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4" documentId="11_0D49106750E6C6DEA917A81EA15CFCC0AD478AD7" xr6:coauthVersionLast="47" xr6:coauthVersionMax="47" xr10:uidLastSave="{C7EA79BD-B90D-4A5C-B3FB-205837205199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DATA_VALIDATION!$A$1:$BE$2010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10" i="2" l="1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<sst xmlns="http://schemas.openxmlformats.org/spreadsheetml/2006/main" count="57284" uniqueCount="4248">
  <si>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</si>
  <si>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</si>
  <si>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</si>
  <si>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</si>
  <si>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</si>
  <si>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</si>
  <si>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</si>
  <si>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</si>
  <si>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</si>
  <si>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</si>
  <si>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</si>
  <si>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</si>
  <si>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</si>
  <si>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</si>
  <si>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</si>
  <si>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</si>
  <si>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</si>
  <si>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</si>
  <si>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</si>
  <si>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</si>
  <si>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</si>
  <si>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</si>
  <si>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</si>
  <si>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</si>
  <si>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</si>
  <si>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</si>
  <si>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</si>
  <si>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</si>
  <si>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</si>
  <si>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</si>
  <si>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</si>
  <si>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</si>
  <si>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</si>
  <si>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</si>
  <si>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</si>
  <si>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</si>
  <si>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</si>
  <si>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</si>
  <si>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</si>
  <si>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</si>
  <si>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</si>
  <si>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</si>
  <si>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</si>
  <si>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</si>
  <si>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</si>
  <si>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</si>
  <si>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</si>
  <si>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</si>
  <si>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</si>
  <si>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</si>
  <si>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</si>
  <si>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</si>
  <si>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</si>
  <si>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</si>
  <si>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</si>
  <si>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</si>
  <si>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</si>
  <si>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</si>
  <si>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</si>
  <si>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</si>
  <si>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</si>
  <si>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</si>
  <si>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</si>
  <si>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</si>
  <si>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</si>
  <si>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</si>
  <si>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</si>
  <si>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</si>
  <si>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</si>
  <si>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</si>
  <si>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</si>
  <si>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</si>
  <si>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</si>
  <si>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</si>
  <si>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</si>
  <si>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</si>
  <si>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</si>
  <si>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</si>
  <si>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WI220410180</t>
  </si>
  <si>
    <t>DATA_VALIDATION</t>
  </si>
  <si>
    <t>201330006289</t>
  </si>
  <si>
    <t>Folder</t>
  </si>
  <si>
    <t>Mailitem</t>
  </si>
  <si>
    <t>MI2204100226</t>
  </si>
  <si>
    <t>COMPLETED</t>
  </si>
  <si>
    <t>MARK_AS_COMPLETED</t>
  </si>
  <si>
    <t>Queue</t>
  </si>
  <si>
    <t>N/A</t>
  </si>
  <si>
    <t>Suraj Toradmal</t>
  </si>
  <si>
    <t>WI220410213</t>
  </si>
  <si>
    <t>201330006127</t>
  </si>
  <si>
    <t>MI2204100579</t>
  </si>
  <si>
    <t>WI220410242</t>
  </si>
  <si>
    <t>201130013588</t>
  </si>
  <si>
    <t>MI2204100832</t>
  </si>
  <si>
    <t>WI220410243</t>
  </si>
  <si>
    <t>201330006201</t>
  </si>
  <si>
    <t>MI220496712</t>
  </si>
  <si>
    <t>Pratik Bhandwalkar</t>
  </si>
  <si>
    <t>Mohini Shinde</t>
  </si>
  <si>
    <t>WI220410245</t>
  </si>
  <si>
    <t>MI2204100843</t>
  </si>
  <si>
    <t>Vikash Suryakanth Parmar</t>
  </si>
  <si>
    <t>WI220410246</t>
  </si>
  <si>
    <t>MI2204100871</t>
  </si>
  <si>
    <t>WI220410249</t>
  </si>
  <si>
    <t>MI2204100892</t>
  </si>
  <si>
    <t>WI220410255</t>
  </si>
  <si>
    <t>Ganesh Bavdiwale</t>
  </si>
  <si>
    <t>WI220410258</t>
  </si>
  <si>
    <t>MI2204100998</t>
  </si>
  <si>
    <t>WI220410267</t>
  </si>
  <si>
    <t>MI2204101088</t>
  </si>
  <si>
    <t>WI220410271</t>
  </si>
  <si>
    <t>Sagar Belhekar</t>
  </si>
  <si>
    <t>Ketan Pathak</t>
  </si>
  <si>
    <t>WI220410276</t>
  </si>
  <si>
    <t>WI220410324</t>
  </si>
  <si>
    <t>WI220410445</t>
  </si>
  <si>
    <t>201340000778</t>
  </si>
  <si>
    <t>MI2204102435</t>
  </si>
  <si>
    <t>WI220410623</t>
  </si>
  <si>
    <t>201300022692</t>
  </si>
  <si>
    <t>MI2204103725</t>
  </si>
  <si>
    <t>WI220410690</t>
  </si>
  <si>
    <t>201330018167</t>
  </si>
  <si>
    <t>MI2204104224</t>
  </si>
  <si>
    <t>Nilesh Thakur</t>
  </si>
  <si>
    <t>WI220410692</t>
  </si>
  <si>
    <t>MI2204104235</t>
  </si>
  <si>
    <t>Shivani Narwade</t>
  </si>
  <si>
    <t>WI220410693</t>
  </si>
  <si>
    <t>MI2204104252</t>
  </si>
  <si>
    <t>Bhagyashree Takawale</t>
  </si>
  <si>
    <t>WI220410694</t>
  </si>
  <si>
    <t>MI2204104255</t>
  </si>
  <si>
    <t>Swapnil Kadam</t>
  </si>
  <si>
    <t>WI220410701</t>
  </si>
  <si>
    <t>MI2204104321</t>
  </si>
  <si>
    <t>Prajakta Jagannath Mane</t>
  </si>
  <si>
    <t>WI220410704</t>
  </si>
  <si>
    <t>MI2204104343</t>
  </si>
  <si>
    <t>WI220410740</t>
  </si>
  <si>
    <t>MI2204104620</t>
  </si>
  <si>
    <t>WI220410743</t>
  </si>
  <si>
    <t>MI2204104682</t>
  </si>
  <si>
    <t>WI220410744</t>
  </si>
  <si>
    <t>MI2204104640</t>
  </si>
  <si>
    <t>Swapnil Chavan</t>
  </si>
  <si>
    <t>WI220410746</t>
  </si>
  <si>
    <t>MI2204104697</t>
  </si>
  <si>
    <t>Samadhan Kamble</t>
  </si>
  <si>
    <t>WI220410773</t>
  </si>
  <si>
    <t>201300022491</t>
  </si>
  <si>
    <t>MI2204104840</t>
  </si>
  <si>
    <t>WI220410921</t>
  </si>
  <si>
    <t>201300022651</t>
  </si>
  <si>
    <t>MI2204106675</t>
  </si>
  <si>
    <t>Nikita Mandage</t>
  </si>
  <si>
    <t>WI220410939</t>
  </si>
  <si>
    <t>201300022697</t>
  </si>
  <si>
    <t>MI2204106778</t>
  </si>
  <si>
    <t>WI220410986</t>
  </si>
  <si>
    <t>201348000451</t>
  </si>
  <si>
    <t>MI2204107476</t>
  </si>
  <si>
    <t>WI220411002</t>
  </si>
  <si>
    <t>201348000407</t>
  </si>
  <si>
    <t>MI2204107690</t>
  </si>
  <si>
    <t>WI220411031</t>
  </si>
  <si>
    <t>201348000443</t>
  </si>
  <si>
    <t>MI2204107910</t>
  </si>
  <si>
    <t>WI220411042</t>
  </si>
  <si>
    <t>201308008270</t>
  </si>
  <si>
    <t>MI2204108132</t>
  </si>
  <si>
    <t>WI220411066</t>
  </si>
  <si>
    <t>201348000362</t>
  </si>
  <si>
    <t>MI2204108453</t>
  </si>
  <si>
    <t>WI220411093</t>
  </si>
  <si>
    <t>201348000458</t>
  </si>
  <si>
    <t>MI2204108823</t>
  </si>
  <si>
    <t>Shubham Karwate</t>
  </si>
  <si>
    <t>WI220411097</t>
  </si>
  <si>
    <t>Dashrath Soren</t>
  </si>
  <si>
    <t>WI220411125</t>
  </si>
  <si>
    <t>201330006181</t>
  </si>
  <si>
    <t>MI2204109290</t>
  </si>
  <si>
    <t>WI22041128</t>
  </si>
  <si>
    <t>201110012667</t>
  </si>
  <si>
    <t>MI22048009</t>
  </si>
  <si>
    <t>Shivani Rapariya</t>
  </si>
  <si>
    <t>Archana Bhujbal</t>
  </si>
  <si>
    <t>WI220411328</t>
  </si>
  <si>
    <t>WI220411342</t>
  </si>
  <si>
    <t>Sumit Jarhad</t>
  </si>
  <si>
    <t>WI220411362</t>
  </si>
  <si>
    <t>WI220411364</t>
  </si>
  <si>
    <t>Pooja Supekar</t>
  </si>
  <si>
    <t>WI220411365</t>
  </si>
  <si>
    <t>201348000386</t>
  </si>
  <si>
    <t>MI2204110861</t>
  </si>
  <si>
    <t>Poonam Patil</t>
  </si>
  <si>
    <t>WI220411378</t>
  </si>
  <si>
    <t>WI220411388</t>
  </si>
  <si>
    <t>WI220411459</t>
  </si>
  <si>
    <t>201330006092</t>
  </si>
  <si>
    <t>MI2204111414</t>
  </si>
  <si>
    <t>WI22041146</t>
  </si>
  <si>
    <t>201340000755</t>
  </si>
  <si>
    <t>MI220412045</t>
  </si>
  <si>
    <t>WI220411460</t>
  </si>
  <si>
    <t>MI2204111465</t>
  </si>
  <si>
    <t>WI220411464</t>
  </si>
  <si>
    <t>MI2204111458</t>
  </si>
  <si>
    <t>WI22041148</t>
  </si>
  <si>
    <t>MI22048020</t>
  </si>
  <si>
    <t>WI220411542</t>
  </si>
  <si>
    <t>201348000352</t>
  </si>
  <si>
    <t>MI2204112166</t>
  </si>
  <si>
    <t>WI220411596</t>
  </si>
  <si>
    <t>201300022704</t>
  </si>
  <si>
    <t>MI2204112441</t>
  </si>
  <si>
    <t>WI220411618</t>
  </si>
  <si>
    <t>201300022664</t>
  </si>
  <si>
    <t>MI2204112729</t>
  </si>
  <si>
    <t>WI220411683</t>
  </si>
  <si>
    <t>201330006306</t>
  </si>
  <si>
    <t>MI2204113205</t>
  </si>
  <si>
    <t>WI220411710</t>
  </si>
  <si>
    <t>201110012683</t>
  </si>
  <si>
    <t>MI2204113568</t>
  </si>
  <si>
    <t>WI220411712</t>
  </si>
  <si>
    <t>MI2204113592</t>
  </si>
  <si>
    <t>WI220411721</t>
  </si>
  <si>
    <t>WI220411722</t>
  </si>
  <si>
    <t>MI2204113900</t>
  </si>
  <si>
    <t>WI220411723</t>
  </si>
  <si>
    <t>MI2204113898</t>
  </si>
  <si>
    <t>WI220411751</t>
  </si>
  <si>
    <t>WI220411816</t>
  </si>
  <si>
    <t>WI220411863</t>
  </si>
  <si>
    <t>Sanjana Uttekar</t>
  </si>
  <si>
    <t>WI220411867</t>
  </si>
  <si>
    <t>201300022695</t>
  </si>
  <si>
    <t>MI2204115668</t>
  </si>
  <si>
    <t>WI220411876</t>
  </si>
  <si>
    <t>Kalyani Mane</t>
  </si>
  <si>
    <t>WI220411880</t>
  </si>
  <si>
    <t>WI220411883</t>
  </si>
  <si>
    <t>MI2204115857</t>
  </si>
  <si>
    <t>WI220411887</t>
  </si>
  <si>
    <t>MI2204115906</t>
  </si>
  <si>
    <t>WI220411889</t>
  </si>
  <si>
    <t>MI2204115915</t>
  </si>
  <si>
    <t>WI220411894</t>
  </si>
  <si>
    <t>201308008343</t>
  </si>
  <si>
    <t>MI2204115931</t>
  </si>
  <si>
    <t>WI220411895</t>
  </si>
  <si>
    <t>MI2204115952</t>
  </si>
  <si>
    <t>WI220411897</t>
  </si>
  <si>
    <t>MI2204115963</t>
  </si>
  <si>
    <t>WI220411903</t>
  </si>
  <si>
    <t>MI2204115975</t>
  </si>
  <si>
    <t>WI220411907</t>
  </si>
  <si>
    <t>MI2204115977</t>
  </si>
  <si>
    <t>WI220411909</t>
  </si>
  <si>
    <t>MI2204115984</t>
  </si>
  <si>
    <t>WI220411910</t>
  </si>
  <si>
    <t>MI2204115955</t>
  </si>
  <si>
    <t>WI220411915</t>
  </si>
  <si>
    <t>MI2204116031</t>
  </si>
  <si>
    <t>WI220411917</t>
  </si>
  <si>
    <t>MI2204116051</t>
  </si>
  <si>
    <t>WI220411918</t>
  </si>
  <si>
    <t>MI2204116055</t>
  </si>
  <si>
    <t>WI220411921</t>
  </si>
  <si>
    <t>MI2204116078</t>
  </si>
  <si>
    <t>WI220411924</t>
  </si>
  <si>
    <t>MI2204116071</t>
  </si>
  <si>
    <t>WI220411925</t>
  </si>
  <si>
    <t>201100014945</t>
  </si>
  <si>
    <t>MI2204116080</t>
  </si>
  <si>
    <t>WI220411926</t>
  </si>
  <si>
    <t>MI2204116083</t>
  </si>
  <si>
    <t>WI220411927</t>
  </si>
  <si>
    <t>MI2204116105</t>
  </si>
  <si>
    <t>WI220411932</t>
  </si>
  <si>
    <t>MI2204116115</t>
  </si>
  <si>
    <t>WI220411933</t>
  </si>
  <si>
    <t>MI2204116124</t>
  </si>
  <si>
    <t>WI220411934</t>
  </si>
  <si>
    <t>MI2204116132</t>
  </si>
  <si>
    <t>WI220411938</t>
  </si>
  <si>
    <t>MI2204116145</t>
  </si>
  <si>
    <t>WI220411946</t>
  </si>
  <si>
    <t>MI2204116147</t>
  </si>
  <si>
    <t>WI220411971</t>
  </si>
  <si>
    <t>MI2204116152</t>
  </si>
  <si>
    <t>WI220411984</t>
  </si>
  <si>
    <t>MI2204116253</t>
  </si>
  <si>
    <t>Supriya Khape</t>
  </si>
  <si>
    <t>WI220411985</t>
  </si>
  <si>
    <t>WI220411987</t>
  </si>
  <si>
    <t>MI2204116275</t>
  </si>
  <si>
    <t>WI220411989</t>
  </si>
  <si>
    <t>MI2204116280</t>
  </si>
  <si>
    <t>WI220411990</t>
  </si>
  <si>
    <t>WI220411991</t>
  </si>
  <si>
    <t>MI2204116284</t>
  </si>
  <si>
    <t>WI220411992</t>
  </si>
  <si>
    <t>MI2204116242</t>
  </si>
  <si>
    <t>WI220411993</t>
  </si>
  <si>
    <t>MI2204116288</t>
  </si>
  <si>
    <t>WI220411996</t>
  </si>
  <si>
    <t>WI220412007</t>
  </si>
  <si>
    <t>WI220412064</t>
  </si>
  <si>
    <t>Mohit Bilampelli</t>
  </si>
  <si>
    <t>WI220412070</t>
  </si>
  <si>
    <t>WI220412073</t>
  </si>
  <si>
    <t>201300022710</t>
  </si>
  <si>
    <t>MI2204116693</t>
  </si>
  <si>
    <t>Sandip Tribhuvan</t>
  </si>
  <si>
    <t>WI220412089</t>
  </si>
  <si>
    <t>Monali Jadhav</t>
  </si>
  <si>
    <t>WI220412109</t>
  </si>
  <si>
    <t>201348000446</t>
  </si>
  <si>
    <t>MI2204116806</t>
  </si>
  <si>
    <t>WI220412127</t>
  </si>
  <si>
    <t>201330006278</t>
  </si>
  <si>
    <t>MI2204117053</t>
  </si>
  <si>
    <t>WI220412236</t>
  </si>
  <si>
    <t>201110012681</t>
  </si>
  <si>
    <t>MI2204117869</t>
  </si>
  <si>
    <t>WI220412237</t>
  </si>
  <si>
    <t>MI2204117871</t>
  </si>
  <si>
    <t>WI220412239</t>
  </si>
  <si>
    <t>MI2204117882</t>
  </si>
  <si>
    <t>WI220412241</t>
  </si>
  <si>
    <t>MI2204117884</t>
  </si>
  <si>
    <t>WI220412242</t>
  </si>
  <si>
    <t>MI2204117888</t>
  </si>
  <si>
    <t>WI220412244</t>
  </si>
  <si>
    <t>MI2204117897</t>
  </si>
  <si>
    <t>WI220412245</t>
  </si>
  <si>
    <t>MI2204117903</t>
  </si>
  <si>
    <t>WI220412246</t>
  </si>
  <si>
    <t>MI2204117906</t>
  </si>
  <si>
    <t>WI220412268</t>
  </si>
  <si>
    <t>MI2204118063</t>
  </si>
  <si>
    <t>WI220412284</t>
  </si>
  <si>
    <t>201348000461</t>
  </si>
  <si>
    <t>MI2204118198</t>
  </si>
  <si>
    <t>Komal Kharde</t>
  </si>
  <si>
    <t>Rohit Mawal</t>
  </si>
  <si>
    <t>WI220412285</t>
  </si>
  <si>
    <t>WI220412342</t>
  </si>
  <si>
    <t>201130013618</t>
  </si>
  <si>
    <t>MI2204118562</t>
  </si>
  <si>
    <t>WI220412343</t>
  </si>
  <si>
    <t>WI220412356</t>
  </si>
  <si>
    <t>201300022399</t>
  </si>
  <si>
    <t>MI2204118729</t>
  </si>
  <si>
    <t>WI220412358</t>
  </si>
  <si>
    <t>MI2204118739</t>
  </si>
  <si>
    <t>WI220412359</t>
  </si>
  <si>
    <t>MI2204118747</t>
  </si>
  <si>
    <t>WI220412360</t>
  </si>
  <si>
    <t>MI2204118745</t>
  </si>
  <si>
    <t>WI220412362</t>
  </si>
  <si>
    <t>MI2204118752</t>
  </si>
  <si>
    <t>WI220412363</t>
  </si>
  <si>
    <t>MI2204118755</t>
  </si>
  <si>
    <t>WI220412374</t>
  </si>
  <si>
    <t>201110012664</t>
  </si>
  <si>
    <t>MI2204118887</t>
  </si>
  <si>
    <t>WI220412375</t>
  </si>
  <si>
    <t>MI2204118889</t>
  </si>
  <si>
    <t>WI220412376</t>
  </si>
  <si>
    <t>MI2204118891</t>
  </si>
  <si>
    <t>WI220412377</t>
  </si>
  <si>
    <t>MI2204118892</t>
  </si>
  <si>
    <t>WI220412394</t>
  </si>
  <si>
    <t>WI220412396</t>
  </si>
  <si>
    <t>Sayali Shinde</t>
  </si>
  <si>
    <t>WI220412400</t>
  </si>
  <si>
    <t>Malleshwari Bonla</t>
  </si>
  <si>
    <t>WI220412402</t>
  </si>
  <si>
    <t>Adesh Dhire</t>
  </si>
  <si>
    <t>WI220412404</t>
  </si>
  <si>
    <t>WI220412431</t>
  </si>
  <si>
    <t>201300022627</t>
  </si>
  <si>
    <t>MI2204119344</t>
  </si>
  <si>
    <t>WI220412432</t>
  </si>
  <si>
    <t>MI2204119347</t>
  </si>
  <si>
    <t>WI220412435</t>
  </si>
  <si>
    <t>MI2204119349</t>
  </si>
  <si>
    <t>Deepika Dutta</t>
  </si>
  <si>
    <t>WI220412436</t>
  </si>
  <si>
    <t>MI2204119353</t>
  </si>
  <si>
    <t>WI220412465</t>
  </si>
  <si>
    <t>WI220412527</t>
  </si>
  <si>
    <t>MI2204120037</t>
  </si>
  <si>
    <t>WI22041282</t>
  </si>
  <si>
    <t>201300022566</t>
  </si>
  <si>
    <t>MI220413197</t>
  </si>
  <si>
    <t>WI220413047</t>
  </si>
  <si>
    <t>201340000789</t>
  </si>
  <si>
    <t>MI2204124683</t>
  </si>
  <si>
    <t>Prajwal Kendre</t>
  </si>
  <si>
    <t>WI220413056</t>
  </si>
  <si>
    <t>201330006101</t>
  </si>
  <si>
    <t>MI2204124782</t>
  </si>
  <si>
    <t>WI220413072</t>
  </si>
  <si>
    <t>MI2204124848</t>
  </si>
  <si>
    <t>Nisha Verma</t>
  </si>
  <si>
    <t>WI220413101</t>
  </si>
  <si>
    <t>201300022721</t>
  </si>
  <si>
    <t>MI2204125102</t>
  </si>
  <si>
    <t>WI220413103</t>
  </si>
  <si>
    <t>MI2204125114</t>
  </si>
  <si>
    <t>Rituja Bhuse</t>
  </si>
  <si>
    <t>Raman Vaidya</t>
  </si>
  <si>
    <t>WI220413122</t>
  </si>
  <si>
    <t>201340000784</t>
  </si>
  <si>
    <t>MI2204125228</t>
  </si>
  <si>
    <t>Prathamesh Amte</t>
  </si>
  <si>
    <t>WI220413123</t>
  </si>
  <si>
    <t>MI2204125236</t>
  </si>
  <si>
    <t>WI220413125</t>
  </si>
  <si>
    <t>MI2204125241</t>
  </si>
  <si>
    <t>WI220413141</t>
  </si>
  <si>
    <t>MI2204125397</t>
  </si>
  <si>
    <t>WI220413144</t>
  </si>
  <si>
    <t>WI220413147</t>
  </si>
  <si>
    <t>MI2204125462</t>
  </si>
  <si>
    <t>WI220413148</t>
  </si>
  <si>
    <t>MI2204125467</t>
  </si>
  <si>
    <t>WI22041315</t>
  </si>
  <si>
    <t>201330006209</t>
  </si>
  <si>
    <t>MI220413688</t>
  </si>
  <si>
    <t>WI220413150</t>
  </si>
  <si>
    <t>MI2204125472</t>
  </si>
  <si>
    <t>WI220413162</t>
  </si>
  <si>
    <t>Ujwala Ajabe</t>
  </si>
  <si>
    <t>WI220413207</t>
  </si>
  <si>
    <t>201330005920</t>
  </si>
  <si>
    <t>MI2204125837</t>
  </si>
  <si>
    <t>WI220413289</t>
  </si>
  <si>
    <t>201340000788</t>
  </si>
  <si>
    <t>MI2204126331</t>
  </si>
  <si>
    <t>WI220413300</t>
  </si>
  <si>
    <t>201300022674</t>
  </si>
  <si>
    <t>MI2204126438</t>
  </si>
  <si>
    <t>WI220413305</t>
  </si>
  <si>
    <t>WI220413353</t>
  </si>
  <si>
    <t>WI220413364</t>
  </si>
  <si>
    <t>MI2204127036</t>
  </si>
  <si>
    <t>WI220413366</t>
  </si>
  <si>
    <t>MI2204127074</t>
  </si>
  <si>
    <t>WI220413438</t>
  </si>
  <si>
    <t>201130013539</t>
  </si>
  <si>
    <t>MI2204127953</t>
  </si>
  <si>
    <t>WI220413559</t>
  </si>
  <si>
    <t>201348000453</t>
  </si>
  <si>
    <t>MI2204128914</t>
  </si>
  <si>
    <t>WI220413592</t>
  </si>
  <si>
    <t>201348000427</t>
  </si>
  <si>
    <t>MI2204129156</t>
  </si>
  <si>
    <t>WI220413629</t>
  </si>
  <si>
    <t>201130013611</t>
  </si>
  <si>
    <t>MI2204129757</t>
  </si>
  <si>
    <t>WI220413630</t>
  </si>
  <si>
    <t>MI2204129753</t>
  </si>
  <si>
    <t>WI220413634</t>
  </si>
  <si>
    <t>MI2204129731</t>
  </si>
  <si>
    <t>WI220413646</t>
  </si>
  <si>
    <t>MI2204129764</t>
  </si>
  <si>
    <t>WI220413702</t>
  </si>
  <si>
    <t>201130013559</t>
  </si>
  <si>
    <t>MI2204130210</t>
  </si>
  <si>
    <t>Sanjay Kharade</t>
  </si>
  <si>
    <t>WI220413709</t>
  </si>
  <si>
    <t>MI2204130273</t>
  </si>
  <si>
    <t>WI220413713</t>
  </si>
  <si>
    <t>MI2204130286</t>
  </si>
  <si>
    <t>WI22041374</t>
  </si>
  <si>
    <t>MI220414180</t>
  </si>
  <si>
    <t>WI220413791</t>
  </si>
  <si>
    <t>WI220413809</t>
  </si>
  <si>
    <t>WI220413829</t>
  </si>
  <si>
    <t>WI220413861</t>
  </si>
  <si>
    <t>WI220413899</t>
  </si>
  <si>
    <t>MI2204132024</t>
  </si>
  <si>
    <t>WI220413905</t>
  </si>
  <si>
    <t>MI2204132071</t>
  </si>
  <si>
    <t>WI220413906</t>
  </si>
  <si>
    <t>MI2204132089</t>
  </si>
  <si>
    <t>WI220413907</t>
  </si>
  <si>
    <t>MI2204132107</t>
  </si>
  <si>
    <t>WI220413908</t>
  </si>
  <si>
    <t>MI2204132080</t>
  </si>
  <si>
    <t>WI220413979</t>
  </si>
  <si>
    <t>201308008376</t>
  </si>
  <si>
    <t>MI2204132596</t>
  </si>
  <si>
    <t>WI22041399</t>
  </si>
  <si>
    <t>201130013574</t>
  </si>
  <si>
    <t>MI220414432</t>
  </si>
  <si>
    <t>WI220414019</t>
  </si>
  <si>
    <t>201300022620</t>
  </si>
  <si>
    <t>MI2204133165</t>
  </si>
  <si>
    <t>WI220414192</t>
  </si>
  <si>
    <t>201300022551</t>
  </si>
  <si>
    <t>MI2204134446</t>
  </si>
  <si>
    <t>WI220414231</t>
  </si>
  <si>
    <t>MI2204134718</t>
  </si>
  <si>
    <t>WI220414298</t>
  </si>
  <si>
    <t>WI220414327</t>
  </si>
  <si>
    <t>201308008351</t>
  </si>
  <si>
    <t>MI2204135562</t>
  </si>
  <si>
    <t>WI220414371</t>
  </si>
  <si>
    <t>201348000454</t>
  </si>
  <si>
    <t>MI2204136167</t>
  </si>
  <si>
    <t>WI220414473</t>
  </si>
  <si>
    <t>WI220414633</t>
  </si>
  <si>
    <t>201340000794</t>
  </si>
  <si>
    <t>MI2204138533</t>
  </si>
  <si>
    <t>WI22041468</t>
  </si>
  <si>
    <t>MI220415078</t>
  </si>
  <si>
    <t>WI220414684</t>
  </si>
  <si>
    <t>WI220414686</t>
  </si>
  <si>
    <t>WI22041469</t>
  </si>
  <si>
    <t>MI220415152</t>
  </si>
  <si>
    <t>Nayan Naramshettiwar</t>
  </si>
  <si>
    <t>WI220414690</t>
  </si>
  <si>
    <t>MI2204139028</t>
  </si>
  <si>
    <t>WI220414692</t>
  </si>
  <si>
    <t>201300022564</t>
  </si>
  <si>
    <t>MI2204139044</t>
  </si>
  <si>
    <t>WI220414696</t>
  </si>
  <si>
    <t>201300022699</t>
  </si>
  <si>
    <t>MI2204139124</t>
  </si>
  <si>
    <t>WI220415122</t>
  </si>
  <si>
    <t>201300022705</t>
  </si>
  <si>
    <t>MI2204142448</t>
  </si>
  <si>
    <t>WI22041538</t>
  </si>
  <si>
    <t>MI220415978</t>
  </si>
  <si>
    <t>WI220415425</t>
  </si>
  <si>
    <t>201300022642</t>
  </si>
  <si>
    <t>MI2204145285</t>
  </si>
  <si>
    <t>WI220415572</t>
  </si>
  <si>
    <t>201100014933</t>
  </si>
  <si>
    <t>MI2204146522</t>
  </si>
  <si>
    <t>WI220415662</t>
  </si>
  <si>
    <t>WI220415677</t>
  </si>
  <si>
    <t>WI220415698</t>
  </si>
  <si>
    <t>WI220415735</t>
  </si>
  <si>
    <t>201330006282</t>
  </si>
  <si>
    <t>MI2204148112</t>
  </si>
  <si>
    <t>WI220415737</t>
  </si>
  <si>
    <t>MI2204148124</t>
  </si>
  <si>
    <t>WI220415738</t>
  </si>
  <si>
    <t>MI2204148135</t>
  </si>
  <si>
    <t>WI220415740</t>
  </si>
  <si>
    <t>MI2204148150</t>
  </si>
  <si>
    <t>WI220415754</t>
  </si>
  <si>
    <t>MI2204148242</t>
  </si>
  <si>
    <t>WI220415757</t>
  </si>
  <si>
    <t>MI2204148267</t>
  </si>
  <si>
    <t>WI220415758</t>
  </si>
  <si>
    <t>MI2204148271</t>
  </si>
  <si>
    <t>WI220415759</t>
  </si>
  <si>
    <t>MI2204148285</t>
  </si>
  <si>
    <t>WI220415951</t>
  </si>
  <si>
    <t>201330006281</t>
  </si>
  <si>
    <t>MI2204150088</t>
  </si>
  <si>
    <t>WI220415954</t>
  </si>
  <si>
    <t>MI2204150103</t>
  </si>
  <si>
    <t>WI220415955</t>
  </si>
  <si>
    <t>201300022725</t>
  </si>
  <si>
    <t>MI2204150095</t>
  </si>
  <si>
    <t>WI220415959</t>
  </si>
  <si>
    <t>MI2204150114</t>
  </si>
  <si>
    <t>WI220415967</t>
  </si>
  <si>
    <t>MI2204150126</t>
  </si>
  <si>
    <t>WI220415971</t>
  </si>
  <si>
    <t>MI2204150137</t>
  </si>
  <si>
    <t>WI220415980</t>
  </si>
  <si>
    <t>MI2204150163</t>
  </si>
  <si>
    <t>WI220415981</t>
  </si>
  <si>
    <t>MI2204150196</t>
  </si>
  <si>
    <t>WI220415982</t>
  </si>
  <si>
    <t>MI2204150210</t>
  </si>
  <si>
    <t>WI220415986</t>
  </si>
  <si>
    <t>MI2204150221</t>
  </si>
  <si>
    <t>WI220415987</t>
  </si>
  <si>
    <t>MI2204150233</t>
  </si>
  <si>
    <t>WI220416099</t>
  </si>
  <si>
    <t>WI220416101</t>
  </si>
  <si>
    <t>WI220416103</t>
  </si>
  <si>
    <t>MI2204151159</t>
  </si>
  <si>
    <t>WI220416121</t>
  </si>
  <si>
    <t>201308008359</t>
  </si>
  <si>
    <t>MI2204151404</t>
  </si>
  <si>
    <t>WI22041620</t>
  </si>
  <si>
    <t>201130013589</t>
  </si>
  <si>
    <t>MI220416706</t>
  </si>
  <si>
    <t>WI220416224</t>
  </si>
  <si>
    <t>201300022748</t>
  </si>
  <si>
    <t>MI2204152758</t>
  </si>
  <si>
    <t>WI22041623</t>
  </si>
  <si>
    <t>WI220416246</t>
  </si>
  <si>
    <t>WI220416371</t>
  </si>
  <si>
    <t>201130013624</t>
  </si>
  <si>
    <t>MI2204154494</t>
  </si>
  <si>
    <t>WI220416374</t>
  </si>
  <si>
    <t>201300022641</t>
  </si>
  <si>
    <t>MI2204154563</t>
  </si>
  <si>
    <t>WI220416375</t>
  </si>
  <si>
    <t>MI2204154574</t>
  </si>
  <si>
    <t>WI220416378</t>
  </si>
  <si>
    <t>MI2204154646</t>
  </si>
  <si>
    <t>WI220416379</t>
  </si>
  <si>
    <t>MI2204154636</t>
  </si>
  <si>
    <t>WI220416385</t>
  </si>
  <si>
    <t>MI2204154664</t>
  </si>
  <si>
    <t>WI220416386</t>
  </si>
  <si>
    <t>MI2204154657</t>
  </si>
  <si>
    <t>WI220416388</t>
  </si>
  <si>
    <t>MI2204154667</t>
  </si>
  <si>
    <t>WI220416389</t>
  </si>
  <si>
    <t>MI2204154672</t>
  </si>
  <si>
    <t>WI220416390</t>
  </si>
  <si>
    <t>MI2204154678</t>
  </si>
  <si>
    <t>WI220416392</t>
  </si>
  <si>
    <t>MI2204154683</t>
  </si>
  <si>
    <t>WI220416393</t>
  </si>
  <si>
    <t>MI2204154690</t>
  </si>
  <si>
    <t>WI220416394</t>
  </si>
  <si>
    <t>MI2204154695</t>
  </si>
  <si>
    <t>WI220416427</t>
  </si>
  <si>
    <t>201300022709</t>
  </si>
  <si>
    <t>MI2204154959</t>
  </si>
  <si>
    <t>WI220416513</t>
  </si>
  <si>
    <t>WI220416558</t>
  </si>
  <si>
    <t>WI220416574</t>
  </si>
  <si>
    <t>WI220416616</t>
  </si>
  <si>
    <t>MI2204156515</t>
  </si>
  <si>
    <t>WI220416623</t>
  </si>
  <si>
    <t>201308008349</t>
  </si>
  <si>
    <t>MI2204156653</t>
  </si>
  <si>
    <t>WI220416683</t>
  </si>
  <si>
    <t>201308008346</t>
  </si>
  <si>
    <t>MI2204156959</t>
  </si>
  <si>
    <t>WI220416685</t>
  </si>
  <si>
    <t>WI220417243</t>
  </si>
  <si>
    <t>201348000412</t>
  </si>
  <si>
    <t>MI2204162871</t>
  </si>
  <si>
    <t>Akash Pawar</t>
  </si>
  <si>
    <t>WI220417345</t>
  </si>
  <si>
    <t>201300022746</t>
  </si>
  <si>
    <t>MI2204164057</t>
  </si>
  <si>
    <t>Tejas Bomidwar</t>
  </si>
  <si>
    <t>WI220417357</t>
  </si>
  <si>
    <t>201300022606</t>
  </si>
  <si>
    <t>MI2204164303</t>
  </si>
  <si>
    <t>WI22041736</t>
  </si>
  <si>
    <t>201130013576</t>
  </si>
  <si>
    <t>MI220417925</t>
  </si>
  <si>
    <t>WI220417443</t>
  </si>
  <si>
    <t>MI2204165317</t>
  </si>
  <si>
    <t>WI220417444</t>
  </si>
  <si>
    <t>MI2204165310</t>
  </si>
  <si>
    <t>WI220417448</t>
  </si>
  <si>
    <t>MI2204165320</t>
  </si>
  <si>
    <t>WI220417449</t>
  </si>
  <si>
    <t>MI2204165326</t>
  </si>
  <si>
    <t>WI220417453</t>
  </si>
  <si>
    <t>MI2204165331</t>
  </si>
  <si>
    <t>WI22041747</t>
  </si>
  <si>
    <t>WI220417572</t>
  </si>
  <si>
    <t>201308008320</t>
  </si>
  <si>
    <t>MI2204166734</t>
  </si>
  <si>
    <t>WI220417578</t>
  </si>
  <si>
    <t>MI2204166771</t>
  </si>
  <si>
    <t>WI220417585</t>
  </si>
  <si>
    <t>201330006266</t>
  </si>
  <si>
    <t>MI2204166875</t>
  </si>
  <si>
    <t>WI220417587</t>
  </si>
  <si>
    <t>MI2204166883</t>
  </si>
  <si>
    <t>WI220417589</t>
  </si>
  <si>
    <t>MI2204166881</t>
  </si>
  <si>
    <t>WI220417590</t>
  </si>
  <si>
    <t>MI2204166894</t>
  </si>
  <si>
    <t>WI22041783</t>
  </si>
  <si>
    <t>201330006081</t>
  </si>
  <si>
    <t>MI220418453</t>
  </si>
  <si>
    <t>WI22041784</t>
  </si>
  <si>
    <t>MI220418487</t>
  </si>
  <si>
    <t>WI22041785</t>
  </si>
  <si>
    <t>MI220418486</t>
  </si>
  <si>
    <t>WI220417928</t>
  </si>
  <si>
    <t>201330006300</t>
  </si>
  <si>
    <t>MI2204169632</t>
  </si>
  <si>
    <t>WI220417931</t>
  </si>
  <si>
    <t>MI2204169641</t>
  </si>
  <si>
    <t>WI220417932</t>
  </si>
  <si>
    <t>201308008282</t>
  </si>
  <si>
    <t>MI2204169647</t>
  </si>
  <si>
    <t>WI220417934</t>
  </si>
  <si>
    <t>MI2204169672</t>
  </si>
  <si>
    <t>WI220417938</t>
  </si>
  <si>
    <t>MI2204169682</t>
  </si>
  <si>
    <t>WI22041794</t>
  </si>
  <si>
    <t>201308008274</t>
  </si>
  <si>
    <t>MI220418581</t>
  </si>
  <si>
    <t>WI220417941</t>
  </si>
  <si>
    <t>MI2204169712</t>
  </si>
  <si>
    <t>WI220417945</t>
  </si>
  <si>
    <t>MI2204169720</t>
  </si>
  <si>
    <t>WI220417948</t>
  </si>
  <si>
    <t>MI2204169763</t>
  </si>
  <si>
    <t>WI220417955</t>
  </si>
  <si>
    <t>MI2204169781</t>
  </si>
  <si>
    <t>WI220418004</t>
  </si>
  <si>
    <t>WI22041802</t>
  </si>
  <si>
    <t>201308008269</t>
  </si>
  <si>
    <t>MI220418617</t>
  </si>
  <si>
    <t>WI220418049</t>
  </si>
  <si>
    <t>WI220418100</t>
  </si>
  <si>
    <t>201130013617</t>
  </si>
  <si>
    <t>MI2204171372</t>
  </si>
  <si>
    <t>WI220418203</t>
  </si>
  <si>
    <t>201300022745</t>
  </si>
  <si>
    <t>MI2204172493</t>
  </si>
  <si>
    <t>WI220418204</t>
  </si>
  <si>
    <t>201300022753</t>
  </si>
  <si>
    <t>MI2204172530</t>
  </si>
  <si>
    <t>WI220418224</t>
  </si>
  <si>
    <t>201300022670</t>
  </si>
  <si>
    <t>MI2204172724</t>
  </si>
  <si>
    <t>WI220418266</t>
  </si>
  <si>
    <t>MI2204173184</t>
  </si>
  <si>
    <t>WI220418269</t>
  </si>
  <si>
    <t>MI2204173212</t>
  </si>
  <si>
    <t>WI220418395</t>
  </si>
  <si>
    <t>201110012686</t>
  </si>
  <si>
    <t>MI2204174539</t>
  </si>
  <si>
    <t>WI220418398</t>
  </si>
  <si>
    <t>MI2204174537</t>
  </si>
  <si>
    <t>WI220418402</t>
  </si>
  <si>
    <t>MI2204174544</t>
  </si>
  <si>
    <t>WI220418403</t>
  </si>
  <si>
    <t>MI2204174557</t>
  </si>
  <si>
    <t>WI220418405</t>
  </si>
  <si>
    <t>MI2204174564</t>
  </si>
  <si>
    <t>WI220418407</t>
  </si>
  <si>
    <t>MI2204174565</t>
  </si>
  <si>
    <t>WI220418414</t>
  </si>
  <si>
    <t>MI2204174758</t>
  </si>
  <si>
    <t>WI22041844</t>
  </si>
  <si>
    <t>WI22041858</t>
  </si>
  <si>
    <t>WI220418633</t>
  </si>
  <si>
    <t>MI2204176343</t>
  </si>
  <si>
    <t>WI220418642</t>
  </si>
  <si>
    <t>201348000373</t>
  </si>
  <si>
    <t>MI2204176427</t>
  </si>
  <si>
    <t>WI22041865</t>
  </si>
  <si>
    <t>201300022614</t>
  </si>
  <si>
    <t>MI220419359</t>
  </si>
  <si>
    <t>WI220418768</t>
  </si>
  <si>
    <t>201300022684</t>
  </si>
  <si>
    <t>MI2204177368</t>
  </si>
  <si>
    <t>WI220418769</t>
  </si>
  <si>
    <t>201300022669</t>
  </si>
  <si>
    <t>MI2204177360</t>
  </si>
  <si>
    <t>WI220418770</t>
  </si>
  <si>
    <t>MI2204177375</t>
  </si>
  <si>
    <t>WI220418786</t>
  </si>
  <si>
    <t>MI2204177467</t>
  </si>
  <si>
    <t>WI220418790</t>
  </si>
  <si>
    <t>MI2204177475</t>
  </si>
  <si>
    <t>WI220418791</t>
  </si>
  <si>
    <t>MI2204177477</t>
  </si>
  <si>
    <t>WI220418794</t>
  </si>
  <si>
    <t>MI2204177502</t>
  </si>
  <si>
    <t>WI22041888</t>
  </si>
  <si>
    <t>WI220418894</t>
  </si>
  <si>
    <t>MI2204178317</t>
  </si>
  <si>
    <t>WI220418895</t>
  </si>
  <si>
    <t>MI2204178310</t>
  </si>
  <si>
    <t>WI220418897</t>
  </si>
  <si>
    <t>MI2204178355</t>
  </si>
  <si>
    <t>WI220418898</t>
  </si>
  <si>
    <t>MI2204178361</t>
  </si>
  <si>
    <t>WI220418899</t>
  </si>
  <si>
    <t>MI2204178370</t>
  </si>
  <si>
    <t>WI220418900</t>
  </si>
  <si>
    <t>MI2204178367</t>
  </si>
  <si>
    <t>WI220418906</t>
  </si>
  <si>
    <t>MI2204178380</t>
  </si>
  <si>
    <t>WI220418907</t>
  </si>
  <si>
    <t>MI2204178383</t>
  </si>
  <si>
    <t>WI220418911</t>
  </si>
  <si>
    <t>MI2204178388</t>
  </si>
  <si>
    <t>WI220418912</t>
  </si>
  <si>
    <t>MI2204178394</t>
  </si>
  <si>
    <t>WI220418916</t>
  </si>
  <si>
    <t>MI2204178399</t>
  </si>
  <si>
    <t>WI220418917</t>
  </si>
  <si>
    <t>MI2204178397</t>
  </si>
  <si>
    <t>WI220418946</t>
  </si>
  <si>
    <t>201330004092</t>
  </si>
  <si>
    <t>MI2204178729</t>
  </si>
  <si>
    <t>WI220418947</t>
  </si>
  <si>
    <t>MI2204178723</t>
  </si>
  <si>
    <t>WI220418951</t>
  </si>
  <si>
    <t>MI2204178730</t>
  </si>
  <si>
    <t>WI220419043</t>
  </si>
  <si>
    <t>201110012601</t>
  </si>
  <si>
    <t>MI2204179284</t>
  </si>
  <si>
    <t>WI22041905</t>
  </si>
  <si>
    <t>201330006184</t>
  </si>
  <si>
    <t>MI220419901</t>
  </si>
  <si>
    <t>WI220419119</t>
  </si>
  <si>
    <t>201130013602</t>
  </si>
  <si>
    <t>MI2204180069</t>
  </si>
  <si>
    <t>WI220419300</t>
  </si>
  <si>
    <t>MI2204181375</t>
  </si>
  <si>
    <t>WI220419301</t>
  </si>
  <si>
    <t>MI2204181364</t>
  </si>
  <si>
    <t>WI220419342</t>
  </si>
  <si>
    <t>201330006290</t>
  </si>
  <si>
    <t>MI2204181899</t>
  </si>
  <si>
    <t>WI220419344</t>
  </si>
  <si>
    <t>MI2204181906</t>
  </si>
  <si>
    <t>WI220419349</t>
  </si>
  <si>
    <t>MI2204181916</t>
  </si>
  <si>
    <t>WI220419359</t>
  </si>
  <si>
    <t>MI2204182050</t>
  </si>
  <si>
    <t>WI220419363</t>
  </si>
  <si>
    <t>MI2204182076</t>
  </si>
  <si>
    <t>WI220419365</t>
  </si>
  <si>
    <t>MI2204182087</t>
  </si>
  <si>
    <t>WI220419366</t>
  </si>
  <si>
    <t>MI2204182103</t>
  </si>
  <si>
    <t>WI220419390</t>
  </si>
  <si>
    <t>MI2204182329</t>
  </si>
  <si>
    <t>WI220419403</t>
  </si>
  <si>
    <t>MI2204182609</t>
  </si>
  <si>
    <t>WI220419404</t>
  </si>
  <si>
    <t>WI220419405</t>
  </si>
  <si>
    <t>MI2204182621</t>
  </si>
  <si>
    <t>WI220419406</t>
  </si>
  <si>
    <t>MI2204182633</t>
  </si>
  <si>
    <t>WI220419414</t>
  </si>
  <si>
    <t>WI220419442</t>
  </si>
  <si>
    <t>MI2204183376</t>
  </si>
  <si>
    <t>WI220419443</t>
  </si>
  <si>
    <t>MI2204183379</t>
  </si>
  <si>
    <t>WI220419445</t>
  </si>
  <si>
    <t>201300022643</t>
  </si>
  <si>
    <t>MI2204183374</t>
  </si>
  <si>
    <t>WI220419510</t>
  </si>
  <si>
    <t>201308008368</t>
  </si>
  <si>
    <t>MI2204184389</t>
  </si>
  <si>
    <t>WI220419537</t>
  </si>
  <si>
    <t>MI2204184774</t>
  </si>
  <si>
    <t>WI220419579</t>
  </si>
  <si>
    <t>201300022645</t>
  </si>
  <si>
    <t>MI2204185292</t>
  </si>
  <si>
    <t>WI220419691</t>
  </si>
  <si>
    <t>MI2204186626</t>
  </si>
  <si>
    <t>WI22041973</t>
  </si>
  <si>
    <t>201330006207</t>
  </si>
  <si>
    <t>MI220420665</t>
  </si>
  <si>
    <t>WI22041974</t>
  </si>
  <si>
    <t>MI220420667</t>
  </si>
  <si>
    <t>WI22041975</t>
  </si>
  <si>
    <t>MI220420677</t>
  </si>
  <si>
    <t>WI22041976</t>
  </si>
  <si>
    <t>MI220420682</t>
  </si>
  <si>
    <t>WI22041977</t>
  </si>
  <si>
    <t>MI220420683</t>
  </si>
  <si>
    <t>WI220419782</t>
  </si>
  <si>
    <t>201300022708</t>
  </si>
  <si>
    <t>MI2204187354</t>
  </si>
  <si>
    <t>WI22041979</t>
  </si>
  <si>
    <t>MI220420688</t>
  </si>
  <si>
    <t>WI22041980</t>
  </si>
  <si>
    <t>MI220420694</t>
  </si>
  <si>
    <t>WI22041981</t>
  </si>
  <si>
    <t>MI220420705</t>
  </si>
  <si>
    <t>WI22041982</t>
  </si>
  <si>
    <t>MI220420709</t>
  </si>
  <si>
    <t>WI220419827</t>
  </si>
  <si>
    <t>WI220419830</t>
  </si>
  <si>
    <t>MI2204187660</t>
  </si>
  <si>
    <t>WI220419835</t>
  </si>
  <si>
    <t>MI2204187688</t>
  </si>
  <si>
    <t>WI220419885</t>
  </si>
  <si>
    <t>MI2204187997</t>
  </si>
  <si>
    <t>WI220419893</t>
  </si>
  <si>
    <t>WI220419903</t>
  </si>
  <si>
    <t>MI2204188047</t>
  </si>
  <si>
    <t>WI220419918</t>
  </si>
  <si>
    <t>201308008366</t>
  </si>
  <si>
    <t>MI2204188085</t>
  </si>
  <si>
    <t>WI220419921</t>
  </si>
  <si>
    <t>WI220419949</t>
  </si>
  <si>
    <t>201110012694</t>
  </si>
  <si>
    <t>MI2204188225</t>
  </si>
  <si>
    <t>WI220419953</t>
  </si>
  <si>
    <t>MI2204188258</t>
  </si>
  <si>
    <t>WI220419982</t>
  </si>
  <si>
    <t>WI220419983</t>
  </si>
  <si>
    <t>MI2204188743</t>
  </si>
  <si>
    <t>WI220419984</t>
  </si>
  <si>
    <t>MI2204188749</t>
  </si>
  <si>
    <t>WI220420015</t>
  </si>
  <si>
    <t>MI2204189121</t>
  </si>
  <si>
    <t>WI220420022</t>
  </si>
  <si>
    <t>WI220420038</t>
  </si>
  <si>
    <t>WI220420081</t>
  </si>
  <si>
    <t>201330006313</t>
  </si>
  <si>
    <t>MI2204189748</t>
  </si>
  <si>
    <t>WI22042010</t>
  </si>
  <si>
    <t>201110012670</t>
  </si>
  <si>
    <t>MI220421299</t>
  </si>
  <si>
    <t>WI220420117</t>
  </si>
  <si>
    <t>201300022698</t>
  </si>
  <si>
    <t>MI2204190039</t>
  </si>
  <si>
    <t>WI220420189</t>
  </si>
  <si>
    <t>201130013612</t>
  </si>
  <si>
    <t>MI2204190980</t>
  </si>
  <si>
    <t>WI220420199</t>
  </si>
  <si>
    <t>WI220420207</t>
  </si>
  <si>
    <t>WI220420211</t>
  </si>
  <si>
    <t>WI220420215</t>
  </si>
  <si>
    <t>201330006356</t>
  </si>
  <si>
    <t>MI2204191197</t>
  </si>
  <si>
    <t>WI220420219</t>
  </si>
  <si>
    <t>WI220420221</t>
  </si>
  <si>
    <t>WI220420232</t>
  </si>
  <si>
    <t>WI220420286</t>
  </si>
  <si>
    <t>WI220420291</t>
  </si>
  <si>
    <t>WI220420301</t>
  </si>
  <si>
    <t>WI220420322</t>
  </si>
  <si>
    <t>201300022775</t>
  </si>
  <si>
    <t>MI2204192117</t>
  </si>
  <si>
    <t>WI220420341</t>
  </si>
  <si>
    <t>WI220420393</t>
  </si>
  <si>
    <t>201300022778</t>
  </si>
  <si>
    <t>MI2204193189</t>
  </si>
  <si>
    <t>WI22042046</t>
  </si>
  <si>
    <t>201100014071</t>
  </si>
  <si>
    <t>MI220421711</t>
  </si>
  <si>
    <t>WI220420466</t>
  </si>
  <si>
    <t>201130013607</t>
  </si>
  <si>
    <t>MI2204194215</t>
  </si>
  <si>
    <t>WI220420468</t>
  </si>
  <si>
    <t>MI2204194224</t>
  </si>
  <si>
    <t>WI220420469</t>
  </si>
  <si>
    <t>MI2204194231</t>
  </si>
  <si>
    <t>WI22042050</t>
  </si>
  <si>
    <t>MI220421820</t>
  </si>
  <si>
    <t>WI220420531</t>
  </si>
  <si>
    <t>WI220420568</t>
  </si>
  <si>
    <t>201308008290</t>
  </si>
  <si>
    <t>MI2204195285</t>
  </si>
  <si>
    <t>WI220420569</t>
  </si>
  <si>
    <t>201330014513</t>
  </si>
  <si>
    <t>MI2204195284</t>
  </si>
  <si>
    <t>WI220420580</t>
  </si>
  <si>
    <t>MI2204195377</t>
  </si>
  <si>
    <t>WI220420586</t>
  </si>
  <si>
    <t>WI220420590</t>
  </si>
  <si>
    <t>WI220420614</t>
  </si>
  <si>
    <t>201300022793</t>
  </si>
  <si>
    <t>MI2204196046</t>
  </si>
  <si>
    <t>WI220420618</t>
  </si>
  <si>
    <t>WI220420628</t>
  </si>
  <si>
    <t>201300021229</t>
  </si>
  <si>
    <t>MI2204196245</t>
  </si>
  <si>
    <t>WI220420637</t>
  </si>
  <si>
    <t>201100014961</t>
  </si>
  <si>
    <t>MI2204196295</t>
  </si>
  <si>
    <t>WI220420642</t>
  </si>
  <si>
    <t>WI220420651</t>
  </si>
  <si>
    <t>WI22042091</t>
  </si>
  <si>
    <t>201330006203</t>
  </si>
  <si>
    <t>MI220422350</t>
  </si>
  <si>
    <t>WI220421062</t>
  </si>
  <si>
    <t>201300020892</t>
  </si>
  <si>
    <t>MI2204200815</t>
  </si>
  <si>
    <t>Sushant Bhambure</t>
  </si>
  <si>
    <t>WI220421068</t>
  </si>
  <si>
    <t>MI2204200874</t>
  </si>
  <si>
    <t>WI220421074</t>
  </si>
  <si>
    <t>WI22042131</t>
  </si>
  <si>
    <t>201330006204</t>
  </si>
  <si>
    <t>MI220423425</t>
  </si>
  <si>
    <t>WI22042132</t>
  </si>
  <si>
    <t>201308008330</t>
  </si>
  <si>
    <t>MI220423416</t>
  </si>
  <si>
    <t>WI22042133</t>
  </si>
  <si>
    <t>MI220423443</t>
  </si>
  <si>
    <t>WI220421338</t>
  </si>
  <si>
    <t>201308008348</t>
  </si>
  <si>
    <t>MI2204203490</t>
  </si>
  <si>
    <t>WI22042134</t>
  </si>
  <si>
    <t>MI220423446</t>
  </si>
  <si>
    <t>WI22042135</t>
  </si>
  <si>
    <t>MI220423447</t>
  </si>
  <si>
    <t>WI22042136</t>
  </si>
  <si>
    <t>MI220423450</t>
  </si>
  <si>
    <t>WI22042137</t>
  </si>
  <si>
    <t>MI220423456</t>
  </si>
  <si>
    <t>WI220421394</t>
  </si>
  <si>
    <t>WI22042141</t>
  </si>
  <si>
    <t>MI220423464</t>
  </si>
  <si>
    <t>WI220421430</t>
  </si>
  <si>
    <t>201100014944</t>
  </si>
  <si>
    <t>MI2204204336</t>
  </si>
  <si>
    <t>WI220421488</t>
  </si>
  <si>
    <t>201110012692</t>
  </si>
  <si>
    <t>MI2204204814</t>
  </si>
  <si>
    <t>WI220421490</t>
  </si>
  <si>
    <t>MI2204204822</t>
  </si>
  <si>
    <t>WI220421493</t>
  </si>
  <si>
    <t>MI2204204804</t>
  </si>
  <si>
    <t>WI220421495</t>
  </si>
  <si>
    <t>MI2204204837</t>
  </si>
  <si>
    <t>WI220421497</t>
  </si>
  <si>
    <t>MI2204204853</t>
  </si>
  <si>
    <t>WI220421501</t>
  </si>
  <si>
    <t>MI2204204863</t>
  </si>
  <si>
    <t>WI220421502</t>
  </si>
  <si>
    <t>MI2204204871</t>
  </si>
  <si>
    <t>WI220421503</t>
  </si>
  <si>
    <t>MI2204204899</t>
  </si>
  <si>
    <t>WI220421504</t>
  </si>
  <si>
    <t>MI2204204880</t>
  </si>
  <si>
    <t>WI220421505</t>
  </si>
  <si>
    <t>MI2204204848</t>
  </si>
  <si>
    <t>WI220421554</t>
  </si>
  <si>
    <t>201308008335</t>
  </si>
  <si>
    <t>MI2204205608</t>
  </si>
  <si>
    <t>WI220421556</t>
  </si>
  <si>
    <t>MI2204205635</t>
  </si>
  <si>
    <t>WI220421592</t>
  </si>
  <si>
    <t>MI2204206064</t>
  </si>
  <si>
    <t>WI220421593</t>
  </si>
  <si>
    <t>MI2204206111</t>
  </si>
  <si>
    <t>WI22042162</t>
  </si>
  <si>
    <t>201340000758</t>
  </si>
  <si>
    <t>MI220423575</t>
  </si>
  <si>
    <t>WI220421681</t>
  </si>
  <si>
    <t>MI2204206989</t>
  </si>
  <si>
    <t>WI220421687</t>
  </si>
  <si>
    <t>MI2204207013</t>
  </si>
  <si>
    <t>WI220421773</t>
  </si>
  <si>
    <t>MI2204207717</t>
  </si>
  <si>
    <t>WI220421808</t>
  </si>
  <si>
    <t>201300022786</t>
  </si>
  <si>
    <t>MI2204207925</t>
  </si>
  <si>
    <t>WI220421875</t>
  </si>
  <si>
    <t>201300022681</t>
  </si>
  <si>
    <t>MI2204208759</t>
  </si>
  <si>
    <t>WI220421878</t>
  </si>
  <si>
    <t>MI2204208786</t>
  </si>
  <si>
    <t>WI220421886</t>
  </si>
  <si>
    <t>MI2204208876</t>
  </si>
  <si>
    <t>WI220421888</t>
  </si>
  <si>
    <t>MI2204208871</t>
  </si>
  <si>
    <t>WI220421890</t>
  </si>
  <si>
    <t>MI2204208860</t>
  </si>
  <si>
    <t>WI220421894</t>
  </si>
  <si>
    <t>MI2204208883</t>
  </si>
  <si>
    <t>WI220421895</t>
  </si>
  <si>
    <t>MI2204208890</t>
  </si>
  <si>
    <t>WI220421900</t>
  </si>
  <si>
    <t>MI2204208892</t>
  </si>
  <si>
    <t>WI220421926</t>
  </si>
  <si>
    <t>WI220421967</t>
  </si>
  <si>
    <t>WI220421977</t>
  </si>
  <si>
    <t>WI220421994</t>
  </si>
  <si>
    <t>WI22042205</t>
  </si>
  <si>
    <t>201130013600</t>
  </si>
  <si>
    <t>MI220424081</t>
  </si>
  <si>
    <t>WI220422069</t>
  </si>
  <si>
    <t>201340000803</t>
  </si>
  <si>
    <t>MI2204210545</t>
  </si>
  <si>
    <t>WI220422075</t>
  </si>
  <si>
    <t>MI2204210577</t>
  </si>
  <si>
    <t>WI220422077</t>
  </si>
  <si>
    <t>MI2204210567</t>
  </si>
  <si>
    <t>WI220422079</t>
  </si>
  <si>
    <t>MI2204210588</t>
  </si>
  <si>
    <t>WI220422080</t>
  </si>
  <si>
    <t>MI2204210581</t>
  </si>
  <si>
    <t>WI220422081</t>
  </si>
  <si>
    <t>MI2204210600</t>
  </si>
  <si>
    <t>WI220422165</t>
  </si>
  <si>
    <t>201308008313</t>
  </si>
  <si>
    <t>MI2204211594</t>
  </si>
  <si>
    <t>WI220422181</t>
  </si>
  <si>
    <t>201300022795</t>
  </si>
  <si>
    <t>MI2204211800</t>
  </si>
  <si>
    <t>WI220422184</t>
  </si>
  <si>
    <t>MI2204211809</t>
  </si>
  <si>
    <t>WI220422214</t>
  </si>
  <si>
    <t>201338000095</t>
  </si>
  <si>
    <t>MI2204212155</t>
  </si>
  <si>
    <t>WI220422215</t>
  </si>
  <si>
    <t>201300022798</t>
  </si>
  <si>
    <t>MI2204212121</t>
  </si>
  <si>
    <t>WI220422257</t>
  </si>
  <si>
    <t>201330006235</t>
  </si>
  <si>
    <t>MI2204212536</t>
  </si>
  <si>
    <t>WI220422278</t>
  </si>
  <si>
    <t>WI220422323</t>
  </si>
  <si>
    <t>201308008217</t>
  </si>
  <si>
    <t>MI2204213302</t>
  </si>
  <si>
    <t>WI220422387</t>
  </si>
  <si>
    <t>201110012369</t>
  </si>
  <si>
    <t>MI2204213909</t>
  </si>
  <si>
    <t>WI220422448</t>
  </si>
  <si>
    <t>201308008286</t>
  </si>
  <si>
    <t>MI2204214621</t>
  </si>
  <si>
    <t>WI220422595</t>
  </si>
  <si>
    <t>201300022644</t>
  </si>
  <si>
    <t>MI2204215580</t>
  </si>
  <si>
    <t>WI220422611</t>
  </si>
  <si>
    <t>201300022773</t>
  </si>
  <si>
    <t>MI2204215809</t>
  </si>
  <si>
    <t>WI220422622</t>
  </si>
  <si>
    <t>MI2204215923</t>
  </si>
  <si>
    <t>WI220422648</t>
  </si>
  <si>
    <t>MI2204216354</t>
  </si>
  <si>
    <t>WI220422707</t>
  </si>
  <si>
    <t>201340000795</t>
  </si>
  <si>
    <t>MI2204216975</t>
  </si>
  <si>
    <t>WI220422708</t>
  </si>
  <si>
    <t>MI2204216961</t>
  </si>
  <si>
    <t>WI22042275</t>
  </si>
  <si>
    <t>201300022633</t>
  </si>
  <si>
    <t>MI220424766</t>
  </si>
  <si>
    <t>WI220422866</t>
  </si>
  <si>
    <t>201340000801</t>
  </si>
  <si>
    <t>MI2204218039</t>
  </si>
  <si>
    <t>WI220422905</t>
  </si>
  <si>
    <t>201300022754</t>
  </si>
  <si>
    <t>MI2204218626</t>
  </si>
  <si>
    <t>WI220422907</t>
  </si>
  <si>
    <t>WI220422924</t>
  </si>
  <si>
    <t>201348000401</t>
  </si>
  <si>
    <t>MI2204218975</t>
  </si>
  <si>
    <t>WI220422943</t>
  </si>
  <si>
    <t>WI220422952</t>
  </si>
  <si>
    <t>WI220422956</t>
  </si>
  <si>
    <t>WI220422965</t>
  </si>
  <si>
    <t>WI220422993</t>
  </si>
  <si>
    <t>WI220423009</t>
  </si>
  <si>
    <t>WI220423195</t>
  </si>
  <si>
    <t>201348000463</t>
  </si>
  <si>
    <t>MI2204221216</t>
  </si>
  <si>
    <t>WI220423252</t>
  </si>
  <si>
    <t>201110012688</t>
  </si>
  <si>
    <t>MI2204221755</t>
  </si>
  <si>
    <t>WI220423305</t>
  </si>
  <si>
    <t>201330014515</t>
  </si>
  <si>
    <t>MI2204222498</t>
  </si>
  <si>
    <t>WI220423336</t>
  </si>
  <si>
    <t>WI220423354</t>
  </si>
  <si>
    <t>MI2204222877</t>
  </si>
  <si>
    <t>WI220423355</t>
  </si>
  <si>
    <t>MI2204222896</t>
  </si>
  <si>
    <t>WI220423356</t>
  </si>
  <si>
    <t>WI220423358</t>
  </si>
  <si>
    <t>MI2204222801</t>
  </si>
  <si>
    <t>WI220423375</t>
  </si>
  <si>
    <t>WI220423385</t>
  </si>
  <si>
    <t>WI220423393</t>
  </si>
  <si>
    <t>201110012682</t>
  </si>
  <si>
    <t>MI2204223519</t>
  </si>
  <si>
    <t>WI220423395</t>
  </si>
  <si>
    <t>MI2204223542</t>
  </si>
  <si>
    <t>WI220423401</t>
  </si>
  <si>
    <t>201330006354</t>
  </si>
  <si>
    <t>MI2204223547</t>
  </si>
  <si>
    <t>WI220423626</t>
  </si>
  <si>
    <t>201130013627</t>
  </si>
  <si>
    <t>MI2204225254</t>
  </si>
  <si>
    <t>WI220423699</t>
  </si>
  <si>
    <t>Hemanshi Deshlahara</t>
  </si>
  <si>
    <t>WI22042370</t>
  </si>
  <si>
    <t>WI220423744</t>
  </si>
  <si>
    <t>WI22042377</t>
  </si>
  <si>
    <t>WI220423790</t>
  </si>
  <si>
    <t>WI220423794</t>
  </si>
  <si>
    <t>WI220423797</t>
  </si>
  <si>
    <t>201330006385</t>
  </si>
  <si>
    <t>MI2204226107</t>
  </si>
  <si>
    <t>WI220423799</t>
  </si>
  <si>
    <t>201330006367</t>
  </si>
  <si>
    <t>MI2204226141</t>
  </si>
  <si>
    <t>WI22042382</t>
  </si>
  <si>
    <t>WI220423902</t>
  </si>
  <si>
    <t>201300022755</t>
  </si>
  <si>
    <t>MI2204227521</t>
  </si>
  <si>
    <t>WI220423903</t>
  </si>
  <si>
    <t>MI2204227523</t>
  </si>
  <si>
    <t>WI220423905</t>
  </si>
  <si>
    <t>MI2204227529</t>
  </si>
  <si>
    <t>WI220423906</t>
  </si>
  <si>
    <t>MI2204227532</t>
  </si>
  <si>
    <t>WI220423909</t>
  </si>
  <si>
    <t>MI2204227539</t>
  </si>
  <si>
    <t>WI220423952</t>
  </si>
  <si>
    <t>201330006407</t>
  </si>
  <si>
    <t>MI2204227892</t>
  </si>
  <si>
    <t>WI220423956</t>
  </si>
  <si>
    <t>201348000464</t>
  </si>
  <si>
    <t>MI2204227938</t>
  </si>
  <si>
    <t>WI220423976</t>
  </si>
  <si>
    <t>WI220423980</t>
  </si>
  <si>
    <t>WI220424013</t>
  </si>
  <si>
    <t>WI220424015</t>
  </si>
  <si>
    <t>WI220424016</t>
  </si>
  <si>
    <t>WI22042438</t>
  </si>
  <si>
    <t>WI22042439</t>
  </si>
  <si>
    <t>WI22042464</t>
  </si>
  <si>
    <t>201330006206</t>
  </si>
  <si>
    <t>MI220426965</t>
  </si>
  <si>
    <t>WI22042469</t>
  </si>
  <si>
    <t>WI22042472</t>
  </si>
  <si>
    <t>WI220424766</t>
  </si>
  <si>
    <t>201300022768</t>
  </si>
  <si>
    <t>MI2204237733</t>
  </si>
  <si>
    <t>WI220424769</t>
  </si>
  <si>
    <t>MI2204237750</t>
  </si>
  <si>
    <t>WI220424799</t>
  </si>
  <si>
    <t>MI2204238310</t>
  </si>
  <si>
    <t>WI220424845</t>
  </si>
  <si>
    <t>201300022781</t>
  </si>
  <si>
    <t>MI2204238738</t>
  </si>
  <si>
    <t>WI220424862</t>
  </si>
  <si>
    <t>WI220424875</t>
  </si>
  <si>
    <t>WI220424905</t>
  </si>
  <si>
    <t>201308008284</t>
  </si>
  <si>
    <t>MI2204239414</t>
  </si>
  <si>
    <t>WI220424914</t>
  </si>
  <si>
    <t>WI22042492</t>
  </si>
  <si>
    <t>WI220424948</t>
  </si>
  <si>
    <t>201330006109</t>
  </si>
  <si>
    <t>MI2204239680</t>
  </si>
  <si>
    <t>WI220424962</t>
  </si>
  <si>
    <t>MI2204239796</t>
  </si>
  <si>
    <t>WI220424963</t>
  </si>
  <si>
    <t>MI2204239794</t>
  </si>
  <si>
    <t>WI220424964</t>
  </si>
  <si>
    <t>MI2204239798</t>
  </si>
  <si>
    <t>WI220424965</t>
  </si>
  <si>
    <t>MI2204239799</t>
  </si>
  <si>
    <t>WI220424967</t>
  </si>
  <si>
    <t>MI2204239800</t>
  </si>
  <si>
    <t>WI220424995</t>
  </si>
  <si>
    <t>201300019493</t>
  </si>
  <si>
    <t>MI2204240057</t>
  </si>
  <si>
    <t>WI220424997</t>
  </si>
  <si>
    <t>MI2204240070</t>
  </si>
  <si>
    <t>WI220425000</t>
  </si>
  <si>
    <t>MI2204240077</t>
  </si>
  <si>
    <t>WI220425106</t>
  </si>
  <si>
    <t>201348000423</t>
  </si>
  <si>
    <t>MI2204241338</t>
  </si>
  <si>
    <t>WI220425152</t>
  </si>
  <si>
    <t>201130013629</t>
  </si>
  <si>
    <t>MI2204241659</t>
  </si>
  <si>
    <t>WI220425159</t>
  </si>
  <si>
    <t>MI2204241700</t>
  </si>
  <si>
    <t>WI220425162</t>
  </si>
  <si>
    <t>MI2204241731</t>
  </si>
  <si>
    <t>WI220425258</t>
  </si>
  <si>
    <t>MI2204242718</t>
  </si>
  <si>
    <t>WI220425260</t>
  </si>
  <si>
    <t>MI2204242745</t>
  </si>
  <si>
    <t>WI220425262</t>
  </si>
  <si>
    <t>MI2204242743</t>
  </si>
  <si>
    <t>WI220425263</t>
  </si>
  <si>
    <t>WI220425317</t>
  </si>
  <si>
    <t>201110012700</t>
  </si>
  <si>
    <t>MI2204243439</t>
  </si>
  <si>
    <t>WI220425325</t>
  </si>
  <si>
    <t>201340000793</t>
  </si>
  <si>
    <t>MI2204243235</t>
  </si>
  <si>
    <t>WI220425343</t>
  </si>
  <si>
    <t>201348000312</t>
  </si>
  <si>
    <t>MI2204243447</t>
  </si>
  <si>
    <t>WI220425344</t>
  </si>
  <si>
    <t>MI2204243458</t>
  </si>
  <si>
    <t>WI220425350</t>
  </si>
  <si>
    <t>MI2204243557</t>
  </si>
  <si>
    <t>WI220425364</t>
  </si>
  <si>
    <t>MI2204243629</t>
  </si>
  <si>
    <t>WI220425374</t>
  </si>
  <si>
    <t>MI2204243687</t>
  </si>
  <si>
    <t>WI220425375</t>
  </si>
  <si>
    <t>MI2204243681</t>
  </si>
  <si>
    <t>WI220425561</t>
  </si>
  <si>
    <t>MI2204245497</t>
  </si>
  <si>
    <t>WI220425564</t>
  </si>
  <si>
    <t>201130013609</t>
  </si>
  <si>
    <t>MI2204245298</t>
  </si>
  <si>
    <t>WI220425570</t>
  </si>
  <si>
    <t>WI220425642</t>
  </si>
  <si>
    <t>201308008229</t>
  </si>
  <si>
    <t>MI2204246579</t>
  </si>
  <si>
    <t>WI220425655</t>
  </si>
  <si>
    <t>WI220425697</t>
  </si>
  <si>
    <t>WI220425705</t>
  </si>
  <si>
    <t>201300022816</t>
  </si>
  <si>
    <t>MI2204246965</t>
  </si>
  <si>
    <t>WI220425707</t>
  </si>
  <si>
    <t>MI2204246959</t>
  </si>
  <si>
    <t>WI220425712</t>
  </si>
  <si>
    <t>MI2204246996</t>
  </si>
  <si>
    <t>WI220425714</t>
  </si>
  <si>
    <t>WI220425796</t>
  </si>
  <si>
    <t>WI220425818</t>
  </si>
  <si>
    <t>201300022822</t>
  </si>
  <si>
    <t>MI2204247923</t>
  </si>
  <si>
    <t>WI220425820</t>
  </si>
  <si>
    <t>WI220425826</t>
  </si>
  <si>
    <t>MI2204248036</t>
  </si>
  <si>
    <t>WI220425828</t>
  </si>
  <si>
    <t>MI2204248041</t>
  </si>
  <si>
    <t>WI220425834</t>
  </si>
  <si>
    <t>MI2204248042</t>
  </si>
  <si>
    <t>WI220425836</t>
  </si>
  <si>
    <t>MI2204248043</t>
  </si>
  <si>
    <t>WI220425838</t>
  </si>
  <si>
    <t>WI220425927</t>
  </si>
  <si>
    <t>MI2204248994</t>
  </si>
  <si>
    <t>WI220426103</t>
  </si>
  <si>
    <t>201300022805</t>
  </si>
  <si>
    <t>MI2204250557</t>
  </si>
  <si>
    <t>WI220426107</t>
  </si>
  <si>
    <t>MI2204250574</t>
  </si>
  <si>
    <t>WI220426110</t>
  </si>
  <si>
    <t>MI2204250594</t>
  </si>
  <si>
    <t>WI220426112</t>
  </si>
  <si>
    <t>MI2204250603</t>
  </si>
  <si>
    <t>WI220426129</t>
  </si>
  <si>
    <t>WI220426187</t>
  </si>
  <si>
    <t>201300022359</t>
  </si>
  <si>
    <t>MI2204251567</t>
  </si>
  <si>
    <t>WI220426294</t>
  </si>
  <si>
    <t>MI2204252785</t>
  </si>
  <si>
    <t>WI220426368</t>
  </si>
  <si>
    <t>MI2204254264</t>
  </si>
  <si>
    <t>WI22042638</t>
  </si>
  <si>
    <t>201340000761</t>
  </si>
  <si>
    <t>MI220429354</t>
  </si>
  <si>
    <t>WI220426412</t>
  </si>
  <si>
    <t>MI2204254644</t>
  </si>
  <si>
    <t>WI220426414</t>
  </si>
  <si>
    <t>WI220426417</t>
  </si>
  <si>
    <t>WI22042645</t>
  </si>
  <si>
    <t>201300022594</t>
  </si>
  <si>
    <t>MI220429600</t>
  </si>
  <si>
    <t>WI220426860</t>
  </si>
  <si>
    <t>MI2204257926</t>
  </si>
  <si>
    <t>WI220426895</t>
  </si>
  <si>
    <t>MI2204258403</t>
  </si>
  <si>
    <t>WI22042699</t>
  </si>
  <si>
    <t>201300022629</t>
  </si>
  <si>
    <t>MI220430628</t>
  </si>
  <si>
    <t>WI220426993</t>
  </si>
  <si>
    <t>MI2204259556</t>
  </si>
  <si>
    <t>WI220427017</t>
  </si>
  <si>
    <t>MI2204259795</t>
  </si>
  <si>
    <t>WI220427026</t>
  </si>
  <si>
    <t>201308008145</t>
  </si>
  <si>
    <t>MI2204259600</t>
  </si>
  <si>
    <t>WI220427077</t>
  </si>
  <si>
    <t>MI2204259932</t>
  </si>
  <si>
    <t>WI220427078</t>
  </si>
  <si>
    <t>MI2204259939</t>
  </si>
  <si>
    <t>WI220427235</t>
  </si>
  <si>
    <t>WI220427249</t>
  </si>
  <si>
    <t>201300022518</t>
  </si>
  <si>
    <t>MI2204260993</t>
  </si>
  <si>
    <t>WI220427274</t>
  </si>
  <si>
    <t>MI2204261558</t>
  </si>
  <si>
    <t>Swapnil Ambesange</t>
  </si>
  <si>
    <t>WI220427362</t>
  </si>
  <si>
    <t>MI2204262474</t>
  </si>
  <si>
    <t>WI220427382</t>
  </si>
  <si>
    <t>201338000119</t>
  </si>
  <si>
    <t>MI2204262641</t>
  </si>
  <si>
    <t>WI220427490</t>
  </si>
  <si>
    <t>MI2204264019</t>
  </si>
  <si>
    <t>WI220427527</t>
  </si>
  <si>
    <t>MI2204264473</t>
  </si>
  <si>
    <t>WI220427605</t>
  </si>
  <si>
    <t>WI220427730</t>
  </si>
  <si>
    <t>201330006135</t>
  </si>
  <si>
    <t>MI2204266208</t>
  </si>
  <si>
    <t>WI220427799</t>
  </si>
  <si>
    <t>201330006361</t>
  </si>
  <si>
    <t>MI2204266856</t>
  </si>
  <si>
    <t>WI220427845</t>
  </si>
  <si>
    <t>201330006398</t>
  </si>
  <si>
    <t>MI2204267255</t>
  </si>
  <si>
    <t>WI220427898</t>
  </si>
  <si>
    <t>WI220427911</t>
  </si>
  <si>
    <t>WI220427960</t>
  </si>
  <si>
    <t>WI220427971</t>
  </si>
  <si>
    <t>201348000457</t>
  </si>
  <si>
    <t>MI2204268490</t>
  </si>
  <si>
    <t>WI22042798</t>
  </si>
  <si>
    <t>MI220431268</t>
  </si>
  <si>
    <t>WI22042799</t>
  </si>
  <si>
    <t>MI220431293</t>
  </si>
  <si>
    <t>WI22042801</t>
  </si>
  <si>
    <t>MI220431306</t>
  </si>
  <si>
    <t>WI220428037</t>
  </si>
  <si>
    <t>201300022835</t>
  </si>
  <si>
    <t>MI2204269192</t>
  </si>
  <si>
    <t>WI22042806</t>
  </si>
  <si>
    <t>201300022570</t>
  </si>
  <si>
    <t>MI220431466</t>
  </si>
  <si>
    <t>WI220428073</t>
  </si>
  <si>
    <t>WI220428094</t>
  </si>
  <si>
    <t>WI220428131</t>
  </si>
  <si>
    <t>201308008340</t>
  </si>
  <si>
    <t>MI2204270034</t>
  </si>
  <si>
    <t>WI220428132</t>
  </si>
  <si>
    <t>MI2204270035</t>
  </si>
  <si>
    <t>WI220428133</t>
  </si>
  <si>
    <t>MI2204270040</t>
  </si>
  <si>
    <t>WI220428134</t>
  </si>
  <si>
    <t>MI2204270042</t>
  </si>
  <si>
    <t>WI220428135</t>
  </si>
  <si>
    <t>MI2204270048</t>
  </si>
  <si>
    <t>WI22042840</t>
  </si>
  <si>
    <t>WI22042845</t>
  </si>
  <si>
    <t>WI22042853</t>
  </si>
  <si>
    <t>WI22042863</t>
  </si>
  <si>
    <t>MI220432020</t>
  </si>
  <si>
    <t>WI220428813</t>
  </si>
  <si>
    <t>MI2204276193</t>
  </si>
  <si>
    <t>WI220428908</t>
  </si>
  <si>
    <t>201330006435</t>
  </si>
  <si>
    <t>MI2204277147</t>
  </si>
  <si>
    <t>Sangeeta Kumari</t>
  </si>
  <si>
    <t>WI220428909</t>
  </si>
  <si>
    <t>MI2204277164</t>
  </si>
  <si>
    <t>WI220428921</t>
  </si>
  <si>
    <t>MI2204277207</t>
  </si>
  <si>
    <t>WI220428922</t>
  </si>
  <si>
    <t>MI2204277234</t>
  </si>
  <si>
    <t>WI220428924</t>
  </si>
  <si>
    <t>MI2204277210</t>
  </si>
  <si>
    <t>WI220429028</t>
  </si>
  <si>
    <t>201348000394</t>
  </si>
  <si>
    <t>MI2204279076</t>
  </si>
  <si>
    <t>WI22042914</t>
  </si>
  <si>
    <t>WI220429274</t>
  </si>
  <si>
    <t>MI2204281393</t>
  </si>
  <si>
    <t>WI220429275</t>
  </si>
  <si>
    <t>MI2204281410</t>
  </si>
  <si>
    <t>WI220429288</t>
  </si>
  <si>
    <t>201348000411</t>
  </si>
  <si>
    <t>MI2204281554</t>
  </si>
  <si>
    <t>WI220429380</t>
  </si>
  <si>
    <t>WI220429385</t>
  </si>
  <si>
    <t>WI220429450</t>
  </si>
  <si>
    <t>MI2204283732</t>
  </si>
  <si>
    <t>WI220429543</t>
  </si>
  <si>
    <t>WI220429852</t>
  </si>
  <si>
    <t>201330006444</t>
  </si>
  <si>
    <t>MI2204286082</t>
  </si>
  <si>
    <t>WI220429886</t>
  </si>
  <si>
    <t>201308008395</t>
  </si>
  <si>
    <t>MI2204286364</t>
  </si>
  <si>
    <t>WI220429942</t>
  </si>
  <si>
    <t>WI220430034</t>
  </si>
  <si>
    <t>201330006342</t>
  </si>
  <si>
    <t>MI2204287198</t>
  </si>
  <si>
    <t>WI220430045</t>
  </si>
  <si>
    <t>MI2204287341</t>
  </si>
  <si>
    <t>WI220430143</t>
  </si>
  <si>
    <t>201300022832</t>
  </si>
  <si>
    <t>MI2204288551</t>
  </si>
  <si>
    <t>WI220430148</t>
  </si>
  <si>
    <t>MI2204288593</t>
  </si>
  <si>
    <t>WI220430149</t>
  </si>
  <si>
    <t>MI2204288609</t>
  </si>
  <si>
    <t>WI220430151</t>
  </si>
  <si>
    <t>MI2204288626</t>
  </si>
  <si>
    <t>WI220430153</t>
  </si>
  <si>
    <t>MI2204288659</t>
  </si>
  <si>
    <t>WI220430300</t>
  </si>
  <si>
    <t>201348000476</t>
  </si>
  <si>
    <t>MI2204290377</t>
  </si>
  <si>
    <t>WI220430393</t>
  </si>
  <si>
    <t>WI220430400</t>
  </si>
  <si>
    <t>WI220430417</t>
  </si>
  <si>
    <t>201308008180</t>
  </si>
  <si>
    <t>MI2204291527</t>
  </si>
  <si>
    <t>WI220430430</t>
  </si>
  <si>
    <t>201300021661</t>
  </si>
  <si>
    <t>MI2204291649</t>
  </si>
  <si>
    <t>WI220430594</t>
  </si>
  <si>
    <t>MI2204293563</t>
  </si>
  <si>
    <t>WI22043071</t>
  </si>
  <si>
    <t>MI220434347</t>
  </si>
  <si>
    <t>WI22043072</t>
  </si>
  <si>
    <t>MI220434356</t>
  </si>
  <si>
    <t>WI22043074</t>
  </si>
  <si>
    <t>MI220434360</t>
  </si>
  <si>
    <t>WI22043075</t>
  </si>
  <si>
    <t>201330006250</t>
  </si>
  <si>
    <t>MI220434380</t>
  </si>
  <si>
    <t>WI220430848</t>
  </si>
  <si>
    <t>201348000403</t>
  </si>
  <si>
    <t>MI2204295520</t>
  </si>
  <si>
    <t>WI220430851</t>
  </si>
  <si>
    <t>MI2204295526</t>
  </si>
  <si>
    <t>WI220430852</t>
  </si>
  <si>
    <t>MI2204295552</t>
  </si>
  <si>
    <t>WI22043088</t>
  </si>
  <si>
    <t>201330006187</t>
  </si>
  <si>
    <t>MI220434598</t>
  </si>
  <si>
    <t>WI220430894</t>
  </si>
  <si>
    <t>201348000467</t>
  </si>
  <si>
    <t>MI2204295733</t>
  </si>
  <si>
    <t>WI22043093</t>
  </si>
  <si>
    <t>WI22043095</t>
  </si>
  <si>
    <t>201340000764</t>
  </si>
  <si>
    <t>MI220434753</t>
  </si>
  <si>
    <t>WI22043096</t>
  </si>
  <si>
    <t>WI220430965</t>
  </si>
  <si>
    <t>201130013620</t>
  </si>
  <si>
    <t>MI2204296591</t>
  </si>
  <si>
    <t>WI220430971</t>
  </si>
  <si>
    <t>201300022729</t>
  </si>
  <si>
    <t>MI2204296765</t>
  </si>
  <si>
    <t>Payal Pathare</t>
  </si>
  <si>
    <t>WI220431050</t>
  </si>
  <si>
    <t>201308008393</t>
  </si>
  <si>
    <t>MI2204297456</t>
  </si>
  <si>
    <t>WI220431077</t>
  </si>
  <si>
    <t>201348000377</t>
  </si>
  <si>
    <t>MI2204297753</t>
  </si>
  <si>
    <t>WI220431098</t>
  </si>
  <si>
    <t>WI220431137</t>
  </si>
  <si>
    <t>201308008365</t>
  </si>
  <si>
    <t>MI2204298243</t>
  </si>
  <si>
    <t>WI220431210</t>
  </si>
  <si>
    <t>201110012709</t>
  </si>
  <si>
    <t>MI2204299270</t>
  </si>
  <si>
    <t>WI220431311</t>
  </si>
  <si>
    <t>WI22043136</t>
  </si>
  <si>
    <t>201300022635</t>
  </si>
  <si>
    <t>MI220435281</t>
  </si>
  <si>
    <t>WI220431372</t>
  </si>
  <si>
    <t>WI220431403</t>
  </si>
  <si>
    <t>WI220431406</t>
  </si>
  <si>
    <t>WI22043150</t>
  </si>
  <si>
    <t>201330006217</t>
  </si>
  <si>
    <t>MI220435627</t>
  </si>
  <si>
    <t>WI22043161</t>
  </si>
  <si>
    <t>MI220435848</t>
  </si>
  <si>
    <t>WI220431679</t>
  </si>
  <si>
    <t>201300022838</t>
  </si>
  <si>
    <t>MI2204302577</t>
  </si>
  <si>
    <t>WI220431696</t>
  </si>
  <si>
    <t>201300022799</t>
  </si>
  <si>
    <t>MI2204302963</t>
  </si>
  <si>
    <t>WI220431697</t>
  </si>
  <si>
    <t>MI2204302972</t>
  </si>
  <si>
    <t>WI220431698</t>
  </si>
  <si>
    <t>MI2204302978</t>
  </si>
  <si>
    <t>WI220431701</t>
  </si>
  <si>
    <t>MI2204303019</t>
  </si>
  <si>
    <t>WI220431716</t>
  </si>
  <si>
    <t>201330006451</t>
  </si>
  <si>
    <t>MI2204303265</t>
  </si>
  <si>
    <t>WI220431757</t>
  </si>
  <si>
    <t>WI220431795</t>
  </si>
  <si>
    <t>WI220431926</t>
  </si>
  <si>
    <t>201330006410</t>
  </si>
  <si>
    <t>MI2204305475</t>
  </si>
  <si>
    <t>WI220431928</t>
  </si>
  <si>
    <t>MI2204305501</t>
  </si>
  <si>
    <t>WI220431976</t>
  </si>
  <si>
    <t>MI2204305791</t>
  </si>
  <si>
    <t>WI220431981</t>
  </si>
  <si>
    <t>MI2204305867</t>
  </si>
  <si>
    <t>WI220431988</t>
  </si>
  <si>
    <t>MI2204305873</t>
  </si>
  <si>
    <t>WI220432110</t>
  </si>
  <si>
    <t>201308008363</t>
  </si>
  <si>
    <t>MI2204306804</t>
  </si>
  <si>
    <t>WI22043216</t>
  </si>
  <si>
    <t>201330006251</t>
  </si>
  <si>
    <t>MI220436572</t>
  </si>
  <si>
    <t>WI220432169</t>
  </si>
  <si>
    <t>201300022828</t>
  </si>
  <si>
    <t>MI2204307761</t>
  </si>
  <si>
    <t>WI220432213</t>
  </si>
  <si>
    <t>WI220432245</t>
  </si>
  <si>
    <t>WI220432273</t>
  </si>
  <si>
    <t>MI2204308800</t>
  </si>
  <si>
    <t>WI220432417</t>
  </si>
  <si>
    <t>MI2204309984</t>
  </si>
  <si>
    <t>WI220432494</t>
  </si>
  <si>
    <t>201110012710</t>
  </si>
  <si>
    <t>MI2204310461</t>
  </si>
  <si>
    <t>WI22043254</t>
  </si>
  <si>
    <t>WI22043256</t>
  </si>
  <si>
    <t>WI22043260</t>
  </si>
  <si>
    <t>WI22043261</t>
  </si>
  <si>
    <t>WI22043268</t>
  </si>
  <si>
    <t>WI220432834</t>
  </si>
  <si>
    <t>MI2204314430</t>
  </si>
  <si>
    <t>Varsha Dombale</t>
  </si>
  <si>
    <t>WI220432967</t>
  </si>
  <si>
    <t>201330006472</t>
  </si>
  <si>
    <t>MI2204315782</t>
  </si>
  <si>
    <t>WI220433268</t>
  </si>
  <si>
    <t>MI2204318075</t>
  </si>
  <si>
    <t>WI220433466</t>
  </si>
  <si>
    <t>201348000339</t>
  </si>
  <si>
    <t>MI2204319922</t>
  </si>
  <si>
    <t>WI220433717</t>
  </si>
  <si>
    <t>MI2204322779</t>
  </si>
  <si>
    <t>WI220434290</t>
  </si>
  <si>
    <t>201330006448</t>
  </si>
  <si>
    <t>MI2204328006</t>
  </si>
  <si>
    <t>WI220434385</t>
  </si>
  <si>
    <t>201300022757</t>
  </si>
  <si>
    <t>MI2204329302</t>
  </si>
  <si>
    <t>WI220434593</t>
  </si>
  <si>
    <t>WI220435361</t>
  </si>
  <si>
    <t>201300022191</t>
  </si>
  <si>
    <t>MI2204337672</t>
  </si>
  <si>
    <t>WI220435367</t>
  </si>
  <si>
    <t>MI2204337694</t>
  </si>
  <si>
    <t>WI220435403</t>
  </si>
  <si>
    <t>MI2204338039</t>
  </si>
  <si>
    <t>WI220435410</t>
  </si>
  <si>
    <t>201300022831</t>
  </si>
  <si>
    <t>MI2204338129</t>
  </si>
  <si>
    <t>WI220435430</t>
  </si>
  <si>
    <t>MI2204338373</t>
  </si>
  <si>
    <t>WI220435583</t>
  </si>
  <si>
    <t>201340000810</t>
  </si>
  <si>
    <t>MI2204339703</t>
  </si>
  <si>
    <t>WI220436104</t>
  </si>
  <si>
    <t>201348000462</t>
  </si>
  <si>
    <t>MI2204346258</t>
  </si>
  <si>
    <t>WI220436189</t>
  </si>
  <si>
    <t>201300022871</t>
  </si>
  <si>
    <t>MI2204347396</t>
  </si>
  <si>
    <t>WI220437341</t>
  </si>
  <si>
    <t>201330006489</t>
  </si>
  <si>
    <t>MI2204357850</t>
  </si>
  <si>
    <t>WI220437362</t>
  </si>
  <si>
    <t>WI220437493</t>
  </si>
  <si>
    <t>MI2204359719</t>
  </si>
  <si>
    <t>WI220437534</t>
  </si>
  <si>
    <t>201300022856</t>
  </si>
  <si>
    <t>MI2204360007</t>
  </si>
  <si>
    <t>WI220437537</t>
  </si>
  <si>
    <t>MI2204359998</t>
  </si>
  <si>
    <t>WI220437539</t>
  </si>
  <si>
    <t>MI2204360012</t>
  </si>
  <si>
    <t>WI220437540</t>
  </si>
  <si>
    <t>MI2204360015</t>
  </si>
  <si>
    <t>WI220437546</t>
  </si>
  <si>
    <t>MI2204360019</t>
  </si>
  <si>
    <t>WI220437553</t>
  </si>
  <si>
    <t>MI2204360020</t>
  </si>
  <si>
    <t>WI220437564</t>
  </si>
  <si>
    <t>MI2204360023</t>
  </si>
  <si>
    <t>WI220437566</t>
  </si>
  <si>
    <t>MI2204360029</t>
  </si>
  <si>
    <t>WI220437673</t>
  </si>
  <si>
    <t>201300022817</t>
  </si>
  <si>
    <t>MI2204360796</t>
  </si>
  <si>
    <t>WI220437722</t>
  </si>
  <si>
    <t>201348000481</t>
  </si>
  <si>
    <t>MI2204361353</t>
  </si>
  <si>
    <t>WI220437745</t>
  </si>
  <si>
    <t>WI220437756</t>
  </si>
  <si>
    <t>WI220437807</t>
  </si>
  <si>
    <t>MI2204362317</t>
  </si>
  <si>
    <t>WI220437812</t>
  </si>
  <si>
    <t>201308008262</t>
  </si>
  <si>
    <t>MI2204362383</t>
  </si>
  <si>
    <t>WI220437935</t>
  </si>
  <si>
    <t>201300022783</t>
  </si>
  <si>
    <t>MI2204363797</t>
  </si>
  <si>
    <t>WI22043810</t>
  </si>
  <si>
    <t>MI220442531</t>
  </si>
  <si>
    <t>Apeksha Hirve</t>
  </si>
  <si>
    <t>WI220438109</t>
  </si>
  <si>
    <t>WI22043816</t>
  </si>
  <si>
    <t>201130013566</t>
  </si>
  <si>
    <t>MI220442607</t>
  </si>
  <si>
    <t>WI220438322</t>
  </si>
  <si>
    <t>201100014993</t>
  </si>
  <si>
    <t>MI2204367979</t>
  </si>
  <si>
    <t>WI220438323</t>
  </si>
  <si>
    <t>MI2204367984</t>
  </si>
  <si>
    <t>WI220438325</t>
  </si>
  <si>
    <t>MI2204367993</t>
  </si>
  <si>
    <t>WI220438327</t>
  </si>
  <si>
    <t>MI2204367986</t>
  </si>
  <si>
    <t>WI220438330</t>
  </si>
  <si>
    <t>MI2204367998</t>
  </si>
  <si>
    <t>WI220438332</t>
  </si>
  <si>
    <t>MI2204368006</t>
  </si>
  <si>
    <t>WI220438333</t>
  </si>
  <si>
    <t>MI2204368017</t>
  </si>
  <si>
    <t>WI220438334</t>
  </si>
  <si>
    <t>MI2204368023</t>
  </si>
  <si>
    <t>WI220438336</t>
  </si>
  <si>
    <t>MI2204368031</t>
  </si>
  <si>
    <t>WI220438337</t>
  </si>
  <si>
    <t>MI2204368037</t>
  </si>
  <si>
    <t>WI220438338</t>
  </si>
  <si>
    <t>MI2204368042</t>
  </si>
  <si>
    <t>WI220438454</t>
  </si>
  <si>
    <t>MI2204369317</t>
  </si>
  <si>
    <t>WI220438895</t>
  </si>
  <si>
    <t>201340000536</t>
  </si>
  <si>
    <t>MI2204374251</t>
  </si>
  <si>
    <t>WI220439017</t>
  </si>
  <si>
    <t>WI220439154</t>
  </si>
  <si>
    <t>201300022907</t>
  </si>
  <si>
    <t>MI2204376863</t>
  </si>
  <si>
    <t>WI220439280</t>
  </si>
  <si>
    <t>WI220439286</t>
  </si>
  <si>
    <t>201330006271</t>
  </si>
  <si>
    <t>MI2204378617</t>
  </si>
  <si>
    <t>WI220439290</t>
  </si>
  <si>
    <t>MI2204378637</t>
  </si>
  <si>
    <t>WI220439301</t>
  </si>
  <si>
    <t>MI2204378706</t>
  </si>
  <si>
    <t>WI220439303</t>
  </si>
  <si>
    <t>MI2204378698</t>
  </si>
  <si>
    <t>WI220439304</t>
  </si>
  <si>
    <t>MI2204378717</t>
  </si>
  <si>
    <t>WI220439307</t>
  </si>
  <si>
    <t>MI2204378739</t>
  </si>
  <si>
    <t>WI220439308</t>
  </si>
  <si>
    <t>MI2204378748</t>
  </si>
  <si>
    <t>WI220439312</t>
  </si>
  <si>
    <t>MI2204378770</t>
  </si>
  <si>
    <t>WI220439396</t>
  </si>
  <si>
    <t>201100014984</t>
  </si>
  <si>
    <t>MI2204379475</t>
  </si>
  <si>
    <t>WI220439507</t>
  </si>
  <si>
    <t>201300022894</t>
  </si>
  <si>
    <t>MI2204380477</t>
  </si>
  <si>
    <t>WI220439546</t>
  </si>
  <si>
    <t>MI2204381014</t>
  </si>
  <si>
    <t>WI220439568</t>
  </si>
  <si>
    <t>201130013661</t>
  </si>
  <si>
    <t>MI2204381249</t>
  </si>
  <si>
    <t>WI220439767</t>
  </si>
  <si>
    <t>WI220439771</t>
  </si>
  <si>
    <t>WI220439772</t>
  </si>
  <si>
    <t>WI220439778</t>
  </si>
  <si>
    <t>201300022897</t>
  </si>
  <si>
    <t>MI2204383793</t>
  </si>
  <si>
    <t>WI220439788</t>
  </si>
  <si>
    <t>WI220439806</t>
  </si>
  <si>
    <t>201340000825</t>
  </si>
  <si>
    <t>MI2204384364</t>
  </si>
  <si>
    <t>WI220439906</t>
  </si>
  <si>
    <t>WI220439909</t>
  </si>
  <si>
    <t>WI220440130</t>
  </si>
  <si>
    <t>MI2204388054</t>
  </si>
  <si>
    <t>Aditya Tade</t>
  </si>
  <si>
    <t>WI220440147</t>
  </si>
  <si>
    <t>201300022346</t>
  </si>
  <si>
    <t>MI2204388092</t>
  </si>
  <si>
    <t>Karnal Akhare</t>
  </si>
  <si>
    <t>WI220440149</t>
  </si>
  <si>
    <t>MI2204388099</t>
  </si>
  <si>
    <t>WI220440155</t>
  </si>
  <si>
    <t>MI2204388104</t>
  </si>
  <si>
    <t>Saloni Uttekar</t>
  </si>
  <si>
    <t>WI220440162</t>
  </si>
  <si>
    <t>MI2204388120</t>
  </si>
  <si>
    <t>WI220440211</t>
  </si>
  <si>
    <t>MI2204388269</t>
  </si>
  <si>
    <t>WI220440217</t>
  </si>
  <si>
    <t>MI2204388300</t>
  </si>
  <si>
    <t>WI220440220</t>
  </si>
  <si>
    <t>MI2204388314</t>
  </si>
  <si>
    <t>WI220440234</t>
  </si>
  <si>
    <t>MI2204388343</t>
  </si>
  <si>
    <t>WI220440237</t>
  </si>
  <si>
    <t>MI2204388362</t>
  </si>
  <si>
    <t>WI220440239</t>
  </si>
  <si>
    <t>MI2204388371</t>
  </si>
  <si>
    <t>WI220440242</t>
  </si>
  <si>
    <t>201130013643</t>
  </si>
  <si>
    <t>MI2204388387</t>
  </si>
  <si>
    <t>WI220440244</t>
  </si>
  <si>
    <t>MI2204388392</t>
  </si>
  <si>
    <t>WI220440264</t>
  </si>
  <si>
    <t>MI2204388483</t>
  </si>
  <si>
    <t>WI220440297</t>
  </si>
  <si>
    <t>201300022859</t>
  </si>
  <si>
    <t>MI2204388638</t>
  </si>
  <si>
    <t>WI220440310</t>
  </si>
  <si>
    <t>MI2204388713</t>
  </si>
  <si>
    <t>WI220440319</t>
  </si>
  <si>
    <t>201330006470</t>
  </si>
  <si>
    <t>MI2204388765</t>
  </si>
  <si>
    <t>WI220440332</t>
  </si>
  <si>
    <t>MI2204388797</t>
  </si>
  <si>
    <t>WI220440333</t>
  </si>
  <si>
    <t>MI2204388801</t>
  </si>
  <si>
    <t>WI220440334</t>
  </si>
  <si>
    <t>MI2204388803</t>
  </si>
  <si>
    <t>WI220440335</t>
  </si>
  <si>
    <t>MI2204388805</t>
  </si>
  <si>
    <t>WI220440366</t>
  </si>
  <si>
    <t>201340000814</t>
  </si>
  <si>
    <t>MI2204388978</t>
  </si>
  <si>
    <t>WI220440373</t>
  </si>
  <si>
    <t>201330006479</t>
  </si>
  <si>
    <t>MI2204389017</t>
  </si>
  <si>
    <t>WI220440389</t>
  </si>
  <si>
    <t>201300022887</t>
  </si>
  <si>
    <t>MI2204389098</t>
  </si>
  <si>
    <t>WI220440391</t>
  </si>
  <si>
    <t>MI2204389139</t>
  </si>
  <si>
    <t>WI220440398</t>
  </si>
  <si>
    <t>MI2204389204</t>
  </si>
  <si>
    <t>WI220440406</t>
  </si>
  <si>
    <t>MI2204389243</t>
  </si>
  <si>
    <t>WI220440419</t>
  </si>
  <si>
    <t>MI2204389295</t>
  </si>
  <si>
    <t>WI220440432</t>
  </si>
  <si>
    <t>MI2204389353</t>
  </si>
  <si>
    <t>WI220440437</t>
  </si>
  <si>
    <t>MI2204389411</t>
  </si>
  <si>
    <t>WI220440465</t>
  </si>
  <si>
    <t>201110012707</t>
  </si>
  <si>
    <t>MI2204389579</t>
  </si>
  <si>
    <t>WI220440482</t>
  </si>
  <si>
    <t>MI2204389696</t>
  </si>
  <si>
    <t>Caroline Rudloff</t>
  </si>
  <si>
    <t>WI220440500</t>
  </si>
  <si>
    <t>MI2204389880</t>
  </si>
  <si>
    <t>WI220440544</t>
  </si>
  <si>
    <t>WI220440709</t>
  </si>
  <si>
    <t>MI2204392509</t>
  </si>
  <si>
    <t>WI220440711</t>
  </si>
  <si>
    <t>MI2204392512</t>
  </si>
  <si>
    <t>WI220440712</t>
  </si>
  <si>
    <t>MI2204392529</t>
  </si>
  <si>
    <t>WI220440741</t>
  </si>
  <si>
    <t>MI2204393187</t>
  </si>
  <si>
    <t>WI220440742</t>
  </si>
  <si>
    <t>201330006508</t>
  </si>
  <si>
    <t>MI2204393251</t>
  </si>
  <si>
    <t>WI220440744</t>
  </si>
  <si>
    <t>MI2204393250</t>
  </si>
  <si>
    <t>WI220440745</t>
  </si>
  <si>
    <t>MI2204393259</t>
  </si>
  <si>
    <t>WI220440746</t>
  </si>
  <si>
    <t>MI2204393255</t>
  </si>
  <si>
    <t>WI220440747</t>
  </si>
  <si>
    <t>MI2204393266</t>
  </si>
  <si>
    <t>WI220440749</t>
  </si>
  <si>
    <t>MI2204393267</t>
  </si>
  <si>
    <t>WI220440768</t>
  </si>
  <si>
    <t>201330006450</t>
  </si>
  <si>
    <t>MI2204393514</t>
  </si>
  <si>
    <t>WI220440769</t>
  </si>
  <si>
    <t>MI2204393509</t>
  </si>
  <si>
    <t>WI220440770</t>
  </si>
  <si>
    <t>MI2204393521</t>
  </si>
  <si>
    <t>WI220440818</t>
  </si>
  <si>
    <t>201130013665</t>
  </si>
  <si>
    <t>MI2204394240</t>
  </si>
  <si>
    <t>WI220440876</t>
  </si>
  <si>
    <t>201330006247</t>
  </si>
  <si>
    <t>MI2204395202</t>
  </si>
  <si>
    <t>WI220440890</t>
  </si>
  <si>
    <t>MI2204395322</t>
  </si>
  <si>
    <t>WI220440919</t>
  </si>
  <si>
    <t>201300022782</t>
  </si>
  <si>
    <t>MI2204395675</t>
  </si>
  <si>
    <t>WI220440929</t>
  </si>
  <si>
    <t>201330006512</t>
  </si>
  <si>
    <t>MI2204396012</t>
  </si>
  <si>
    <t>WI220441051</t>
  </si>
  <si>
    <t>201330006083</t>
  </si>
  <si>
    <t>MI2204397586</t>
  </si>
  <si>
    <t>Jacqueline Buchanan</t>
  </si>
  <si>
    <t>WI220441074</t>
  </si>
  <si>
    <t>201308008247</t>
  </si>
  <si>
    <t>MI2204398027</t>
  </si>
  <si>
    <t>WI220441115</t>
  </si>
  <si>
    <t>201308008397</t>
  </si>
  <si>
    <t>MI2204398321</t>
  </si>
  <si>
    <t>WI220441122</t>
  </si>
  <si>
    <t>WI220441123</t>
  </si>
  <si>
    <t>WI220441124</t>
  </si>
  <si>
    <t>WI220441126</t>
  </si>
  <si>
    <t>WI220441137</t>
  </si>
  <si>
    <t>WI220441138</t>
  </si>
  <si>
    <t>MI2204398656</t>
  </si>
  <si>
    <t>WI220441146</t>
  </si>
  <si>
    <t>WI220441180</t>
  </si>
  <si>
    <t>201348000384</t>
  </si>
  <si>
    <t>MI2204399162</t>
  </si>
  <si>
    <t>WI220441193</t>
  </si>
  <si>
    <t>WI220441220</t>
  </si>
  <si>
    <t>WI220441304</t>
  </si>
  <si>
    <t>201348000428</t>
  </si>
  <si>
    <t>MI2204400346</t>
  </si>
  <si>
    <t>WI220441355</t>
  </si>
  <si>
    <t>MI2204400917</t>
  </si>
  <si>
    <t>WI220441368</t>
  </si>
  <si>
    <t>WI220441383</t>
  </si>
  <si>
    <t>201348000466</t>
  </si>
  <si>
    <t>MI2204401133</t>
  </si>
  <si>
    <t>WI220441386</t>
  </si>
  <si>
    <t>MI2204401153</t>
  </si>
  <si>
    <t>WI220441406</t>
  </si>
  <si>
    <t>201348000477</t>
  </si>
  <si>
    <t>MI2204401408</t>
  </si>
  <si>
    <t>WI220441412</t>
  </si>
  <si>
    <t>201308008382</t>
  </si>
  <si>
    <t>MI2204401476</t>
  </si>
  <si>
    <t>WI220441417</t>
  </si>
  <si>
    <t>WI220441423</t>
  </si>
  <si>
    <t>WI220441445</t>
  </si>
  <si>
    <t>201308008304</t>
  </si>
  <si>
    <t>MI2204402112</t>
  </si>
  <si>
    <t>WI220441447</t>
  </si>
  <si>
    <t>201308008396</t>
  </si>
  <si>
    <t>MI2204402101</t>
  </si>
  <si>
    <t>WI220441465</t>
  </si>
  <si>
    <t>201308008406</t>
  </si>
  <si>
    <t>MI2204402279</t>
  </si>
  <si>
    <t>WI220441476</t>
  </si>
  <si>
    <t>MI2204402537</t>
  </si>
  <si>
    <t>WI220441518</t>
  </si>
  <si>
    <t>201308008394</t>
  </si>
  <si>
    <t>MI2204402854</t>
  </si>
  <si>
    <t>WI220441579</t>
  </si>
  <si>
    <t>201308008321</t>
  </si>
  <si>
    <t>MI2204403716</t>
  </si>
  <si>
    <t>WI220441600</t>
  </si>
  <si>
    <t>WI220441607</t>
  </si>
  <si>
    <t>WI220441610</t>
  </si>
  <si>
    <t>201348000400</t>
  </si>
  <si>
    <t>MI2204404416</t>
  </si>
  <si>
    <t>WI220441614</t>
  </si>
  <si>
    <t>WI22044178</t>
  </si>
  <si>
    <t>201300022624</t>
  </si>
  <si>
    <t>MI220445969</t>
  </si>
  <si>
    <t>WI220441856</t>
  </si>
  <si>
    <t>MI2204406822</t>
  </si>
  <si>
    <t>WI220441864</t>
  </si>
  <si>
    <t>MI2204406974</t>
  </si>
  <si>
    <t>WI220441865</t>
  </si>
  <si>
    <t>201300022873</t>
  </si>
  <si>
    <t>MI2204406951</t>
  </si>
  <si>
    <t>WI220441942</t>
  </si>
  <si>
    <t>MI2204408187</t>
  </si>
  <si>
    <t>WI220442044</t>
  </si>
  <si>
    <t>MI2204409926</t>
  </si>
  <si>
    <t>WI22044210</t>
  </si>
  <si>
    <t>201130013593</t>
  </si>
  <si>
    <t>MI220446234</t>
  </si>
  <si>
    <t>WI22044211</t>
  </si>
  <si>
    <t>MI220446238</t>
  </si>
  <si>
    <t>WI220442141</t>
  </si>
  <si>
    <t>201110012725</t>
  </si>
  <si>
    <t>MI2204410791</t>
  </si>
  <si>
    <t>WI220442142</t>
  </si>
  <si>
    <t>MI2204410795</t>
  </si>
  <si>
    <t>WI220442173</t>
  </si>
  <si>
    <t>MI2204411009</t>
  </si>
  <si>
    <t>WI220442175</t>
  </si>
  <si>
    <t>MI2204411010</t>
  </si>
  <si>
    <t>WI22044218</t>
  </si>
  <si>
    <t>MI220446245</t>
  </si>
  <si>
    <t>WI220442181</t>
  </si>
  <si>
    <t>MI2204411064</t>
  </si>
  <si>
    <t>WI220442191</t>
  </si>
  <si>
    <t>MI2204411159</t>
  </si>
  <si>
    <t>WI220442193</t>
  </si>
  <si>
    <t>MI2204411194</t>
  </si>
  <si>
    <t>WI220442196</t>
  </si>
  <si>
    <t>MI2204411226</t>
  </si>
  <si>
    <t>WI220442205</t>
  </si>
  <si>
    <t>MI2204411290</t>
  </si>
  <si>
    <t>WI220442210</t>
  </si>
  <si>
    <t>MI2204411313</t>
  </si>
  <si>
    <t>WI220442212</t>
  </si>
  <si>
    <t>MI2204411335</t>
  </si>
  <si>
    <t>WI220442219</t>
  </si>
  <si>
    <t>MI2204411377</t>
  </si>
  <si>
    <t>WI22044223</t>
  </si>
  <si>
    <t>MI220446240</t>
  </si>
  <si>
    <t>WI220442281</t>
  </si>
  <si>
    <t>201340000821</t>
  </si>
  <si>
    <t>MI2204412061</t>
  </si>
  <si>
    <t>WI220442317</t>
  </si>
  <si>
    <t>WI220442335</t>
  </si>
  <si>
    <t>WI220442354</t>
  </si>
  <si>
    <t>MI2204412900</t>
  </si>
  <si>
    <t>WI220442459</t>
  </si>
  <si>
    <t>201100015002</t>
  </si>
  <si>
    <t>MI2204413474</t>
  </si>
  <si>
    <t>WI220442466</t>
  </si>
  <si>
    <t>MI2204413594</t>
  </si>
  <si>
    <t>WI220442486</t>
  </si>
  <si>
    <t>MI2204413789</t>
  </si>
  <si>
    <t>WI220442493</t>
  </si>
  <si>
    <t>MI2204413870</t>
  </si>
  <si>
    <t>WI220442494</t>
  </si>
  <si>
    <t>MI2204413896</t>
  </si>
  <si>
    <t>WI220442501</t>
  </si>
  <si>
    <t>MI2204413967</t>
  </si>
  <si>
    <t>WI220442502</t>
  </si>
  <si>
    <t>MI2204413980</t>
  </si>
  <si>
    <t>WI220442504</t>
  </si>
  <si>
    <t>WI220442506</t>
  </si>
  <si>
    <t>MI2204413993</t>
  </si>
  <si>
    <t>WI220442513</t>
  </si>
  <si>
    <t>WI220442518</t>
  </si>
  <si>
    <t>WI220442529</t>
  </si>
  <si>
    <t>201330006333</t>
  </si>
  <si>
    <t>MI2204414302</t>
  </si>
  <si>
    <t>WI220442530</t>
  </si>
  <si>
    <t>MI2204414310</t>
  </si>
  <si>
    <t>WI220442533</t>
  </si>
  <si>
    <t>MI2204414315</t>
  </si>
  <si>
    <t>WI220442534</t>
  </si>
  <si>
    <t>MI2204414333</t>
  </si>
  <si>
    <t>WI220442536</t>
  </si>
  <si>
    <t>MI2204414316</t>
  </si>
  <si>
    <t>WI220442538</t>
  </si>
  <si>
    <t>MI2204414324</t>
  </si>
  <si>
    <t>WI220442541</t>
  </si>
  <si>
    <t>MI2204414372</t>
  </si>
  <si>
    <t>WI220442617</t>
  </si>
  <si>
    <t>MI2204415113</t>
  </si>
  <si>
    <t>WI220442629</t>
  </si>
  <si>
    <t>201300022865</t>
  </si>
  <si>
    <t>MI2204415490</t>
  </si>
  <si>
    <t>WI22044263</t>
  </si>
  <si>
    <t>201340000773</t>
  </si>
  <si>
    <t>MI220446977</t>
  </si>
  <si>
    <t>WI22044266</t>
  </si>
  <si>
    <t>MI220447055</t>
  </si>
  <si>
    <t>WI220442666</t>
  </si>
  <si>
    <t>201330006547</t>
  </si>
  <si>
    <t>MI2204416152</t>
  </si>
  <si>
    <t>WI220442675</t>
  </si>
  <si>
    <t>MI2204416330</t>
  </si>
  <si>
    <t>WI220442676</t>
  </si>
  <si>
    <t>MI2204416334</t>
  </si>
  <si>
    <t>WI220442697</t>
  </si>
  <si>
    <t>WI22044285</t>
  </si>
  <si>
    <t>WI220443150</t>
  </si>
  <si>
    <t>MI2204421175</t>
  </si>
  <si>
    <t>WI220443156</t>
  </si>
  <si>
    <t>WI22044321</t>
  </si>
  <si>
    <t>201330006248</t>
  </si>
  <si>
    <t>MI220447907</t>
  </si>
  <si>
    <t>WI22044340</t>
  </si>
  <si>
    <t>WI220443415</t>
  </si>
  <si>
    <t>201308008356</t>
  </si>
  <si>
    <t>MI2204424294</t>
  </si>
  <si>
    <t>WI22044342</t>
  </si>
  <si>
    <t>MI220448378</t>
  </si>
  <si>
    <t>WI220443490</t>
  </si>
  <si>
    <t>201300022854</t>
  </si>
  <si>
    <t>MI2204424827</t>
  </si>
  <si>
    <t>WI220443491</t>
  </si>
  <si>
    <t>MI2204424809</t>
  </si>
  <si>
    <t>WI220443492</t>
  </si>
  <si>
    <t>MI2204424830</t>
  </si>
  <si>
    <t>WI220443495</t>
  </si>
  <si>
    <t>MI2204424850</t>
  </si>
  <si>
    <t>WI220443496</t>
  </si>
  <si>
    <t>MI2204424845</t>
  </si>
  <si>
    <t>WI220443499</t>
  </si>
  <si>
    <t>MI2204424886</t>
  </si>
  <si>
    <t>WI220443500</t>
  </si>
  <si>
    <t>MI2204424880</t>
  </si>
  <si>
    <t>WI220443502</t>
  </si>
  <si>
    <t>MI2204424890</t>
  </si>
  <si>
    <t>WI220443508</t>
  </si>
  <si>
    <t>MI2204424986</t>
  </si>
  <si>
    <t>WI220443509</t>
  </si>
  <si>
    <t>MI2204424989</t>
  </si>
  <si>
    <t>WI220443511</t>
  </si>
  <si>
    <t>MI2204424993</t>
  </si>
  <si>
    <t>WI220443621</t>
  </si>
  <si>
    <t>201300022939</t>
  </si>
  <si>
    <t>MI2204425919</t>
  </si>
  <si>
    <t>WI220443622</t>
  </si>
  <si>
    <t>MI2204425897</t>
  </si>
  <si>
    <t>WI220443625</t>
  </si>
  <si>
    <t>MI2204425929</t>
  </si>
  <si>
    <t>WI220443629</t>
  </si>
  <si>
    <t>MI2204425942</t>
  </si>
  <si>
    <t>WI220443634</t>
  </si>
  <si>
    <t>MI2204425981</t>
  </si>
  <si>
    <t>WI220443639</t>
  </si>
  <si>
    <t>MI2204425984</t>
  </si>
  <si>
    <t>WI220443704</t>
  </si>
  <si>
    <t>WI220443712</t>
  </si>
  <si>
    <t>WI220443741</t>
  </si>
  <si>
    <t>201130013650</t>
  </si>
  <si>
    <t>MI2204427221</t>
  </si>
  <si>
    <t>WI220443742</t>
  </si>
  <si>
    <t>MI2204427229</t>
  </si>
  <si>
    <t>WI220443756</t>
  </si>
  <si>
    <t>MI2204427320</t>
  </si>
  <si>
    <t>WI220443758</t>
  </si>
  <si>
    <t>MI2204427325</t>
  </si>
  <si>
    <t>WI220443849</t>
  </si>
  <si>
    <t>201110012723</t>
  </si>
  <si>
    <t>MI2204428055</t>
  </si>
  <si>
    <t>WI220443851</t>
  </si>
  <si>
    <t>MI2204428064</t>
  </si>
  <si>
    <t>WI220443853</t>
  </si>
  <si>
    <t>MI2204428069</t>
  </si>
  <si>
    <t>WI220443856</t>
  </si>
  <si>
    <t>MI2204428082</t>
  </si>
  <si>
    <t>WI22044386</t>
  </si>
  <si>
    <t>WI220443870</t>
  </si>
  <si>
    <t>MI2204428168</t>
  </si>
  <si>
    <t>WI220443878</t>
  </si>
  <si>
    <t>MI2204428272</t>
  </si>
  <si>
    <t>WI220443882</t>
  </si>
  <si>
    <t>201308008242</t>
  </si>
  <si>
    <t>MI2204428392</t>
  </si>
  <si>
    <t>WI220443898</t>
  </si>
  <si>
    <t>201130013669</t>
  </si>
  <si>
    <t>MI2204428569</t>
  </si>
  <si>
    <t>WI220443945</t>
  </si>
  <si>
    <t>201330006541</t>
  </si>
  <si>
    <t>MI2204429032</t>
  </si>
  <si>
    <t>WI220444010</t>
  </si>
  <si>
    <t>WI220444023</t>
  </si>
  <si>
    <t>WI220444028</t>
  </si>
  <si>
    <t>WI220444050</t>
  </si>
  <si>
    <t>201110012721</t>
  </si>
  <si>
    <t>MI2204430579</t>
  </si>
  <si>
    <t>WI220444055</t>
  </si>
  <si>
    <t>MI2204430583</t>
  </si>
  <si>
    <t>WI220444059</t>
  </si>
  <si>
    <t>WI220444073</t>
  </si>
  <si>
    <t>MI2204430643</t>
  </si>
  <si>
    <t>WI220444151</t>
  </si>
  <si>
    <t>201330006542</t>
  </si>
  <si>
    <t>MI2204431358</t>
  </si>
  <si>
    <t>WI220444155</t>
  </si>
  <si>
    <t>MI2204431394</t>
  </si>
  <si>
    <t>WI220444166</t>
  </si>
  <si>
    <t>MI2204431548</t>
  </si>
  <si>
    <t>WI220444167</t>
  </si>
  <si>
    <t>MI2204431565</t>
  </si>
  <si>
    <t>WI220444174</t>
  </si>
  <si>
    <t>MI2204431614</t>
  </si>
  <si>
    <t>WI220444175</t>
  </si>
  <si>
    <t>MI2204431656</t>
  </si>
  <si>
    <t>WI220444176</t>
  </si>
  <si>
    <t>MI2204431633</t>
  </si>
  <si>
    <t>WI220444219</t>
  </si>
  <si>
    <t>201300022954</t>
  </si>
  <si>
    <t>MI2204432004</t>
  </si>
  <si>
    <t>WI220444229</t>
  </si>
  <si>
    <t>MI2204432110</t>
  </si>
  <si>
    <t>WI220444284</t>
  </si>
  <si>
    <t>WI220444306</t>
  </si>
  <si>
    <t>MI2204432730</t>
  </si>
  <si>
    <t>WI220444311</t>
  </si>
  <si>
    <t>WI220444400</t>
  </si>
  <si>
    <t>MI2204433772</t>
  </si>
  <si>
    <t>WI220444441</t>
  </si>
  <si>
    <t>201308008255</t>
  </si>
  <si>
    <t>MI2204434012</t>
  </si>
  <si>
    <t>WI220444451</t>
  </si>
  <si>
    <t>201308008334</t>
  </si>
  <si>
    <t>MI2204434302</t>
  </si>
  <si>
    <t>WI220444501</t>
  </si>
  <si>
    <t>201340000791</t>
  </si>
  <si>
    <t>MI2204434749</t>
  </si>
  <si>
    <t>WI22044463</t>
  </si>
  <si>
    <t>201300022576</t>
  </si>
  <si>
    <t>MI220449247</t>
  </si>
  <si>
    <t>WI220444692</t>
  </si>
  <si>
    <t>WI220444720</t>
  </si>
  <si>
    <t>WI220444766</t>
  </si>
  <si>
    <t>201300022955</t>
  </si>
  <si>
    <t>MI2204436260</t>
  </si>
  <si>
    <t>WI220444792</t>
  </si>
  <si>
    <t>201330006550</t>
  </si>
  <si>
    <t>MI2204436497</t>
  </si>
  <si>
    <t>WI220444880</t>
  </si>
  <si>
    <t>201348000480</t>
  </si>
  <si>
    <t>MI2204437752</t>
  </si>
  <si>
    <t>WI220444881</t>
  </si>
  <si>
    <t>201340000820</t>
  </si>
  <si>
    <t>MI2204437769</t>
  </si>
  <si>
    <t>WI220444882</t>
  </si>
  <si>
    <t>MI2204437843</t>
  </si>
  <si>
    <t>WI220444885</t>
  </si>
  <si>
    <t>MI2204437891</t>
  </si>
  <si>
    <t>WI220444886</t>
  </si>
  <si>
    <t>MI2204437878</t>
  </si>
  <si>
    <t>WI220444896</t>
  </si>
  <si>
    <t>MI2204437993</t>
  </si>
  <si>
    <t>WI220445095</t>
  </si>
  <si>
    <t>MI2204439679</t>
  </si>
  <si>
    <t>WI220445101</t>
  </si>
  <si>
    <t>201330006507</t>
  </si>
  <si>
    <t>MI2204439727</t>
  </si>
  <si>
    <t>WI220445104</t>
  </si>
  <si>
    <t>MI2204439737</t>
  </si>
  <si>
    <t>WI220445110</t>
  </si>
  <si>
    <t>MI2204439765</t>
  </si>
  <si>
    <t>WI220445114</t>
  </si>
  <si>
    <t>MI2204439789</t>
  </si>
  <si>
    <t>WI220445124</t>
  </si>
  <si>
    <t>MI2204439841</t>
  </si>
  <si>
    <t>WI220445125</t>
  </si>
  <si>
    <t>MI2204439858</t>
  </si>
  <si>
    <t>WI220445129</t>
  </si>
  <si>
    <t>MI2204439874</t>
  </si>
  <si>
    <t>WI220445133</t>
  </si>
  <si>
    <t>201348000479</t>
  </si>
  <si>
    <t>MI2204439967</t>
  </si>
  <si>
    <t>WI220445268</t>
  </si>
  <si>
    <t>WI220445272</t>
  </si>
  <si>
    <t>WI220445276</t>
  </si>
  <si>
    <t>WI220445279</t>
  </si>
  <si>
    <t>WI220445370</t>
  </si>
  <si>
    <t>201300022849</t>
  </si>
  <si>
    <t>MI2204442927</t>
  </si>
  <si>
    <t>WI220445397</t>
  </si>
  <si>
    <t>201300022450</t>
  </si>
  <si>
    <t>MI2204443235</t>
  </si>
  <si>
    <t>WI220445512</t>
  </si>
  <si>
    <t>201340000819</t>
  </si>
  <si>
    <t>MI2204444157</t>
  </si>
  <si>
    <t>WI220445534</t>
  </si>
  <si>
    <t>MI2204444359</t>
  </si>
  <si>
    <t>WI220445599</t>
  </si>
  <si>
    <t>201348000406</t>
  </si>
  <si>
    <t>MI2204445485</t>
  </si>
  <si>
    <t>WI220445621</t>
  </si>
  <si>
    <t>MI2204445785</t>
  </si>
  <si>
    <t>WI220445656</t>
  </si>
  <si>
    <t>MI2204446114</t>
  </si>
  <si>
    <t>WI220445672</t>
  </si>
  <si>
    <t>201330006556</t>
  </si>
  <si>
    <t>MI2204446145</t>
  </si>
  <si>
    <t>WI220445679</t>
  </si>
  <si>
    <t>WI220445685</t>
  </si>
  <si>
    <t>WI220445704</t>
  </si>
  <si>
    <t>WI220445726</t>
  </si>
  <si>
    <t>WI220445727</t>
  </si>
  <si>
    <t>201330006455</t>
  </si>
  <si>
    <t>MI2204446694</t>
  </si>
  <si>
    <t>WI220445731</t>
  </si>
  <si>
    <t>MI2204446742</t>
  </si>
  <si>
    <t>WI220445744</t>
  </si>
  <si>
    <t>MI2204446933</t>
  </si>
  <si>
    <t>WI220445750</t>
  </si>
  <si>
    <t>MI2204446959</t>
  </si>
  <si>
    <t>WI220446115</t>
  </si>
  <si>
    <t>201330006543</t>
  </si>
  <si>
    <t>MI2204450622</t>
  </si>
  <si>
    <t>WI220446118</t>
  </si>
  <si>
    <t>MI2204450620</t>
  </si>
  <si>
    <t>WI220446123</t>
  </si>
  <si>
    <t>MI2204450693</t>
  </si>
  <si>
    <t>WI220446124</t>
  </si>
  <si>
    <t>MI2204450695</t>
  </si>
  <si>
    <t>WI220446235</t>
  </si>
  <si>
    <t>201308008401</t>
  </si>
  <si>
    <t>MI2204452045</t>
  </si>
  <si>
    <t>WI220446237</t>
  </si>
  <si>
    <t>WI220446239</t>
  </si>
  <si>
    <t>WI220446270</t>
  </si>
  <si>
    <t>201100014928</t>
  </si>
  <si>
    <t>MI2204452617</t>
  </si>
  <si>
    <t>WI220446275</t>
  </si>
  <si>
    <t>MI2204452707</t>
  </si>
  <si>
    <t>WI220446351</t>
  </si>
  <si>
    <t>201300022861</t>
  </si>
  <si>
    <t>MI2204453526</t>
  </si>
  <si>
    <t>WI220446428</t>
  </si>
  <si>
    <t>WI220446449</t>
  </si>
  <si>
    <t>WI220446467</t>
  </si>
  <si>
    <t>201300022970</t>
  </si>
  <si>
    <t>MI2204454642</t>
  </si>
  <si>
    <t>WI220446468</t>
  </si>
  <si>
    <t>MI2204454644</t>
  </si>
  <si>
    <t>WI220446469</t>
  </si>
  <si>
    <t>MI2204454645</t>
  </si>
  <si>
    <t>WI22044654</t>
  </si>
  <si>
    <t>201340000763</t>
  </si>
  <si>
    <t>MI220450773</t>
  </si>
  <si>
    <t>WI220446550</t>
  </si>
  <si>
    <t>MI2204455391</t>
  </si>
  <si>
    <t>WI220446551</t>
  </si>
  <si>
    <t>MI2204455394</t>
  </si>
  <si>
    <t>WI22044662</t>
  </si>
  <si>
    <t>MI220450787</t>
  </si>
  <si>
    <t>WI22044670</t>
  </si>
  <si>
    <t>MI220450874</t>
  </si>
  <si>
    <t>WI22044676</t>
  </si>
  <si>
    <t>MI220450895</t>
  </si>
  <si>
    <t>WI22044705</t>
  </si>
  <si>
    <t>201330006219</t>
  </si>
  <si>
    <t>MI220451061</t>
  </si>
  <si>
    <t>WI220447082</t>
  </si>
  <si>
    <t>201348000404</t>
  </si>
  <si>
    <t>MI2204461147</t>
  </si>
  <si>
    <t>WI220447267</t>
  </si>
  <si>
    <t>201130013672</t>
  </si>
  <si>
    <t>MI2204462358</t>
  </si>
  <si>
    <t>WI220447275</t>
  </si>
  <si>
    <t>MI2204462383</t>
  </si>
  <si>
    <t>WI220447276</t>
  </si>
  <si>
    <t>MI2204462387</t>
  </si>
  <si>
    <t>WI220447279</t>
  </si>
  <si>
    <t>MI2204462390</t>
  </si>
  <si>
    <t>WI220447385</t>
  </si>
  <si>
    <t>MI2204463154</t>
  </si>
  <si>
    <t>WI220447386</t>
  </si>
  <si>
    <t>MI2204463171</t>
  </si>
  <si>
    <t>WI220447410</t>
  </si>
  <si>
    <t>201330006561</t>
  </si>
  <si>
    <t>MI2204463519</t>
  </si>
  <si>
    <t>WI220447437</t>
  </si>
  <si>
    <t>WI220447456</t>
  </si>
  <si>
    <t>WI220447460</t>
  </si>
  <si>
    <t>MI2204464264</t>
  </si>
  <si>
    <t>WI220447485</t>
  </si>
  <si>
    <t>201300022840</t>
  </si>
  <si>
    <t>MI2204464833</t>
  </si>
  <si>
    <t>WI220447486</t>
  </si>
  <si>
    <t>MI2204464832</t>
  </si>
  <si>
    <t>WI220447491</t>
  </si>
  <si>
    <t>MI2204464939</t>
  </si>
  <si>
    <t>WI220447492</t>
  </si>
  <si>
    <t>MI2204464949</t>
  </si>
  <si>
    <t>WI220447502</t>
  </si>
  <si>
    <t>MI2204465167</t>
  </si>
  <si>
    <t>WI22044760</t>
  </si>
  <si>
    <t>WI220447603</t>
  </si>
  <si>
    <t>201340000832</t>
  </si>
  <si>
    <t>MI2204466135</t>
  </si>
  <si>
    <t>WI22044767</t>
  </si>
  <si>
    <t>WI220447916</t>
  </si>
  <si>
    <t>MI2204469023</t>
  </si>
  <si>
    <t>WI22044796</t>
  </si>
  <si>
    <t>WI220447978</t>
  </si>
  <si>
    <t>201300022942</t>
  </si>
  <si>
    <t>MI2204469694</t>
  </si>
  <si>
    <t>WI22044799</t>
  </si>
  <si>
    <t>WI220448064</t>
  </si>
  <si>
    <t>201330006720</t>
  </si>
  <si>
    <t>MI2204470245</t>
  </si>
  <si>
    <t>WI220448107</t>
  </si>
  <si>
    <t>WI22044811</t>
  </si>
  <si>
    <t>WI220448130</t>
  </si>
  <si>
    <t>WI220448135</t>
  </si>
  <si>
    <t>201308008308</t>
  </si>
  <si>
    <t>MI2204471098</t>
  </si>
  <si>
    <t>WI220448147</t>
  </si>
  <si>
    <t>WI220448160</t>
  </si>
  <si>
    <t>201330006572</t>
  </si>
  <si>
    <t>MI2204471288</t>
  </si>
  <si>
    <t>WI220448161</t>
  </si>
  <si>
    <t>MI2204471298</t>
  </si>
  <si>
    <t>WI220448162</t>
  </si>
  <si>
    <t>MI2204471312</t>
  </si>
  <si>
    <t>WI220448333</t>
  </si>
  <si>
    <t>MI2204473178</t>
  </si>
  <si>
    <t>WI22044834</t>
  </si>
  <si>
    <t>WI220448542</t>
  </si>
  <si>
    <t>MI2204475121</t>
  </si>
  <si>
    <t>WI220448574</t>
  </si>
  <si>
    <t>201308008322</t>
  </si>
  <si>
    <t>MI2204475447</t>
  </si>
  <si>
    <t>WI220448707</t>
  </si>
  <si>
    <t>WI22044884</t>
  </si>
  <si>
    <t>201110012675</t>
  </si>
  <si>
    <t>MI220452448</t>
  </si>
  <si>
    <t>WI220448857</t>
  </si>
  <si>
    <t>201348000455</t>
  </si>
  <si>
    <t>MI2204477858</t>
  </si>
  <si>
    <t>WI220448913</t>
  </si>
  <si>
    <t>WI22044905</t>
  </si>
  <si>
    <t>MI220452650</t>
  </si>
  <si>
    <t>WI22044909</t>
  </si>
  <si>
    <t>MI220452689</t>
  </si>
  <si>
    <t>WI22044910</t>
  </si>
  <si>
    <t>MI220452685</t>
  </si>
  <si>
    <t>WI22044912</t>
  </si>
  <si>
    <t>MI220452698</t>
  </si>
  <si>
    <t>WI22044913</t>
  </si>
  <si>
    <t>MI220452700</t>
  </si>
  <si>
    <t>WI220449590</t>
  </si>
  <si>
    <t>201300022996</t>
  </si>
  <si>
    <t>MI2204483532</t>
  </si>
  <si>
    <t>WI220449714</t>
  </si>
  <si>
    <t>WI220449780</t>
  </si>
  <si>
    <t>201308008419</t>
  </si>
  <si>
    <t>MI2204485553</t>
  </si>
  <si>
    <t>WI220449806</t>
  </si>
  <si>
    <t>201300022905</t>
  </si>
  <si>
    <t>MI2204485760</t>
  </si>
  <si>
    <t>WI220449810</t>
  </si>
  <si>
    <t>MI2204485770</t>
  </si>
  <si>
    <t>WI220449828</t>
  </si>
  <si>
    <t>MI2204485856</t>
  </si>
  <si>
    <t>WI220449872</t>
  </si>
  <si>
    <t>WI22044995</t>
  </si>
  <si>
    <t>WI220450330</t>
  </si>
  <si>
    <t>201300022947</t>
  </si>
  <si>
    <t>MI2204490104</t>
  </si>
  <si>
    <t>WI22045070</t>
  </si>
  <si>
    <t>MI220453797</t>
  </si>
  <si>
    <t>WI22045073</t>
  </si>
  <si>
    <t>MI220453810</t>
  </si>
  <si>
    <t>WI220450771</t>
  </si>
  <si>
    <t>201300022973</t>
  </si>
  <si>
    <t>MI2204492316</t>
  </si>
  <si>
    <t>WI220450953</t>
  </si>
  <si>
    <t>201330006565</t>
  </si>
  <si>
    <t>MI2204493854</t>
  </si>
  <si>
    <t>WI220450954</t>
  </si>
  <si>
    <t>201130013680</t>
  </si>
  <si>
    <t>MI2204493858</t>
  </si>
  <si>
    <t>WI220451005</t>
  </si>
  <si>
    <t>WI220451008</t>
  </si>
  <si>
    <t>MI2204493995</t>
  </si>
  <si>
    <t>WI220451010</t>
  </si>
  <si>
    <t>201348000456</t>
  </si>
  <si>
    <t>MI2204494019</t>
  </si>
  <si>
    <t>WI220451020</t>
  </si>
  <si>
    <t>201100015008</t>
  </si>
  <si>
    <t>MI2204494114</t>
  </si>
  <si>
    <t>WI220451021</t>
  </si>
  <si>
    <t>MI2204494116</t>
  </si>
  <si>
    <t>WI220451022</t>
  </si>
  <si>
    <t>MI2204494119</t>
  </si>
  <si>
    <t>WI220451023</t>
  </si>
  <si>
    <t>MI2204494117</t>
  </si>
  <si>
    <t>WI220451024</t>
  </si>
  <si>
    <t>MI2204494120</t>
  </si>
  <si>
    <t>WI220451025</t>
  </si>
  <si>
    <t>MI2204494124</t>
  </si>
  <si>
    <t>WI220451064</t>
  </si>
  <si>
    <t>WI220451067</t>
  </si>
  <si>
    <t>WI220451086</t>
  </si>
  <si>
    <t>WI220451089</t>
  </si>
  <si>
    <t>WI220451135</t>
  </si>
  <si>
    <t>201308008421</t>
  </si>
  <si>
    <t>MI2204495108</t>
  </si>
  <si>
    <t>WI220451145</t>
  </si>
  <si>
    <t>WI220451164</t>
  </si>
  <si>
    <t>201330006600</t>
  </si>
  <si>
    <t>MI2204495272</t>
  </si>
  <si>
    <t>WI220451172</t>
  </si>
  <si>
    <t>WI220451405</t>
  </si>
  <si>
    <t>MI2204497683</t>
  </si>
  <si>
    <t>WI220451414</t>
  </si>
  <si>
    <t>WI22045158</t>
  </si>
  <si>
    <t>201330006256</t>
  </si>
  <si>
    <t>MI220454406</t>
  </si>
  <si>
    <t>WI220451788</t>
  </si>
  <si>
    <t>MI2204500913</t>
  </si>
  <si>
    <t>WI22045191</t>
  </si>
  <si>
    <t>201110012666</t>
  </si>
  <si>
    <t>MI220454600</t>
  </si>
  <si>
    <t>WI220451932</t>
  </si>
  <si>
    <t>201340000815</t>
  </si>
  <si>
    <t>MI2204502381</t>
  </si>
  <si>
    <t>WI220451969</t>
  </si>
  <si>
    <t>MI2204502918</t>
  </si>
  <si>
    <t>WI220451999</t>
  </si>
  <si>
    <t>201300022961</t>
  </si>
  <si>
    <t>MI2204503176</t>
  </si>
  <si>
    <t>WI220452002</t>
  </si>
  <si>
    <t>MI2204503191</t>
  </si>
  <si>
    <t>WI220452040</t>
  </si>
  <si>
    <t>MI2204503578</t>
  </si>
  <si>
    <t>WI220452134</t>
  </si>
  <si>
    <t>201330006551</t>
  </si>
  <si>
    <t>MI2204504570</t>
  </si>
  <si>
    <t>WI220452135</t>
  </si>
  <si>
    <t>MI2204504577</t>
  </si>
  <si>
    <t>WI220452137</t>
  </si>
  <si>
    <t>MI2204504613</t>
  </si>
  <si>
    <t>WI220452140</t>
  </si>
  <si>
    <t>MI2204504589</t>
  </si>
  <si>
    <t>WI220452153</t>
  </si>
  <si>
    <t>201300022925</t>
  </si>
  <si>
    <t>MI2204504896</t>
  </si>
  <si>
    <t>WI220452156</t>
  </si>
  <si>
    <t>MI2204504904</t>
  </si>
  <si>
    <t>WI220452157</t>
  </si>
  <si>
    <t>MI2204504938</t>
  </si>
  <si>
    <t>WI220452164</t>
  </si>
  <si>
    <t>MI2204504954</t>
  </si>
  <si>
    <t>WI220452165</t>
  </si>
  <si>
    <t>MI2204504963</t>
  </si>
  <si>
    <t>WI220452197</t>
  </si>
  <si>
    <t>201308008422</t>
  </si>
  <si>
    <t>MI2204505184</t>
  </si>
  <si>
    <t>WI220452205</t>
  </si>
  <si>
    <t>201340000834</t>
  </si>
  <si>
    <t>MI2204505364</t>
  </si>
  <si>
    <t>WI220452206</t>
  </si>
  <si>
    <t>MI2204505381</t>
  </si>
  <si>
    <t>WI220452418</t>
  </si>
  <si>
    <t>MI2204507311</t>
  </si>
  <si>
    <t>WI220452436</t>
  </si>
  <si>
    <t>201330006501</t>
  </si>
  <si>
    <t>MI2204507378</t>
  </si>
  <si>
    <t>WI220452671</t>
  </si>
  <si>
    <t>MI2204509182</t>
  </si>
  <si>
    <t>WI220452743</t>
  </si>
  <si>
    <t>201330006526</t>
  </si>
  <si>
    <t>MI2204509557</t>
  </si>
  <si>
    <t>WI220452768</t>
  </si>
  <si>
    <t>201100015012</t>
  </si>
  <si>
    <t>MI2204509746</t>
  </si>
  <si>
    <t>WI220452840</t>
  </si>
  <si>
    <t>MI2204510122</t>
  </si>
  <si>
    <t>WI220452845</t>
  </si>
  <si>
    <t>MI2204510220</t>
  </si>
  <si>
    <t>WI220452846</t>
  </si>
  <si>
    <t>MI2204510225</t>
  </si>
  <si>
    <t>WI220452848</t>
  </si>
  <si>
    <t>MI2204510232</t>
  </si>
  <si>
    <t>WI220452850</t>
  </si>
  <si>
    <t>MI2204510239</t>
  </si>
  <si>
    <t>WI220452853</t>
  </si>
  <si>
    <t>MI2204510244</t>
  </si>
  <si>
    <t>WI220452867</t>
  </si>
  <si>
    <t>MI2204510321</t>
  </si>
  <si>
    <t>WI220452870</t>
  </si>
  <si>
    <t>MI2204510331</t>
  </si>
  <si>
    <t>WI220452872</t>
  </si>
  <si>
    <t>MI2204510343</t>
  </si>
  <si>
    <t>WI220452881</t>
  </si>
  <si>
    <t>MI2204510424</t>
  </si>
  <si>
    <t>WI220452981</t>
  </si>
  <si>
    <t>MI2204511465</t>
  </si>
  <si>
    <t>WI220453045</t>
  </si>
  <si>
    <t>201330006554</t>
  </si>
  <si>
    <t>MI2204511891</t>
  </si>
  <si>
    <t>WI220453131</t>
  </si>
  <si>
    <t>201330006549</t>
  </si>
  <si>
    <t>MI2204512996</t>
  </si>
  <si>
    <t>WI220453155</t>
  </si>
  <si>
    <t>MI2204513287</t>
  </si>
  <si>
    <t>WI220453157</t>
  </si>
  <si>
    <t>201300022984</t>
  </si>
  <si>
    <t>MI2204513345</t>
  </si>
  <si>
    <t>WI220453161</t>
  </si>
  <si>
    <t>MI2204513328</t>
  </si>
  <si>
    <t>WI220453162</t>
  </si>
  <si>
    <t>MI2204513366</t>
  </si>
  <si>
    <t>WI220453164</t>
  </si>
  <si>
    <t>MI2204513435</t>
  </si>
  <si>
    <t>WI220453166</t>
  </si>
  <si>
    <t>MI2204513396</t>
  </si>
  <si>
    <t>WI220453167</t>
  </si>
  <si>
    <t>MI2204513404</t>
  </si>
  <si>
    <t>WI220453169</t>
  </si>
  <si>
    <t>MI2204513419</t>
  </si>
  <si>
    <t>WI220453178</t>
  </si>
  <si>
    <t>MI2204513485</t>
  </si>
  <si>
    <t>WI220453194</t>
  </si>
  <si>
    <t>201348000475</t>
  </si>
  <si>
    <t>MI2204513794</t>
  </si>
  <si>
    <t>WI220453211</t>
  </si>
  <si>
    <t>201330006578</t>
  </si>
  <si>
    <t>MI2204514059</t>
  </si>
  <si>
    <t>WI220453289</t>
  </si>
  <si>
    <t>201300023000</t>
  </si>
  <si>
    <t>MI2204515353</t>
  </si>
  <si>
    <t>WI220453327</t>
  </si>
  <si>
    <t>MI2204515749</t>
  </si>
  <si>
    <t>WI220453345</t>
  </si>
  <si>
    <t>WI220453351</t>
  </si>
  <si>
    <t>WI220453382</t>
  </si>
  <si>
    <t>WI220453404</t>
  </si>
  <si>
    <t>WI220453419</t>
  </si>
  <si>
    <t>WI220453433</t>
  </si>
  <si>
    <t>WI220453437</t>
  </si>
  <si>
    <t>WI220453469</t>
  </si>
  <si>
    <t>WI22045350</t>
  </si>
  <si>
    <t>WI220453571</t>
  </si>
  <si>
    <t>201300023021</t>
  </si>
  <si>
    <t>MI2204518623</t>
  </si>
  <si>
    <t>WI22045371</t>
  </si>
  <si>
    <t>MI220456663</t>
  </si>
  <si>
    <t>WI220453920</t>
  </si>
  <si>
    <t>MI2204522138</t>
  </si>
  <si>
    <t>WI220454074</t>
  </si>
  <si>
    <t>WI220454079</t>
  </si>
  <si>
    <t>MI2204523971</t>
  </si>
  <si>
    <t>WI220454259</t>
  </si>
  <si>
    <t>MI2204525575</t>
  </si>
  <si>
    <t>WI22045427</t>
  </si>
  <si>
    <t>201300022541</t>
  </si>
  <si>
    <t>MI220457048</t>
  </si>
  <si>
    <t>WI220454278</t>
  </si>
  <si>
    <t>201130013673</t>
  </si>
  <si>
    <t>MI2204525875</t>
  </si>
  <si>
    <t>WI220454280</t>
  </si>
  <si>
    <t>MI2204525877</t>
  </si>
  <si>
    <t>WI220454283</t>
  </si>
  <si>
    <t>MI2204525931</t>
  </si>
  <si>
    <t>WI220454289</t>
  </si>
  <si>
    <t>MI2204526013</t>
  </si>
  <si>
    <t>WI220454290</t>
  </si>
  <si>
    <t>MI2204526011</t>
  </si>
  <si>
    <t>WI220454292</t>
  </si>
  <si>
    <t>MI2204526048</t>
  </si>
  <si>
    <t>WI22045431</t>
  </si>
  <si>
    <t>MI220457073</t>
  </si>
  <si>
    <t>WI220454390</t>
  </si>
  <si>
    <t>MI2204527222</t>
  </si>
  <si>
    <t>WI220454454</t>
  </si>
  <si>
    <t>201348000499</t>
  </si>
  <si>
    <t>MI2204527852</t>
  </si>
  <si>
    <t>WI22045446</t>
  </si>
  <si>
    <t>MI220457167</t>
  </si>
  <si>
    <t>WI220454463</t>
  </si>
  <si>
    <t>201300023015</t>
  </si>
  <si>
    <t>MI2204528005</t>
  </si>
  <si>
    <t>WI220454492</t>
  </si>
  <si>
    <t>WI220454612</t>
  </si>
  <si>
    <t>WI220454613</t>
  </si>
  <si>
    <t>WI220454689</t>
  </si>
  <si>
    <t>201330006582</t>
  </si>
  <si>
    <t>MI2204530495</t>
  </si>
  <si>
    <t>WI220454690</t>
  </si>
  <si>
    <t>MI2204530498</t>
  </si>
  <si>
    <t>WI220454691</t>
  </si>
  <si>
    <t>MI2204530499</t>
  </si>
  <si>
    <t>WI220454863</t>
  </si>
  <si>
    <t>WI220454869</t>
  </si>
  <si>
    <t>WI220454875</t>
  </si>
  <si>
    <t>WI220454876</t>
  </si>
  <si>
    <t>WI22045491</t>
  </si>
  <si>
    <t>201348000310</t>
  </si>
  <si>
    <t>MI220457449</t>
  </si>
  <si>
    <t>WI220455251</t>
  </si>
  <si>
    <t>201340000691</t>
  </si>
  <si>
    <t>MI2204536266</t>
  </si>
  <si>
    <t>WI220455310</t>
  </si>
  <si>
    <t>201300023005</t>
  </si>
  <si>
    <t>MI2204536669</t>
  </si>
  <si>
    <t>WI220455320</t>
  </si>
  <si>
    <t>WI220455479</t>
  </si>
  <si>
    <t>MI2204538031</t>
  </si>
  <si>
    <t>WI220455583</t>
  </si>
  <si>
    <t>MI2204539054</t>
  </si>
  <si>
    <t>WI220455636</t>
  </si>
  <si>
    <t>MI2204539659</t>
  </si>
  <si>
    <t>WI22045564</t>
  </si>
  <si>
    <t>WI220455678</t>
  </si>
  <si>
    <t>WI220455806</t>
  </si>
  <si>
    <t>201100015003</t>
  </si>
  <si>
    <t>MI2204541336</t>
  </si>
  <si>
    <t>WI220455826</t>
  </si>
  <si>
    <t>201300021532</t>
  </si>
  <si>
    <t>MI2204541799</t>
  </si>
  <si>
    <t>WI220455898</t>
  </si>
  <si>
    <t>201330006605</t>
  </si>
  <si>
    <t>MI2204542461</t>
  </si>
  <si>
    <t>WI220455900</t>
  </si>
  <si>
    <t>WI220456063</t>
  </si>
  <si>
    <t>WI220456073</t>
  </si>
  <si>
    <t>WI220456114</t>
  </si>
  <si>
    <t>MI2204544666</t>
  </si>
  <si>
    <t>WI220456128</t>
  </si>
  <si>
    <t>MI2204544788</t>
  </si>
  <si>
    <t>WI220456129</t>
  </si>
  <si>
    <t>MI2204544855</t>
  </si>
  <si>
    <t>WI220456414</t>
  </si>
  <si>
    <t>MI2204547824</t>
  </si>
  <si>
    <t>WI220456928</t>
  </si>
  <si>
    <t>MI2204551742</t>
  </si>
  <si>
    <t>WI220456953</t>
  </si>
  <si>
    <t>MI2204552146</t>
  </si>
  <si>
    <t>WI22045709</t>
  </si>
  <si>
    <t>MI220459056</t>
  </si>
  <si>
    <t>WI220457259</t>
  </si>
  <si>
    <t>201348000501</t>
  </si>
  <si>
    <t>MI2204555050</t>
  </si>
  <si>
    <t>WI220457312</t>
  </si>
  <si>
    <t>WI220457326</t>
  </si>
  <si>
    <t>201300023033</t>
  </si>
  <si>
    <t>MI2204556212</t>
  </si>
  <si>
    <t>WI220457352</t>
  </si>
  <si>
    <t>WI220457404</t>
  </si>
  <si>
    <t>201130013675</t>
  </si>
  <si>
    <t>MI2204557026</t>
  </si>
  <si>
    <t>WI22045741</t>
  </si>
  <si>
    <t>201340000762</t>
  </si>
  <si>
    <t>MI220459337</t>
  </si>
  <si>
    <t>WI220457434</t>
  </si>
  <si>
    <t>MI2204557444</t>
  </si>
  <si>
    <t>WI220457446</t>
  </si>
  <si>
    <t>MI2204557557</t>
  </si>
  <si>
    <t>WI220457496</t>
  </si>
  <si>
    <t>201300023041</t>
  </si>
  <si>
    <t>MI2204558131</t>
  </si>
  <si>
    <t>WI220457497</t>
  </si>
  <si>
    <t>MI2204558141</t>
  </si>
  <si>
    <t>WI220457498</t>
  </si>
  <si>
    <t>MI2204558173</t>
  </si>
  <si>
    <t>WI220457500</t>
  </si>
  <si>
    <t>MI2204558156</t>
  </si>
  <si>
    <t>WI220457509</t>
  </si>
  <si>
    <t>MI2204558313</t>
  </si>
  <si>
    <t>WI220457511</t>
  </si>
  <si>
    <t>MI2204558332</t>
  </si>
  <si>
    <t>WI220457529</t>
  </si>
  <si>
    <t>MI2204558406</t>
  </si>
  <si>
    <t>WI220457536</t>
  </si>
  <si>
    <t>MI2204558416</t>
  </si>
  <si>
    <t>WI220457550</t>
  </si>
  <si>
    <t>MI2204558482</t>
  </si>
  <si>
    <t>WI220457554</t>
  </si>
  <si>
    <t>MI2204558534</t>
  </si>
  <si>
    <t>WI220457555</t>
  </si>
  <si>
    <t>MI2204558512</t>
  </si>
  <si>
    <t>WI220457557</t>
  </si>
  <si>
    <t>MI2204558498</t>
  </si>
  <si>
    <t>WI220457794</t>
  </si>
  <si>
    <t>MI2204560375</t>
  </si>
  <si>
    <t>WI220457820</t>
  </si>
  <si>
    <t>201300023008</t>
  </si>
  <si>
    <t>MI2204560889</t>
  </si>
  <si>
    <t>WI220457868</t>
  </si>
  <si>
    <t>201330006620</t>
  </si>
  <si>
    <t>MI2204561949</t>
  </si>
  <si>
    <t>WI220457876</t>
  </si>
  <si>
    <t>WI220457953</t>
  </si>
  <si>
    <t>WI220457957</t>
  </si>
  <si>
    <t>WI220457959</t>
  </si>
  <si>
    <t>201330006626</t>
  </si>
  <si>
    <t>MI2204563376</t>
  </si>
  <si>
    <t>WI22045797</t>
  </si>
  <si>
    <t>201300022517</t>
  </si>
  <si>
    <t>MI220459832</t>
  </si>
  <si>
    <t>WI220458090</t>
  </si>
  <si>
    <t>201300023037</t>
  </si>
  <si>
    <t>MI2204564482</t>
  </si>
  <si>
    <t>WI220458091</t>
  </si>
  <si>
    <t>MI2204564484</t>
  </si>
  <si>
    <t>WI220458093</t>
  </si>
  <si>
    <t>MI2204564497</t>
  </si>
  <si>
    <t>WI220458094</t>
  </si>
  <si>
    <t>MI2204564500</t>
  </si>
  <si>
    <t>WI220458096</t>
  </si>
  <si>
    <t>MI2204564510</t>
  </si>
  <si>
    <t>WI220458158</t>
  </si>
  <si>
    <t>201100015024</t>
  </si>
  <si>
    <t>MI2204564946</t>
  </si>
  <si>
    <t>WI220458160</t>
  </si>
  <si>
    <t>MI2204564982</t>
  </si>
  <si>
    <t>WI220458202</t>
  </si>
  <si>
    <t>MI2204565626</t>
  </si>
  <si>
    <t>WI220458260</t>
  </si>
  <si>
    <t>201300023031</t>
  </si>
  <si>
    <t>MI2204566158</t>
  </si>
  <si>
    <t>WI220458271</t>
  </si>
  <si>
    <t>201308008416</t>
  </si>
  <si>
    <t>MI2204566310</t>
  </si>
  <si>
    <t>WI220458277</t>
  </si>
  <si>
    <t>WI220458283</t>
  </si>
  <si>
    <t>WI220458284</t>
  </si>
  <si>
    <t>WI220458286</t>
  </si>
  <si>
    <t>WI220458295</t>
  </si>
  <si>
    <t>201300022726</t>
  </si>
  <si>
    <t>MI2204566633</t>
  </si>
  <si>
    <t>WI220458323</t>
  </si>
  <si>
    <t>201300023059</t>
  </si>
  <si>
    <t>MI2204566785</t>
  </si>
  <si>
    <t>WI220458326</t>
  </si>
  <si>
    <t>WI220458328</t>
  </si>
  <si>
    <t>WI220458340</t>
  </si>
  <si>
    <t>WI220458432</t>
  </si>
  <si>
    <t>201330006636</t>
  </si>
  <si>
    <t>MI2204567519</t>
  </si>
  <si>
    <t>WI220458509</t>
  </si>
  <si>
    <t>MI2204568348</t>
  </si>
  <si>
    <t>WI22045852</t>
  </si>
  <si>
    <t>MI220460275</t>
  </si>
  <si>
    <t>WI220458748</t>
  </si>
  <si>
    <t>MI2204570944</t>
  </si>
  <si>
    <t>WI220458749</t>
  </si>
  <si>
    <t>MI2204570952</t>
  </si>
  <si>
    <t>WI220458956</t>
  </si>
  <si>
    <t>MI2204573313</t>
  </si>
  <si>
    <t>WI220458958</t>
  </si>
  <si>
    <t>MI2204573340</t>
  </si>
  <si>
    <t>WI220458968</t>
  </si>
  <si>
    <t>MI2204573612</t>
  </si>
  <si>
    <t>WI220458976</t>
  </si>
  <si>
    <t>MI2204573709</t>
  </si>
  <si>
    <t>WI220458988</t>
  </si>
  <si>
    <t>WI220458996</t>
  </si>
  <si>
    <t>WI220458999</t>
  </si>
  <si>
    <t>WI220459015</t>
  </si>
  <si>
    <t>WI220459050</t>
  </si>
  <si>
    <t>201300023054</t>
  </si>
  <si>
    <t>MI2204574844</t>
  </si>
  <si>
    <t>WI220459072</t>
  </si>
  <si>
    <t>201340000845</t>
  </si>
  <si>
    <t>MI2204574963</t>
  </si>
  <si>
    <t>WI220459108</t>
  </si>
  <si>
    <t>MI2204575639</t>
  </si>
  <si>
    <t>WI220459111</t>
  </si>
  <si>
    <t>WI220459117</t>
  </si>
  <si>
    <t>201330006474</t>
  </si>
  <si>
    <t>MI2204575688</t>
  </si>
  <si>
    <t>WI220459120</t>
  </si>
  <si>
    <t>201330006604</t>
  </si>
  <si>
    <t>MI2204575742</t>
  </si>
  <si>
    <t>WI220459123</t>
  </si>
  <si>
    <t>MI2204575753</t>
  </si>
  <si>
    <t>WI220459198</t>
  </si>
  <si>
    <t>MI2204576892</t>
  </si>
  <si>
    <t>WI220459252</t>
  </si>
  <si>
    <t>WI220459265</t>
  </si>
  <si>
    <t>201340000831</t>
  </si>
  <si>
    <t>MI2204577601</t>
  </si>
  <si>
    <t>WI220459390</t>
  </si>
  <si>
    <t>201330006552</t>
  </si>
  <si>
    <t>MI2204578928</t>
  </si>
  <si>
    <t>WI220459393</t>
  </si>
  <si>
    <t>MI2204578930</t>
  </si>
  <si>
    <t>WI220459395</t>
  </si>
  <si>
    <t>MI2204578943</t>
  </si>
  <si>
    <t>WI220459418</t>
  </si>
  <si>
    <t>WI220459427</t>
  </si>
  <si>
    <t>WI22045957</t>
  </si>
  <si>
    <t>201300022604</t>
  </si>
  <si>
    <t>MI220461144</t>
  </si>
  <si>
    <t>WI220459621</t>
  </si>
  <si>
    <t>MI2204581312</t>
  </si>
  <si>
    <t>WI22045968</t>
  </si>
  <si>
    <t>201130013538</t>
  </si>
  <si>
    <t>MI220461207</t>
  </si>
  <si>
    <t>WI220459778</t>
  </si>
  <si>
    <t>201348000422</t>
  </si>
  <si>
    <t>MI2204583598</t>
  </si>
  <si>
    <t>WI220459814</t>
  </si>
  <si>
    <t>201308008424</t>
  </si>
  <si>
    <t>MI2204584125</t>
  </si>
  <si>
    <t>WI220459826</t>
  </si>
  <si>
    <t>201348000372</t>
  </si>
  <si>
    <t>MI2204584304</t>
  </si>
  <si>
    <t>WI220459887</t>
  </si>
  <si>
    <t>MI2204585260</t>
  </si>
  <si>
    <t>WI220459933</t>
  </si>
  <si>
    <t>201110012733</t>
  </si>
  <si>
    <t>MI2204586084</t>
  </si>
  <si>
    <t>WI220459943</t>
  </si>
  <si>
    <t>201100015017</t>
  </si>
  <si>
    <t>MI2204586102</t>
  </si>
  <si>
    <t>WI220460210</t>
  </si>
  <si>
    <t>201130013700</t>
  </si>
  <si>
    <t>MI2204588767</t>
  </si>
  <si>
    <t>WI220460269</t>
  </si>
  <si>
    <t>201300023067</t>
  </si>
  <si>
    <t>MI2204589087</t>
  </si>
  <si>
    <t>WI220460270</t>
  </si>
  <si>
    <t>201348000382</t>
  </si>
  <si>
    <t>MI2204589190</t>
  </si>
  <si>
    <t>WI220460276</t>
  </si>
  <si>
    <t>201308008428</t>
  </si>
  <si>
    <t>MI2204589191</t>
  </si>
  <si>
    <t>WI220460291</t>
  </si>
  <si>
    <t>WI220460319</t>
  </si>
  <si>
    <t>WI220460348</t>
  </si>
  <si>
    <t>WI220460442</t>
  </si>
  <si>
    <t>201300023066</t>
  </si>
  <si>
    <t>MI2204591064</t>
  </si>
  <si>
    <t>WI220460472</t>
  </si>
  <si>
    <t>WI220460623</t>
  </si>
  <si>
    <t>MI2204593295</t>
  </si>
  <si>
    <t>WI220460945</t>
  </si>
  <si>
    <t>MI2204594142</t>
  </si>
  <si>
    <t>WI220460946</t>
  </si>
  <si>
    <t>MI2204594155</t>
  </si>
  <si>
    <t>WI220460947</t>
  </si>
  <si>
    <t>MI2204594167</t>
  </si>
  <si>
    <t>WI220460948</t>
  </si>
  <si>
    <t>MI2204594170</t>
  </si>
  <si>
    <t>WI220460949</t>
  </si>
  <si>
    <t>MI2204594172</t>
  </si>
  <si>
    <t>WI220460950</t>
  </si>
  <si>
    <t>MI2204594253</t>
  </si>
  <si>
    <t>WI220460951</t>
  </si>
  <si>
    <t>MI2204594223</t>
  </si>
  <si>
    <t>WI220460952</t>
  </si>
  <si>
    <t>MI2204594275</t>
  </si>
  <si>
    <t>WI220460953</t>
  </si>
  <si>
    <t>MI2204594296</t>
  </si>
  <si>
    <t>WI220460954</t>
  </si>
  <si>
    <t>MI2204594284</t>
  </si>
  <si>
    <t>WI220460955</t>
  </si>
  <si>
    <t>MI2204594331</t>
  </si>
  <si>
    <t>WI220460956</t>
  </si>
  <si>
    <t>MI2204594339</t>
  </si>
  <si>
    <t>WI220460957</t>
  </si>
  <si>
    <t>MI2204594358</t>
  </si>
  <si>
    <t>WI220460958</t>
  </si>
  <si>
    <t>MI2204594343</t>
  </si>
  <si>
    <t>WI220460959</t>
  </si>
  <si>
    <t>MI2204594372</t>
  </si>
  <si>
    <t>WI220460960</t>
  </si>
  <si>
    <t>MI2204594380</t>
  </si>
  <si>
    <t>WI220460961</t>
  </si>
  <si>
    <t>MI2204594383</t>
  </si>
  <si>
    <t>WI220460962</t>
  </si>
  <si>
    <t>MI2204594391</t>
  </si>
  <si>
    <t>WI220460963</t>
  </si>
  <si>
    <t>MI2204594412</t>
  </si>
  <si>
    <t>WI220460964</t>
  </si>
  <si>
    <t>MI2204594402</t>
  </si>
  <si>
    <t>WI220460965</t>
  </si>
  <si>
    <t>MI2204594418</t>
  </si>
  <si>
    <t>WI220460966</t>
  </si>
  <si>
    <t>MI2204594415</t>
  </si>
  <si>
    <t>WI220460968</t>
  </si>
  <si>
    <t>MI2204594466</t>
  </si>
  <si>
    <t>WI220460969</t>
  </si>
  <si>
    <t>MI2204594471</t>
  </si>
  <si>
    <t>WI220460970</t>
  </si>
  <si>
    <t>201300023064</t>
  </si>
  <si>
    <t>MI2204595933</t>
  </si>
  <si>
    <t>WI220460971</t>
  </si>
  <si>
    <t>MI2204595983</t>
  </si>
  <si>
    <t>WI220460972</t>
  </si>
  <si>
    <t>MI2204596051</t>
  </si>
  <si>
    <t>WI220460973</t>
  </si>
  <si>
    <t>201330006641</t>
  </si>
  <si>
    <t>MI2204596214</t>
  </si>
  <si>
    <t>WI220460974</t>
  </si>
  <si>
    <t>MI2204596218</t>
  </si>
  <si>
    <t>WI220460975</t>
  </si>
  <si>
    <t>MI2204596221</t>
  </si>
  <si>
    <t>WI220460976</t>
  </si>
  <si>
    <t>MI2204596093</t>
  </si>
  <si>
    <t>WI220460977</t>
  </si>
  <si>
    <t>201300023049</t>
  </si>
  <si>
    <t>MI2204596627</t>
  </si>
  <si>
    <t>WI220460978</t>
  </si>
  <si>
    <t>MI2204596651</t>
  </si>
  <si>
    <t>WI220460979</t>
  </si>
  <si>
    <t>MI2204596653</t>
  </si>
  <si>
    <t>WI220460980</t>
  </si>
  <si>
    <t>WI220460981</t>
  </si>
  <si>
    <t>WI220460982</t>
  </si>
  <si>
    <t>MI2204597289</t>
  </si>
  <si>
    <t>WI220460983</t>
  </si>
  <si>
    <t>WI220461030</t>
  </si>
  <si>
    <t>201348000496</t>
  </si>
  <si>
    <t>MI2204597897</t>
  </si>
  <si>
    <t>WI220461094</t>
  </si>
  <si>
    <t>MI2204598756</t>
  </si>
  <si>
    <t>WI220461101</t>
  </si>
  <si>
    <t>MI2204598776</t>
  </si>
  <si>
    <t>WI220461114</t>
  </si>
  <si>
    <t>WI220461119</t>
  </si>
  <si>
    <t>WI220461123</t>
  </si>
  <si>
    <t>WI220461124</t>
  </si>
  <si>
    <t>WI220461128</t>
  </si>
  <si>
    <t>WI220461131</t>
  </si>
  <si>
    <t>WI220461132</t>
  </si>
  <si>
    <t>WI220461133</t>
  </si>
  <si>
    <t>WI220461134</t>
  </si>
  <si>
    <t>WI220461136</t>
  </si>
  <si>
    <t>WI2204616</t>
  </si>
  <si>
    <t>MI22046497</t>
  </si>
  <si>
    <t>WI22046175</t>
  </si>
  <si>
    <t>WI220461838</t>
  </si>
  <si>
    <t>MI2204604635</t>
  </si>
  <si>
    <t>WI22046196</t>
  </si>
  <si>
    <t>WI220462094</t>
  </si>
  <si>
    <t>MI2204606891</t>
  </si>
  <si>
    <t>WI220462096</t>
  </si>
  <si>
    <t>MI2204606895</t>
  </si>
  <si>
    <t>WI220462098</t>
  </si>
  <si>
    <t>MI2204606899</t>
  </si>
  <si>
    <t>WI220462100</t>
  </si>
  <si>
    <t>MI2204606901</t>
  </si>
  <si>
    <t>WI220462118</t>
  </si>
  <si>
    <t>201330006522</t>
  </si>
  <si>
    <t>MI2204607121</t>
  </si>
  <si>
    <t>WI220462119</t>
  </si>
  <si>
    <t>MI2204607128</t>
  </si>
  <si>
    <t>WI220462126</t>
  </si>
  <si>
    <t>MI2204607136</t>
  </si>
  <si>
    <t>WI220462131</t>
  </si>
  <si>
    <t>MI2204607152</t>
  </si>
  <si>
    <t>WI220462132</t>
  </si>
  <si>
    <t>MI2204607188</t>
  </si>
  <si>
    <t>WI220462133</t>
  </si>
  <si>
    <t>MI2204607204</t>
  </si>
  <si>
    <t>WI220462134</t>
  </si>
  <si>
    <t>MI2204607201</t>
  </si>
  <si>
    <t>WI220462141</t>
  </si>
  <si>
    <t>MI2204607239</t>
  </si>
  <si>
    <t>WI220462180</t>
  </si>
  <si>
    <t>201330006640</t>
  </si>
  <si>
    <t>MI2204607962</t>
  </si>
  <si>
    <t>WI220462182</t>
  </si>
  <si>
    <t>MI2204607944</t>
  </si>
  <si>
    <t>WI220462183</t>
  </si>
  <si>
    <t>MI2204607973</t>
  </si>
  <si>
    <t>WI220462209</t>
  </si>
  <si>
    <t>MI2204608374</t>
  </si>
  <si>
    <t>WI220462210</t>
  </si>
  <si>
    <t>MI2204608381</t>
  </si>
  <si>
    <t>WI220462211</t>
  </si>
  <si>
    <t>MI2204608385</t>
  </si>
  <si>
    <t>WI220462213</t>
  </si>
  <si>
    <t>MI2204608387</t>
  </si>
  <si>
    <t>WI220462214</t>
  </si>
  <si>
    <t>MI2204608391</t>
  </si>
  <si>
    <t>WI220462254</t>
  </si>
  <si>
    <t>WI220462265</t>
  </si>
  <si>
    <t>201300022274</t>
  </si>
  <si>
    <t>MI2204609404</t>
  </si>
  <si>
    <t>WI220462266</t>
  </si>
  <si>
    <t>MI2204609412</t>
  </si>
  <si>
    <t>WI220462267</t>
  </si>
  <si>
    <t>MI2204609415</t>
  </si>
  <si>
    <t>WI220462268</t>
  </si>
  <si>
    <t>MI2204609421</t>
  </si>
  <si>
    <t>WI220462269</t>
  </si>
  <si>
    <t>MI2204609430</t>
  </si>
  <si>
    <t>WI220462270</t>
  </si>
  <si>
    <t>MI2204609426</t>
  </si>
  <si>
    <t>WI220462272</t>
  </si>
  <si>
    <t>MI2204609450</t>
  </si>
  <si>
    <t>WI220462273</t>
  </si>
  <si>
    <t>MI2204609441</t>
  </si>
  <si>
    <t>WI220462304</t>
  </si>
  <si>
    <t>201300023036</t>
  </si>
  <si>
    <t>MI2204609542</t>
  </si>
  <si>
    <t>WI220462318</t>
  </si>
  <si>
    <t>MI2204609758</t>
  </si>
  <si>
    <t>WI220462333</t>
  </si>
  <si>
    <t>MI2204609886</t>
  </si>
  <si>
    <t>WI220462334</t>
  </si>
  <si>
    <t>MI2204609932</t>
  </si>
  <si>
    <t>WI220462335</t>
  </si>
  <si>
    <t>MI2204609937</t>
  </si>
  <si>
    <t>WI220462338</t>
  </si>
  <si>
    <t>MI2204609944</t>
  </si>
  <si>
    <t>WI220462339</t>
  </si>
  <si>
    <t>MI2204609948</t>
  </si>
  <si>
    <t>WI220462370</t>
  </si>
  <si>
    <t>MI2204610258</t>
  </si>
  <si>
    <t>WI220462375</t>
  </si>
  <si>
    <t>MI2204610266</t>
  </si>
  <si>
    <t>WI220462377</t>
  </si>
  <si>
    <t>MI2204610272</t>
  </si>
  <si>
    <t>WI220462378</t>
  </si>
  <si>
    <t>MI2204610273</t>
  </si>
  <si>
    <t>WI220462379</t>
  </si>
  <si>
    <t>MI2204610276</t>
  </si>
  <si>
    <t>WI220462392</t>
  </si>
  <si>
    <t>MI2204610285</t>
  </si>
  <si>
    <t>WI220462407</t>
  </si>
  <si>
    <t>201300023070</t>
  </si>
  <si>
    <t>MI2204610480</t>
  </si>
  <si>
    <t>WI22046243</t>
  </si>
  <si>
    <t>201330006190</t>
  </si>
  <si>
    <t>MI220463305</t>
  </si>
  <si>
    <t>WI220462640</t>
  </si>
  <si>
    <t>MI2204612678</t>
  </si>
  <si>
    <t>WI220462651</t>
  </si>
  <si>
    <t>WI220462718</t>
  </si>
  <si>
    <t>WI220462747</t>
  </si>
  <si>
    <t>WI220462853</t>
  </si>
  <si>
    <t>201130013679</t>
  </si>
  <si>
    <t>MI2204614678</t>
  </si>
  <si>
    <t>WI220462859</t>
  </si>
  <si>
    <t>201330006615</t>
  </si>
  <si>
    <t>MI2204614816</t>
  </si>
  <si>
    <t>WI220462866</t>
  </si>
  <si>
    <t>MI2204614857</t>
  </si>
  <si>
    <t>WI220462890</t>
  </si>
  <si>
    <t>MI2204615135</t>
  </si>
  <si>
    <t>WI220462928</t>
  </si>
  <si>
    <t>WI220462975</t>
  </si>
  <si>
    <t>MI2204616252</t>
  </si>
  <si>
    <t>WI220463014</t>
  </si>
  <si>
    <t>MI2204616915</t>
  </si>
  <si>
    <t>WI220463022</t>
  </si>
  <si>
    <t>Sunny Yadav</t>
  </si>
  <si>
    <t>WI220463075</t>
  </si>
  <si>
    <t>MI2204617742</t>
  </si>
  <si>
    <t>WI220463098</t>
  </si>
  <si>
    <t>MI2204617913</t>
  </si>
  <si>
    <t>WI220463321</t>
  </si>
  <si>
    <t>MI2204619749</t>
  </si>
  <si>
    <t>WI220463359</t>
  </si>
  <si>
    <t>201340000850</t>
  </si>
  <si>
    <t>MI2204619941</t>
  </si>
  <si>
    <t>WI220463409</t>
  </si>
  <si>
    <t>MI2204620509</t>
  </si>
  <si>
    <t>WI220463418</t>
  </si>
  <si>
    <t>MI2204620589</t>
  </si>
  <si>
    <t>WI220463430</t>
  </si>
  <si>
    <t>201300023089</t>
  </si>
  <si>
    <t>MI2204620634</t>
  </si>
  <si>
    <t>WI220463621</t>
  </si>
  <si>
    <t>WI220463638</t>
  </si>
  <si>
    <t>MI2204622956</t>
  </si>
  <si>
    <t>WI220463652</t>
  </si>
  <si>
    <t>WI220464000</t>
  </si>
  <si>
    <t>MI2204626581</t>
  </si>
  <si>
    <t>WI220464036</t>
  </si>
  <si>
    <t>MI2204627086</t>
  </si>
  <si>
    <t>WI220464155</t>
  </si>
  <si>
    <t>201130013699</t>
  </si>
  <si>
    <t>MI2204628415</t>
  </si>
  <si>
    <t>WI220464192</t>
  </si>
  <si>
    <t>MI2204628769</t>
  </si>
  <si>
    <t>WI220464253</t>
  </si>
  <si>
    <t>MI2204629244</t>
  </si>
  <si>
    <t>WI220464401</t>
  </si>
  <si>
    <t>201130013640</t>
  </si>
  <si>
    <t>MI2204630623</t>
  </si>
  <si>
    <t>WI220464415</t>
  </si>
  <si>
    <t>MI2204630751</t>
  </si>
  <si>
    <t>WI220464419</t>
  </si>
  <si>
    <t>MI2204630760</t>
  </si>
  <si>
    <t>WI220464422</t>
  </si>
  <si>
    <t>MI2204630767</t>
  </si>
  <si>
    <t>WI220464423</t>
  </si>
  <si>
    <t>MI2204630784</t>
  </si>
  <si>
    <t>WI220464425</t>
  </si>
  <si>
    <t>MI2204630796</t>
  </si>
  <si>
    <t>WI220464426</t>
  </si>
  <si>
    <t>MI2204630809</t>
  </si>
  <si>
    <t>WI220464428</t>
  </si>
  <si>
    <t>MI2204630821</t>
  </si>
  <si>
    <t>WI220464431</t>
  </si>
  <si>
    <t>MI2204630832</t>
  </si>
  <si>
    <t>WI220464433</t>
  </si>
  <si>
    <t>MI2204630844</t>
  </si>
  <si>
    <t>WI220464440</t>
  </si>
  <si>
    <t>201300023080</t>
  </si>
  <si>
    <t>MI2204630999</t>
  </si>
  <si>
    <t>WI220464469</t>
  </si>
  <si>
    <t>201300023091</t>
  </si>
  <si>
    <t>MI2204631303</t>
  </si>
  <si>
    <t>WI220464504</t>
  </si>
  <si>
    <t>201300023092</t>
  </si>
  <si>
    <t>MI2204631473</t>
  </si>
  <si>
    <t>WI220464584</t>
  </si>
  <si>
    <t>201130013688</t>
  </si>
  <si>
    <t>MI2204632130</t>
  </si>
  <si>
    <t>WI220464655</t>
  </si>
  <si>
    <t>201340000849</t>
  </si>
  <si>
    <t>MI2204632879</t>
  </si>
  <si>
    <t>WI220464662</t>
  </si>
  <si>
    <t>WI220464690</t>
  </si>
  <si>
    <t>WI220464709</t>
  </si>
  <si>
    <t>WI220464732</t>
  </si>
  <si>
    <t>WI220464769</t>
  </si>
  <si>
    <t>WI220464831</t>
  </si>
  <si>
    <t>201100015035</t>
  </si>
  <si>
    <t>MI2204634475</t>
  </si>
  <si>
    <t>WI220464847</t>
  </si>
  <si>
    <t>201330006656</t>
  </si>
  <si>
    <t>MI2204634754</t>
  </si>
  <si>
    <t>WI220464848</t>
  </si>
  <si>
    <t>MI2204634763</t>
  </si>
  <si>
    <t>WI220464849</t>
  </si>
  <si>
    <t>MI2204634769</t>
  </si>
  <si>
    <t>WI220464850</t>
  </si>
  <si>
    <t>MI2204634773</t>
  </si>
  <si>
    <t>WI220464851</t>
  </si>
  <si>
    <t>MI2204634779</t>
  </si>
  <si>
    <t>WI220464852</t>
  </si>
  <si>
    <t>MI2204634782</t>
  </si>
  <si>
    <t>WI220464853</t>
  </si>
  <si>
    <t>MI2204634796</t>
  </si>
  <si>
    <t>WI220464854</t>
  </si>
  <si>
    <t>MI2204634804</t>
  </si>
  <si>
    <t>Ashish Sutar</t>
  </si>
  <si>
    <t>WI220464971</t>
  </si>
  <si>
    <t>201300023093</t>
  </si>
  <si>
    <t>MI2204635604</t>
  </si>
  <si>
    <t>WI220464977</t>
  </si>
  <si>
    <t>MI2204635637</t>
  </si>
  <si>
    <t>WI22046517</t>
  </si>
  <si>
    <t>WI220465221</t>
  </si>
  <si>
    <t>201130013710</t>
  </si>
  <si>
    <t>MI2204637105</t>
  </si>
  <si>
    <t>WI220465223</t>
  </si>
  <si>
    <t>201308008432</t>
  </si>
  <si>
    <t>MI2204637161</t>
  </si>
  <si>
    <t>WI220465253</t>
  </si>
  <si>
    <t>201130013663</t>
  </si>
  <si>
    <t>MI2204637541</t>
  </si>
  <si>
    <t>WI220465274</t>
  </si>
  <si>
    <t>201100015033</t>
  </si>
  <si>
    <t>MI2204637805</t>
  </si>
  <si>
    <t>WI220465310</t>
  </si>
  <si>
    <t>201100015041</t>
  </si>
  <si>
    <t>MI2204638121</t>
  </si>
  <si>
    <t>WI220465324</t>
  </si>
  <si>
    <t>WI220465356</t>
  </si>
  <si>
    <t>WI220465365</t>
  </si>
  <si>
    <t>WI220465367</t>
  </si>
  <si>
    <t>Aparna Chavan</t>
  </si>
  <si>
    <t>WI220465377</t>
  </si>
  <si>
    <t>201300022882</t>
  </si>
  <si>
    <t>MI2204638897</t>
  </si>
  <si>
    <t>WI220465394</t>
  </si>
  <si>
    <t>201330006652</t>
  </si>
  <si>
    <t>MI2204639219</t>
  </si>
  <si>
    <t>WI220465395</t>
  </si>
  <si>
    <t>WI220465396</t>
  </si>
  <si>
    <t>MI2204639229</t>
  </si>
  <si>
    <t>WI220465397</t>
  </si>
  <si>
    <t>WI220465404</t>
  </si>
  <si>
    <t>201330006630</t>
  </si>
  <si>
    <t>MI2204639302</t>
  </si>
  <si>
    <t>WI220465410</t>
  </si>
  <si>
    <t>201348000390</t>
  </si>
  <si>
    <t>MI2204639418</t>
  </si>
  <si>
    <t>WI220465415</t>
  </si>
  <si>
    <t>WI220465429</t>
  </si>
  <si>
    <t>201300023090</t>
  </si>
  <si>
    <t>MI2204639802</t>
  </si>
  <si>
    <t>WI220465434</t>
  </si>
  <si>
    <t>201330006659</t>
  </si>
  <si>
    <t>MI2204639859</t>
  </si>
  <si>
    <t>WI220465449</t>
  </si>
  <si>
    <t>WI220465472</t>
  </si>
  <si>
    <t>WI220465473</t>
  </si>
  <si>
    <t>WI220465474</t>
  </si>
  <si>
    <t>WI220465479</t>
  </si>
  <si>
    <t>WI22046563</t>
  </si>
  <si>
    <t>WI220465886</t>
  </si>
  <si>
    <t>MI2204644704</t>
  </si>
  <si>
    <t>WI220465888</t>
  </si>
  <si>
    <t>MI2204644700</t>
  </si>
  <si>
    <t>WI220465891</t>
  </si>
  <si>
    <t>MI2204644710</t>
  </si>
  <si>
    <t>WI220465900</t>
  </si>
  <si>
    <t>MI2204644757</t>
  </si>
  <si>
    <t>WI220466039</t>
  </si>
  <si>
    <t>201330006654</t>
  </si>
  <si>
    <t>MI2204646027</t>
  </si>
  <si>
    <t>WI220466040</t>
  </si>
  <si>
    <t>MI2204646030</t>
  </si>
  <si>
    <t>WI220466042</t>
  </si>
  <si>
    <t>MI2204646060</t>
  </si>
  <si>
    <t>WI220466043</t>
  </si>
  <si>
    <t>MI2204646037</t>
  </si>
  <si>
    <t>WI220466044</t>
  </si>
  <si>
    <t>MI2204646056</t>
  </si>
  <si>
    <t>WI220466048</t>
  </si>
  <si>
    <t>MI2204646062</t>
  </si>
  <si>
    <t>WI220466049</t>
  </si>
  <si>
    <t>MI2204646063</t>
  </si>
  <si>
    <t>WI220466362</t>
  </si>
  <si>
    <t>201348000341</t>
  </si>
  <si>
    <t>MI2204649294</t>
  </si>
  <si>
    <t>WI220466392</t>
  </si>
  <si>
    <t>201330006603</t>
  </si>
  <si>
    <t>MI2204649690</t>
  </si>
  <si>
    <t>WI220466393</t>
  </si>
  <si>
    <t>MI2204649706</t>
  </si>
  <si>
    <t>WI220466410</t>
  </si>
  <si>
    <t>MI2204649878</t>
  </si>
  <si>
    <t>WI220466416</t>
  </si>
  <si>
    <t>201330006511</t>
  </si>
  <si>
    <t>MI2204649948</t>
  </si>
  <si>
    <t>WI220466498</t>
  </si>
  <si>
    <t>WI220466504</t>
  </si>
  <si>
    <t>WI220466513</t>
  </si>
  <si>
    <t>WI220466575</t>
  </si>
  <si>
    <t>MI2204651874</t>
  </si>
  <si>
    <t>WI220466576</t>
  </si>
  <si>
    <t>MI2204651882</t>
  </si>
  <si>
    <t>WI220466579</t>
  </si>
  <si>
    <t>MI2204651892</t>
  </si>
  <si>
    <t>WI220466595</t>
  </si>
  <si>
    <t>MI2204652006</t>
  </si>
  <si>
    <t>WI220466655</t>
  </si>
  <si>
    <t>MI2204652494</t>
  </si>
  <si>
    <t>WI220466693</t>
  </si>
  <si>
    <t>MI2204652944</t>
  </si>
  <si>
    <t>WI220466783</t>
  </si>
  <si>
    <t>MI2204654136</t>
  </si>
  <si>
    <t>WI220466819</t>
  </si>
  <si>
    <t>201110012748</t>
  </si>
  <si>
    <t>MI2204654467</t>
  </si>
  <si>
    <t>WI220466820</t>
  </si>
  <si>
    <t>MI2204654466</t>
  </si>
  <si>
    <t>WI220466824</t>
  </si>
  <si>
    <t>MI2204654471</t>
  </si>
  <si>
    <t>WI220466826</t>
  </si>
  <si>
    <t>MI2204654505</t>
  </si>
  <si>
    <t>WI220466827</t>
  </si>
  <si>
    <t>MI2204654512</t>
  </si>
  <si>
    <t>WI220466880</t>
  </si>
  <si>
    <t>201330006601</t>
  </si>
  <si>
    <t>MI2204654958</t>
  </si>
  <si>
    <t>WI220466885</t>
  </si>
  <si>
    <t>201100015044</t>
  </si>
  <si>
    <t>MI2204655136</t>
  </si>
  <si>
    <t>WI220466989</t>
  </si>
  <si>
    <t>201348000395</t>
  </si>
  <si>
    <t>MI2204656206</t>
  </si>
  <si>
    <t>WI220467145</t>
  </si>
  <si>
    <t>201308008436</t>
  </si>
  <si>
    <t>MI2204656991</t>
  </si>
  <si>
    <t>WI220467172</t>
  </si>
  <si>
    <t>MI2204657394</t>
  </si>
  <si>
    <t>WI220467175</t>
  </si>
  <si>
    <t>MI2204657440</t>
  </si>
  <si>
    <t>WI220467184</t>
  </si>
  <si>
    <t>MI2204657591</t>
  </si>
  <si>
    <t>WI220467185</t>
  </si>
  <si>
    <t>MI2204657614</t>
  </si>
  <si>
    <t>WI220467188</t>
  </si>
  <si>
    <t>MI2204657652</t>
  </si>
  <si>
    <t>WI22046754</t>
  </si>
  <si>
    <t>201308008331</t>
  </si>
  <si>
    <t>MI220467703</t>
  </si>
  <si>
    <t>WI220467611</t>
  </si>
  <si>
    <t>WI22046766</t>
  </si>
  <si>
    <t>MI220467764</t>
  </si>
  <si>
    <t>WI220467679</t>
  </si>
  <si>
    <t>201330006599</t>
  </si>
  <si>
    <t>MI2204662396</t>
  </si>
  <si>
    <t>WI220467707</t>
  </si>
  <si>
    <t>MI2204662620</t>
  </si>
  <si>
    <t>WI22046771</t>
  </si>
  <si>
    <t>201110012654</t>
  </si>
  <si>
    <t>MI220467941</t>
  </si>
  <si>
    <t>WI220467714</t>
  </si>
  <si>
    <t>MI2204662647</t>
  </si>
  <si>
    <t>WI220467747</t>
  </si>
  <si>
    <t>WI220467773</t>
  </si>
  <si>
    <t>WI220467788</t>
  </si>
  <si>
    <t>WI220467801</t>
  </si>
  <si>
    <t>201340000846</t>
  </si>
  <si>
    <t>MI2204663640</t>
  </si>
  <si>
    <t>WI220467802</t>
  </si>
  <si>
    <t>WI220467813</t>
  </si>
  <si>
    <t>WI220467821</t>
  </si>
  <si>
    <t>MI2204663823</t>
  </si>
  <si>
    <t>WI220467827</t>
  </si>
  <si>
    <t>WI220467848</t>
  </si>
  <si>
    <t>WI220467890</t>
  </si>
  <si>
    <t>WI220467893</t>
  </si>
  <si>
    <t>201330006662</t>
  </si>
  <si>
    <t>MI2204664152</t>
  </si>
  <si>
    <t>WI220467894</t>
  </si>
  <si>
    <t>MI2204664157</t>
  </si>
  <si>
    <t>WI220467895</t>
  </si>
  <si>
    <t>MI2204664155</t>
  </si>
  <si>
    <t>WI220467897</t>
  </si>
  <si>
    <t>MI2204664158</t>
  </si>
  <si>
    <t>WI220467898</t>
  </si>
  <si>
    <t>MI2204664171</t>
  </si>
  <si>
    <t>WI220467902</t>
  </si>
  <si>
    <t>MI2204664182</t>
  </si>
  <si>
    <t>WI220467909</t>
  </si>
  <si>
    <t>WI220467950</t>
  </si>
  <si>
    <t>201330006667</t>
  </si>
  <si>
    <t>MI2204664612</t>
  </si>
  <si>
    <t>WI220467963</t>
  </si>
  <si>
    <t>WI220468034</t>
  </si>
  <si>
    <t>201348000498</t>
  </si>
  <si>
    <t>MI2204665395</t>
  </si>
  <si>
    <t>WI220468089</t>
  </si>
  <si>
    <t>201348000520</t>
  </si>
  <si>
    <t>MI2204666006</t>
  </si>
  <si>
    <t>WI22046817</t>
  </si>
  <si>
    <t>MI220468446</t>
  </si>
  <si>
    <t>WI220468170</t>
  </si>
  <si>
    <t>MI2204666736</t>
  </si>
  <si>
    <t>WI220468180</t>
  </si>
  <si>
    <t>MI2204666751</t>
  </si>
  <si>
    <t>WI220468186</t>
  </si>
  <si>
    <t>MI2204666779</t>
  </si>
  <si>
    <t>WI220468697</t>
  </si>
  <si>
    <t>WI220468698</t>
  </si>
  <si>
    <t>201300023119</t>
  </si>
  <si>
    <t>MI2204672051</t>
  </si>
  <si>
    <t>WI220468712</t>
  </si>
  <si>
    <t>WI220468792</t>
  </si>
  <si>
    <t>WI220468817</t>
  </si>
  <si>
    <t>WI220468861</t>
  </si>
  <si>
    <t>WI220468967</t>
  </si>
  <si>
    <t>201330006683</t>
  </si>
  <si>
    <t>MI2204673235</t>
  </si>
  <si>
    <t>WI220469040</t>
  </si>
  <si>
    <t>201100015048</t>
  </si>
  <si>
    <t>MI2204673911</t>
  </si>
  <si>
    <t>WI220469116</t>
  </si>
  <si>
    <t>201300023012</t>
  </si>
  <si>
    <t>MI2204674877</t>
  </si>
  <si>
    <t>WI220469117</t>
  </si>
  <si>
    <t>MI2204674893</t>
  </si>
  <si>
    <t>WI220469120</t>
  </si>
  <si>
    <t>MI2204674896</t>
  </si>
  <si>
    <t>WI220469121</t>
  </si>
  <si>
    <t>MI2204674904</t>
  </si>
  <si>
    <t>WI220469122</t>
  </si>
  <si>
    <t>MI2204674913</t>
  </si>
  <si>
    <t>WI220469123</t>
  </si>
  <si>
    <t>MI2204674918</t>
  </si>
  <si>
    <t>WI220469125</t>
  </si>
  <si>
    <t>MI2204674926</t>
  </si>
  <si>
    <t>WI220469126</t>
  </si>
  <si>
    <t>MI2204674923</t>
  </si>
  <si>
    <t>WI220469127</t>
  </si>
  <si>
    <t>MI2204674934</t>
  </si>
  <si>
    <t>WI220469129</t>
  </si>
  <si>
    <t>MI2204674961</t>
  </si>
  <si>
    <t>WI220469131</t>
  </si>
  <si>
    <t>MI2204674966</t>
  </si>
  <si>
    <t>WI220469132</t>
  </si>
  <si>
    <t>MI2204674972</t>
  </si>
  <si>
    <t>WI220469135</t>
  </si>
  <si>
    <t>MI2204674975</t>
  </si>
  <si>
    <t>WI220469137</t>
  </si>
  <si>
    <t>MI2204674983</t>
  </si>
  <si>
    <t>WI220469138</t>
  </si>
  <si>
    <t>MI2204674968</t>
  </si>
  <si>
    <t>WI220469140</t>
  </si>
  <si>
    <t>MI2204674991</t>
  </si>
  <si>
    <t>Sanket Koli</t>
  </si>
  <si>
    <t>WI220469141</t>
  </si>
  <si>
    <t>MI2204674996</t>
  </si>
  <si>
    <t>WI220469142</t>
  </si>
  <si>
    <t>MI2204675000</t>
  </si>
  <si>
    <t>WI220469231</t>
  </si>
  <si>
    <t>201348000512</t>
  </si>
  <si>
    <t>MI2204676437</t>
  </si>
  <si>
    <t>WI220469239</t>
  </si>
  <si>
    <t>WI220469277</t>
  </si>
  <si>
    <t>201330006674</t>
  </si>
  <si>
    <t>MI2204676784</t>
  </si>
  <si>
    <t>WI220469278</t>
  </si>
  <si>
    <t>MI2204676785</t>
  </si>
  <si>
    <t>WI220469279</t>
  </si>
  <si>
    <t>MI2204676791</t>
  </si>
  <si>
    <t>WI220469280</t>
  </si>
  <si>
    <t>MI2204676788</t>
  </si>
  <si>
    <t>WI220469282</t>
  </si>
  <si>
    <t>201348000527</t>
  </si>
  <si>
    <t>MI2204676806</t>
  </si>
  <si>
    <t>WI220469283</t>
  </si>
  <si>
    <t>MI2204676795</t>
  </si>
  <si>
    <t>WI220469284</t>
  </si>
  <si>
    <t>MI2204676796</t>
  </si>
  <si>
    <t>WI220469285</t>
  </si>
  <si>
    <t>MI2204676799</t>
  </si>
  <si>
    <t>WI220469288</t>
  </si>
  <si>
    <t>MI2204676801</t>
  </si>
  <si>
    <t>WI220469353</t>
  </si>
  <si>
    <t>201308008064</t>
  </si>
  <si>
    <t>MI2204677156</t>
  </si>
  <si>
    <t>WI220469369</t>
  </si>
  <si>
    <t>201110012731</t>
  </si>
  <si>
    <t>MI2204677328</t>
  </si>
  <si>
    <t>WI220469371</t>
  </si>
  <si>
    <t>MI2204677334</t>
  </si>
  <si>
    <t>WI220469372</t>
  </si>
  <si>
    <t>MI2204677336</t>
  </si>
  <si>
    <t>WI220469373</t>
  </si>
  <si>
    <t>MI2204677337</t>
  </si>
  <si>
    <t>WI220469374</t>
  </si>
  <si>
    <t>MI2204677339</t>
  </si>
  <si>
    <t>WI220469375</t>
  </si>
  <si>
    <t>MI2204677344</t>
  </si>
  <si>
    <t>WI220469376</t>
  </si>
  <si>
    <t>MI2204677345</t>
  </si>
  <si>
    <t>WI220469377</t>
  </si>
  <si>
    <t>MI2204677386</t>
  </si>
  <si>
    <t>WI220469378</t>
  </si>
  <si>
    <t>MI2204677387</t>
  </si>
  <si>
    <t>WI220469379</t>
  </si>
  <si>
    <t>MI2204677389</t>
  </si>
  <si>
    <t>WI220469380</t>
  </si>
  <si>
    <t>MI2204677390</t>
  </si>
  <si>
    <t>WI220469381</t>
  </si>
  <si>
    <t>MI2204677392</t>
  </si>
  <si>
    <t>WI220469382</t>
  </si>
  <si>
    <t>MI2204677394</t>
  </si>
  <si>
    <t>WI220469384</t>
  </si>
  <si>
    <t>MI2204677398</t>
  </si>
  <si>
    <t>WI220469394</t>
  </si>
  <si>
    <t>MI2204677588</t>
  </si>
  <si>
    <t>WI220469395</t>
  </si>
  <si>
    <t>MI2204677589</t>
  </si>
  <si>
    <t>WI220469396</t>
  </si>
  <si>
    <t>MI2204677590</t>
  </si>
  <si>
    <t>WI220469397</t>
  </si>
  <si>
    <t>MI2204677594</t>
  </si>
  <si>
    <t>WI220469398</t>
  </si>
  <si>
    <t>MI2204677595</t>
  </si>
  <si>
    <t>WI220469399</t>
  </si>
  <si>
    <t>MI2204677597</t>
  </si>
  <si>
    <t>WI220469400</t>
  </si>
  <si>
    <t>MI2204677604</t>
  </si>
  <si>
    <t>WI220469401</t>
  </si>
  <si>
    <t>MI2204677605</t>
  </si>
  <si>
    <t>WI220469402</t>
  </si>
  <si>
    <t>MI2204677601</t>
  </si>
  <si>
    <t>WI220469438</t>
  </si>
  <si>
    <t>WI220469456</t>
  </si>
  <si>
    <t>WI220469457</t>
  </si>
  <si>
    <t>WI220469458</t>
  </si>
  <si>
    <t>WI220469459</t>
  </si>
  <si>
    <t>WI220469949</t>
  </si>
  <si>
    <t>201340000851</t>
  </si>
  <si>
    <t>MI2204683525</t>
  </si>
  <si>
    <t>WI220469968</t>
  </si>
  <si>
    <t>MI2204683777</t>
  </si>
  <si>
    <t>WI220469974</t>
  </si>
  <si>
    <t>MI2204683834</t>
  </si>
  <si>
    <t>WI220469985</t>
  </si>
  <si>
    <t>201340000828</t>
  </si>
  <si>
    <t>MI2204683988</t>
  </si>
  <si>
    <t>WI220469995</t>
  </si>
  <si>
    <t>WI220470000</t>
  </si>
  <si>
    <t>201130013697</t>
  </si>
  <si>
    <t>MI2204684192</t>
  </si>
  <si>
    <t>WI220470002</t>
  </si>
  <si>
    <t>MI2204684202</t>
  </si>
  <si>
    <t>WI220470006</t>
  </si>
  <si>
    <t>201330006658</t>
  </si>
  <si>
    <t>MI2204684218</t>
  </si>
  <si>
    <t>WI220470009</t>
  </si>
  <si>
    <t>MI2204684220</t>
  </si>
  <si>
    <t>WI220470010</t>
  </si>
  <si>
    <t>MI2204684243</t>
  </si>
  <si>
    <t>WI220470011</t>
  </si>
  <si>
    <t>MI2204684257</t>
  </si>
  <si>
    <t>WI220470012</t>
  </si>
  <si>
    <t>MI2204684307</t>
  </si>
  <si>
    <t>WI220470013</t>
  </si>
  <si>
    <t>MI2204684233</t>
  </si>
  <si>
    <t>WI220470014</t>
  </si>
  <si>
    <t>MI2204684279</t>
  </si>
  <si>
    <t>WI220470016</t>
  </si>
  <si>
    <t>MI2204684294</t>
  </si>
  <si>
    <t>WI220470066</t>
  </si>
  <si>
    <t>WI220470071</t>
  </si>
  <si>
    <t>WI220470075</t>
  </si>
  <si>
    <t>MI2204685500</t>
  </si>
  <si>
    <t>WI220470091</t>
  </si>
  <si>
    <t>WI220470115</t>
  </si>
  <si>
    <t>MI2204686123</t>
  </si>
  <si>
    <t>WI220470153</t>
  </si>
  <si>
    <t>201300023057</t>
  </si>
  <si>
    <t>MI2204686750</t>
  </si>
  <si>
    <t>WI220470155</t>
  </si>
  <si>
    <t>MI2204686741</t>
  </si>
  <si>
    <t>WI220470210</t>
  </si>
  <si>
    <t>MI2204687949</t>
  </si>
  <si>
    <t>WI220470260</t>
  </si>
  <si>
    <t>201348000526</t>
  </si>
  <si>
    <t>MI2204688559</t>
  </si>
  <si>
    <t>WI220470264</t>
  </si>
  <si>
    <t>MI2204688613</t>
  </si>
  <si>
    <t>WI220470266</t>
  </si>
  <si>
    <t>MI2204688628</t>
  </si>
  <si>
    <t>WI220470286</t>
  </si>
  <si>
    <t>MI2204688791</t>
  </si>
  <si>
    <t>WI220470319</t>
  </si>
  <si>
    <t>WI220470327</t>
  </si>
  <si>
    <t>WI220470332</t>
  </si>
  <si>
    <t>WI220470350</t>
  </si>
  <si>
    <t>WI220470369</t>
  </si>
  <si>
    <t>WI220470407</t>
  </si>
  <si>
    <t>201330006649</t>
  </si>
  <si>
    <t>MI2204689953</t>
  </si>
  <si>
    <t>WI220470417</t>
  </si>
  <si>
    <t>MI2204690037</t>
  </si>
  <si>
    <t>WI220470464</t>
  </si>
  <si>
    <t>MI2204690526</t>
  </si>
  <si>
    <t>WI220470472</t>
  </si>
  <si>
    <t>MI2204690632</t>
  </si>
  <si>
    <t>WI220470477</t>
  </si>
  <si>
    <t>MI2204690679</t>
  </si>
  <si>
    <t>WI220470525</t>
  </si>
  <si>
    <t>201100015052</t>
  </si>
  <si>
    <t>MI2204691126</t>
  </si>
  <si>
    <t>WI220470619</t>
  </si>
  <si>
    <t>MI2204692193</t>
  </si>
  <si>
    <t>WI220470625</t>
  </si>
  <si>
    <t>201330006699</t>
  </si>
  <si>
    <t>MI2204692178</t>
  </si>
  <si>
    <t>WI220470678</t>
  </si>
  <si>
    <t>WI220470684</t>
  </si>
  <si>
    <t>WI220470697</t>
  </si>
  <si>
    <t>WI220470718</t>
  </si>
  <si>
    <t>WI22047073</t>
  </si>
  <si>
    <t>MI220470801</t>
  </si>
  <si>
    <t>WI22047075</t>
  </si>
  <si>
    <t>WI220470763</t>
  </si>
  <si>
    <t>MI2204693716</t>
  </si>
  <si>
    <t>WI220470814</t>
  </si>
  <si>
    <t>201330006696</t>
  </si>
  <si>
    <t>MI2204694141</t>
  </si>
  <si>
    <t>WI220470886</t>
  </si>
  <si>
    <t>201348000517</t>
  </si>
  <si>
    <t>MI2204694804</t>
  </si>
  <si>
    <t>WI220470955</t>
  </si>
  <si>
    <t>WI220470971</t>
  </si>
  <si>
    <t>201330006394</t>
  </si>
  <si>
    <t>MI2204695367</t>
  </si>
  <si>
    <t>WI220471055</t>
  </si>
  <si>
    <t>WI220471375</t>
  </si>
  <si>
    <t>201348000533</t>
  </si>
  <si>
    <t>MI2204698437</t>
  </si>
  <si>
    <t>WI220471421</t>
  </si>
  <si>
    <t>WI220471682</t>
  </si>
  <si>
    <t>MI2204701791</t>
  </si>
  <si>
    <t>WI220471736</t>
  </si>
  <si>
    <t>MI2204702500</t>
  </si>
  <si>
    <t>WI220471966</t>
  </si>
  <si>
    <t>MI2204704116</t>
  </si>
  <si>
    <t>WI220471967</t>
  </si>
  <si>
    <t>MI2204704122</t>
  </si>
  <si>
    <t>WI220471968</t>
  </si>
  <si>
    <t>MI2204704130</t>
  </si>
  <si>
    <t>WI220471974</t>
  </si>
  <si>
    <t>201130013708</t>
  </si>
  <si>
    <t>MI2204704216</t>
  </si>
  <si>
    <t>WI220472022</t>
  </si>
  <si>
    <t>201300023154</t>
  </si>
  <si>
    <t>MI2204704645</t>
  </si>
  <si>
    <t>WI220472056</t>
  </si>
  <si>
    <t>MI2204704962</t>
  </si>
  <si>
    <t>WI220472058</t>
  </si>
  <si>
    <t>WI22047210</t>
  </si>
  <si>
    <t>WI220472108</t>
  </si>
  <si>
    <t>WI220472141</t>
  </si>
  <si>
    <t>MI2204705894</t>
  </si>
  <si>
    <t>WI220472145</t>
  </si>
  <si>
    <t>201138001243</t>
  </si>
  <si>
    <t>MI2204705930</t>
  </si>
  <si>
    <t>WI220472173</t>
  </si>
  <si>
    <t>201340000860</t>
  </si>
  <si>
    <t>MI2204706224</t>
  </si>
  <si>
    <t>WI220472217</t>
  </si>
  <si>
    <t>MI2204706839</t>
  </si>
  <si>
    <t>WI220472271</t>
  </si>
  <si>
    <t>WI220472303</t>
  </si>
  <si>
    <t>201308008439</t>
  </si>
  <si>
    <t>MI2204707589</t>
  </si>
  <si>
    <t>WI220472327</t>
  </si>
  <si>
    <t>201300023152</t>
  </si>
  <si>
    <t>MI2204707957</t>
  </si>
  <si>
    <t>WI220472337</t>
  </si>
  <si>
    <t>MI2204708059</t>
  </si>
  <si>
    <t>WI220472372</t>
  </si>
  <si>
    <t>MI2204708544</t>
  </si>
  <si>
    <t>WI220472415</t>
  </si>
  <si>
    <t>MI2204709015</t>
  </si>
  <si>
    <t>WI220472501</t>
  </si>
  <si>
    <t>WI220472513</t>
  </si>
  <si>
    <t>201300023131</t>
  </si>
  <si>
    <t>MI2204709710</t>
  </si>
  <si>
    <t>WI220472517</t>
  </si>
  <si>
    <t>WI220472533</t>
  </si>
  <si>
    <t>WI220472543</t>
  </si>
  <si>
    <t>WI220472557</t>
  </si>
  <si>
    <t>WI220472568</t>
  </si>
  <si>
    <t>201348000509</t>
  </si>
  <si>
    <t>MI2204710430</t>
  </si>
  <si>
    <t>WI220472572</t>
  </si>
  <si>
    <t>201300023170</t>
  </si>
  <si>
    <t>MI2204710457</t>
  </si>
  <si>
    <t>WI22047265</t>
  </si>
  <si>
    <t>201348000397</t>
  </si>
  <si>
    <t>MI220472375</t>
  </si>
  <si>
    <t>WI220472668</t>
  </si>
  <si>
    <t>201330006705</t>
  </si>
  <si>
    <t>MI2204711304</t>
  </si>
  <si>
    <t>WI220472670</t>
  </si>
  <si>
    <t>MI2204711338</t>
  </si>
  <si>
    <t>WI220472671</t>
  </si>
  <si>
    <t>MI2204711320</t>
  </si>
  <si>
    <t>WI220472672</t>
  </si>
  <si>
    <t>MI2204711347</t>
  </si>
  <si>
    <t>WI22047269</t>
  </si>
  <si>
    <t>WI220472717</t>
  </si>
  <si>
    <t>WI220472721</t>
  </si>
  <si>
    <t>MI2204712385</t>
  </si>
  <si>
    <t>WI220472722</t>
  </si>
  <si>
    <t>WI220472723</t>
  </si>
  <si>
    <t>MI2204712400</t>
  </si>
  <si>
    <t>WI220472800</t>
  </si>
  <si>
    <t>201340000856</t>
  </si>
  <si>
    <t>MI2204713340</t>
  </si>
  <si>
    <t>WI220472814</t>
  </si>
  <si>
    <t>MI2204713607</t>
  </si>
  <si>
    <t>WI220472815</t>
  </si>
  <si>
    <t>MI2204713608</t>
  </si>
  <si>
    <t>WI220472817</t>
  </si>
  <si>
    <t>MI2204713611</t>
  </si>
  <si>
    <t>WI220472819</t>
  </si>
  <si>
    <t>MI2204713614</t>
  </si>
  <si>
    <t>WI220472820</t>
  </si>
  <si>
    <t>MI2204713615</t>
  </si>
  <si>
    <t>WI220472821</t>
  </si>
  <si>
    <t>MI2204713620</t>
  </si>
  <si>
    <t>WI220472822</t>
  </si>
  <si>
    <t>MI2204713622</t>
  </si>
  <si>
    <t>WI220472823</t>
  </si>
  <si>
    <t>MI2204713626</t>
  </si>
  <si>
    <t>WI220472824</t>
  </si>
  <si>
    <t>MI2204713628</t>
  </si>
  <si>
    <t>WI220472834</t>
  </si>
  <si>
    <t>MI2204713692</t>
  </si>
  <si>
    <t>WI220472836</t>
  </si>
  <si>
    <t>MI2204713745</t>
  </si>
  <si>
    <t>WI220472837</t>
  </si>
  <si>
    <t>MI2204713739</t>
  </si>
  <si>
    <t>WI220472838</t>
  </si>
  <si>
    <t>MI2204713771</t>
  </si>
  <si>
    <t>WI220472839</t>
  </si>
  <si>
    <t>MI2204713769</t>
  </si>
  <si>
    <t>WI220472886</t>
  </si>
  <si>
    <t>WI220472888</t>
  </si>
  <si>
    <t>MI2204714559</t>
  </si>
  <si>
    <t>WI22047289</t>
  </si>
  <si>
    <t>201300022478</t>
  </si>
  <si>
    <t>MI220472555</t>
  </si>
  <si>
    <t>WI22047291</t>
  </si>
  <si>
    <t>MI220472563</t>
  </si>
  <si>
    <t>WI220472954</t>
  </si>
  <si>
    <t>WI22047296</t>
  </si>
  <si>
    <t>MI220472569</t>
  </si>
  <si>
    <t>WI22047297</t>
  </si>
  <si>
    <t>MI220472580</t>
  </si>
  <si>
    <t>WI22047299</t>
  </si>
  <si>
    <t>MI220472583</t>
  </si>
  <si>
    <t>WI220473129</t>
  </si>
  <si>
    <t>201330006731</t>
  </si>
  <si>
    <t>MI2204715610</t>
  </si>
  <si>
    <t>WI220473130</t>
  </si>
  <si>
    <t>MI2204715617</t>
  </si>
  <si>
    <t>WI220473134</t>
  </si>
  <si>
    <t>201330006748</t>
  </si>
  <si>
    <t>MI2204715640</t>
  </si>
  <si>
    <t>WI220473139</t>
  </si>
  <si>
    <t>WI220473144</t>
  </si>
  <si>
    <t>201330006751</t>
  </si>
  <si>
    <t>MI2204715846</t>
  </si>
  <si>
    <t>WI220473147</t>
  </si>
  <si>
    <t>WI220473151</t>
  </si>
  <si>
    <t>WI220473153</t>
  </si>
  <si>
    <t>WI220473154</t>
  </si>
  <si>
    <t>WI220473160</t>
  </si>
  <si>
    <t>WI220473162</t>
  </si>
  <si>
    <t>WI220473163</t>
  </si>
  <si>
    <t>WI220473178</t>
  </si>
  <si>
    <t>MI2204716431</t>
  </si>
  <si>
    <t>WI22047318</t>
  </si>
  <si>
    <t>MI220472724</t>
  </si>
  <si>
    <t>WI220473183</t>
  </si>
  <si>
    <t>WI22047320</t>
  </si>
  <si>
    <t>MI220472750</t>
  </si>
  <si>
    <t>WI22047324</t>
  </si>
  <si>
    <t>MI220472807</t>
  </si>
  <si>
    <t>WI22047325</t>
  </si>
  <si>
    <t>MI220472824</t>
  </si>
  <si>
    <t>WI22047336</t>
  </si>
  <si>
    <t>MI220472923</t>
  </si>
  <si>
    <t>WI22047339</t>
  </si>
  <si>
    <t>MI220472946</t>
  </si>
  <si>
    <t>WI22047341</t>
  </si>
  <si>
    <t>MI220472964</t>
  </si>
  <si>
    <t>WI22047343</t>
  </si>
  <si>
    <t>MI220472971</t>
  </si>
  <si>
    <t>WI22047344</t>
  </si>
  <si>
    <t>MI220472980</t>
  </si>
  <si>
    <t>WI22047346</t>
  </si>
  <si>
    <t>MI220472985</t>
  </si>
  <si>
    <t>WI22047347</t>
  </si>
  <si>
    <t>MI220472992</t>
  </si>
  <si>
    <t>WI22047348</t>
  </si>
  <si>
    <t>MI220472996</t>
  </si>
  <si>
    <t>WI220473482</t>
  </si>
  <si>
    <t>MI2204720610</t>
  </si>
  <si>
    <t>WI220473484</t>
  </si>
  <si>
    <t>MI2204720642</t>
  </si>
  <si>
    <t>WI220473485</t>
  </si>
  <si>
    <t>MI2204720646</t>
  </si>
  <si>
    <t>WI22047350</t>
  </si>
  <si>
    <t>MI220473013</t>
  </si>
  <si>
    <t>WI220473516</t>
  </si>
  <si>
    <t>201340000859</t>
  </si>
  <si>
    <t>MI2204720868</t>
  </si>
  <si>
    <t>WI22047353</t>
  </si>
  <si>
    <t>MI220473039</t>
  </si>
  <si>
    <t>WI220473541</t>
  </si>
  <si>
    <t>201300023148</t>
  </si>
  <si>
    <t>MI2204721117</t>
  </si>
  <si>
    <t>WI220473542</t>
  </si>
  <si>
    <t>MI2204721131</t>
  </si>
  <si>
    <t>WI220473543</t>
  </si>
  <si>
    <t>MI2204721138</t>
  </si>
  <si>
    <t>WI220473547</t>
  </si>
  <si>
    <t>MI2204721168</t>
  </si>
  <si>
    <t>WI22047356</t>
  </si>
  <si>
    <t>MI220473070</t>
  </si>
  <si>
    <t>WI220473565</t>
  </si>
  <si>
    <t>201340000870</t>
  </si>
  <si>
    <t>MI2204721349</t>
  </si>
  <si>
    <t>WI22047357</t>
  </si>
  <si>
    <t>MI220473079</t>
  </si>
  <si>
    <t>WI22047358</t>
  </si>
  <si>
    <t>MI220473088</t>
  </si>
  <si>
    <t>WI220473633</t>
  </si>
  <si>
    <t>MI2204721890</t>
  </si>
  <si>
    <t>WI220473636</t>
  </si>
  <si>
    <t>MI2204721913</t>
  </si>
  <si>
    <t>WI220473637</t>
  </si>
  <si>
    <t>MI2204721924</t>
  </si>
  <si>
    <t>WI220473639</t>
  </si>
  <si>
    <t>MI2204721931</t>
  </si>
  <si>
    <t>WI22047364</t>
  </si>
  <si>
    <t>201130013605</t>
  </si>
  <si>
    <t>MI220473198</t>
  </si>
  <si>
    <t>WI220473811</t>
  </si>
  <si>
    <t>201300022819</t>
  </si>
  <si>
    <t>MI2204722839</t>
  </si>
  <si>
    <t>WI220473817</t>
  </si>
  <si>
    <t>WI220473836</t>
  </si>
  <si>
    <t>MI2204723065</t>
  </si>
  <si>
    <t>WI220473850</t>
  </si>
  <si>
    <t>WI220473878</t>
  </si>
  <si>
    <t>MI2204723398</t>
  </si>
  <si>
    <t>WI220473883</t>
  </si>
  <si>
    <t>MI2204723453</t>
  </si>
  <si>
    <t>WI220473892</t>
  </si>
  <si>
    <t>WI220473945</t>
  </si>
  <si>
    <t>WI22047415</t>
  </si>
  <si>
    <t>MI220473969</t>
  </si>
  <si>
    <t>WI220474208</t>
  </si>
  <si>
    <t>MI2204726610</t>
  </si>
  <si>
    <t>WI220474397</t>
  </si>
  <si>
    <t>MI2204728437</t>
  </si>
  <si>
    <t>WI220474403</t>
  </si>
  <si>
    <t>MI2204728407</t>
  </si>
  <si>
    <t>WI220474474</t>
  </si>
  <si>
    <t>201100015055</t>
  </si>
  <si>
    <t>MI2204728962</t>
  </si>
  <si>
    <t>WI220474489</t>
  </si>
  <si>
    <t>201300023102</t>
  </si>
  <si>
    <t>MI2204729065</t>
  </si>
  <si>
    <t>WI220474558</t>
  </si>
  <si>
    <t>201330006732</t>
  </si>
  <si>
    <t>MI2204729183</t>
  </si>
  <si>
    <t>WI220474589</t>
  </si>
  <si>
    <t>MI2204729456</t>
  </si>
  <si>
    <t>WI220474643</t>
  </si>
  <si>
    <t>MI2204729746</t>
  </si>
  <si>
    <t>WI220474646</t>
  </si>
  <si>
    <t>MI2204729759</t>
  </si>
  <si>
    <t>WI220474647</t>
  </si>
  <si>
    <t>MI2204729788</t>
  </si>
  <si>
    <t>WI220474649</t>
  </si>
  <si>
    <t>MI2204729860</t>
  </si>
  <si>
    <t>WI22047465</t>
  </si>
  <si>
    <t>201300022677</t>
  </si>
  <si>
    <t>MI220474762</t>
  </si>
  <si>
    <t>WI220474693</t>
  </si>
  <si>
    <t>WI220474708</t>
  </si>
  <si>
    <t>WI220474765</t>
  </si>
  <si>
    <t>WI220474774</t>
  </si>
  <si>
    <t>WI220474780</t>
  </si>
  <si>
    <t>MI2204730826</t>
  </si>
  <si>
    <t>WI220474793</t>
  </si>
  <si>
    <t>201330006763</t>
  </si>
  <si>
    <t>MI2204730854</t>
  </si>
  <si>
    <t>WI22047487</t>
  </si>
  <si>
    <t>WI22047491</t>
  </si>
  <si>
    <t>WI22047495</t>
  </si>
  <si>
    <t>WI22047496</t>
  </si>
  <si>
    <t>MI220475297</t>
  </si>
  <si>
    <t>WI220475012</t>
  </si>
  <si>
    <t>MI2204732501</t>
  </si>
  <si>
    <t>WI220475061</t>
  </si>
  <si>
    <t>MI2204733201</t>
  </si>
  <si>
    <t>WI220475109</t>
  </si>
  <si>
    <t>MI2204733600</t>
  </si>
  <si>
    <t>WI220475114</t>
  </si>
  <si>
    <t>WI220475118</t>
  </si>
  <si>
    <t>WI220475123</t>
  </si>
  <si>
    <t>201300023144</t>
  </si>
  <si>
    <t>MI2204733667</t>
  </si>
  <si>
    <t>WI220475141</t>
  </si>
  <si>
    <t>WI220475165</t>
  </si>
  <si>
    <t>MI2204734049</t>
  </si>
  <si>
    <t>WI220475172</t>
  </si>
  <si>
    <t>MI2204734113</t>
  </si>
  <si>
    <t>WI220475173</t>
  </si>
  <si>
    <t>MI2204734116</t>
  </si>
  <si>
    <t>WI220475189</t>
  </si>
  <si>
    <t>201300022924</t>
  </si>
  <si>
    <t>MI2204734222</t>
  </si>
  <si>
    <t>WI220475191</t>
  </si>
  <si>
    <t>MI2204734227</t>
  </si>
  <si>
    <t>WI220475195</t>
  </si>
  <si>
    <t>MI2204734258</t>
  </si>
  <si>
    <t>WI220475197</t>
  </si>
  <si>
    <t>MI2204734264</t>
  </si>
  <si>
    <t>WI220475208</t>
  </si>
  <si>
    <t>MI2204734299</t>
  </si>
  <si>
    <t>WI220475212</t>
  </si>
  <si>
    <t>MI2204734308</t>
  </si>
  <si>
    <t>WI220475216</t>
  </si>
  <si>
    <t>MI2204734326</t>
  </si>
  <si>
    <t>WI220475217</t>
  </si>
  <si>
    <t>MI2204734318</t>
  </si>
  <si>
    <t>WI220475246</t>
  </si>
  <si>
    <t>WI22047545</t>
  </si>
  <si>
    <t>WI22047548</t>
  </si>
  <si>
    <t>201300022667</t>
  </si>
  <si>
    <t>MI220475675</t>
  </si>
  <si>
    <t>WI220475674</t>
  </si>
  <si>
    <t>201300023174</t>
  </si>
  <si>
    <t>MI2204738267</t>
  </si>
  <si>
    <t>WI22047572</t>
  </si>
  <si>
    <t>WI22047592</t>
  </si>
  <si>
    <t>201100014910</t>
  </si>
  <si>
    <t>MI220476369</t>
  </si>
  <si>
    <t>WI22047593</t>
  </si>
  <si>
    <t>MI220476374</t>
  </si>
  <si>
    <t>WI22047595</t>
  </si>
  <si>
    <t>MI220476382</t>
  </si>
  <si>
    <t>WI22047596</t>
  </si>
  <si>
    <t>MI220476393</t>
  </si>
  <si>
    <t>WI22047597</t>
  </si>
  <si>
    <t>MI220476398</t>
  </si>
  <si>
    <t>WI22047598</t>
  </si>
  <si>
    <t>MI220476404</t>
  </si>
  <si>
    <t>WI22047599</t>
  </si>
  <si>
    <t>MI220476414</t>
  </si>
  <si>
    <t>WI22047601</t>
  </si>
  <si>
    <t>MI220476418</t>
  </si>
  <si>
    <t>WI22047613</t>
  </si>
  <si>
    <t>MI220476472</t>
  </si>
  <si>
    <t>WI220476176</t>
  </si>
  <si>
    <t>201300023079</t>
  </si>
  <si>
    <t>MI2204742724</t>
  </si>
  <si>
    <t>WI220476200</t>
  </si>
  <si>
    <t>201300023193</t>
  </si>
  <si>
    <t>MI2204743011</t>
  </si>
  <si>
    <t>WI22047625</t>
  </si>
  <si>
    <t>MI220476563</t>
  </si>
  <si>
    <t>WI220476293</t>
  </si>
  <si>
    <t>WI22047630</t>
  </si>
  <si>
    <t>201300022489</t>
  </si>
  <si>
    <t>MI220476652</t>
  </si>
  <si>
    <t>WI220476302</t>
  </si>
  <si>
    <t>201330006758</t>
  </si>
  <si>
    <t>MI2204743994</t>
  </si>
  <si>
    <t>WI22047631</t>
  </si>
  <si>
    <t>MI220476654</t>
  </si>
  <si>
    <t>WI22047632</t>
  </si>
  <si>
    <t>MI220476655</t>
  </si>
  <si>
    <t>WI22047633</t>
  </si>
  <si>
    <t>MI220476656</t>
  </si>
  <si>
    <t>WI22047634</t>
  </si>
  <si>
    <t>MI220476657</t>
  </si>
  <si>
    <t>WI22047635</t>
  </si>
  <si>
    <t>MI220476660</t>
  </si>
  <si>
    <t>WI220476371</t>
  </si>
  <si>
    <t>201348000529</t>
  </si>
  <si>
    <t>MI2204744665</t>
  </si>
  <si>
    <t>WI22047639</t>
  </si>
  <si>
    <t>201300021974</t>
  </si>
  <si>
    <t>MI220476718</t>
  </si>
  <si>
    <t>WI220476402</t>
  </si>
  <si>
    <t>MI2204744878</t>
  </si>
  <si>
    <t>WI220476407</t>
  </si>
  <si>
    <t>MI2204744989</t>
  </si>
  <si>
    <t>WI220476432</t>
  </si>
  <si>
    <t>MI2204745067</t>
  </si>
  <si>
    <t>WI220476449</t>
  </si>
  <si>
    <t>WI220476458</t>
  </si>
  <si>
    <t>201340000875</t>
  </si>
  <si>
    <t>MI2204745159</t>
  </si>
  <si>
    <t>WI22047648</t>
  </si>
  <si>
    <t>WI220476487</t>
  </si>
  <si>
    <t>201330006755</t>
  </si>
  <si>
    <t>MI2204745239</t>
  </si>
  <si>
    <t>WI220476491</t>
  </si>
  <si>
    <t>WI220476495</t>
  </si>
  <si>
    <t>201348000444</t>
  </si>
  <si>
    <t>MI2204745360</t>
  </si>
  <si>
    <t>WI220476560</t>
  </si>
  <si>
    <t>WI220476593</t>
  </si>
  <si>
    <t>WI220476632</t>
  </si>
  <si>
    <t>WI220476675</t>
  </si>
  <si>
    <t>WI220476687</t>
  </si>
  <si>
    <t>201340000868</t>
  </si>
  <si>
    <t>MI2204747126</t>
  </si>
  <si>
    <t>WI220476714</t>
  </si>
  <si>
    <t>201300023171</t>
  </si>
  <si>
    <t>MI2204747439</t>
  </si>
  <si>
    <t>WI220476759</t>
  </si>
  <si>
    <t>201330006653</t>
  </si>
  <si>
    <t>MI2204748029</t>
  </si>
  <si>
    <t>WI220476760</t>
  </si>
  <si>
    <t>MI2204748035</t>
  </si>
  <si>
    <t>WI220476763</t>
  </si>
  <si>
    <t>MI2204748057</t>
  </si>
  <si>
    <t>WI220476809</t>
  </si>
  <si>
    <t>MI2204748321</t>
  </si>
  <si>
    <t>WI220476813</t>
  </si>
  <si>
    <t>MI2204748330</t>
  </si>
  <si>
    <t>WI220476814</t>
  </si>
  <si>
    <t>MI2204748325</t>
  </si>
  <si>
    <t>WI220476866</t>
  </si>
  <si>
    <t>WI220476967</t>
  </si>
  <si>
    <t>201100015027</t>
  </si>
  <si>
    <t>MI2204749716</t>
  </si>
  <si>
    <t>WI220476968</t>
  </si>
  <si>
    <t>MI2204749722</t>
  </si>
  <si>
    <t>WI220476969</t>
  </si>
  <si>
    <t>MI2204749723</t>
  </si>
  <si>
    <t>WI220476971</t>
  </si>
  <si>
    <t>MI2204749730</t>
  </si>
  <si>
    <t>WI220476973</t>
  </si>
  <si>
    <t>MI2204749727</t>
  </si>
  <si>
    <t>WI220476975</t>
  </si>
  <si>
    <t>MI2204749745</t>
  </si>
  <si>
    <t>WI220476976</t>
  </si>
  <si>
    <t>MI2204749752</t>
  </si>
  <si>
    <t>WI220476982</t>
  </si>
  <si>
    <t>MI2204749763</t>
  </si>
  <si>
    <t>WI220476983</t>
  </si>
  <si>
    <t>MI2204749769</t>
  </si>
  <si>
    <t>WI220476985</t>
  </si>
  <si>
    <t>MI2204749787</t>
  </si>
  <si>
    <t>WI220477010</t>
  </si>
  <si>
    <t>201110012581</t>
  </si>
  <si>
    <t>MI2204750188</t>
  </si>
  <si>
    <t>WI220477017</t>
  </si>
  <si>
    <t>201330006553</t>
  </si>
  <si>
    <t>MI2204750275</t>
  </si>
  <si>
    <t>WI220477019</t>
  </si>
  <si>
    <t>MI2204750278</t>
  </si>
  <si>
    <t>WI220477020</t>
  </si>
  <si>
    <t>MI2204750280</t>
  </si>
  <si>
    <t>WI22047703</t>
  </si>
  <si>
    <t>201330006261</t>
  </si>
  <si>
    <t>MI220477135</t>
  </si>
  <si>
    <t>WI22047704</t>
  </si>
  <si>
    <t>WI22047707</t>
  </si>
  <si>
    <t>WI220477114</t>
  </si>
  <si>
    <t>WI220477126</t>
  </si>
  <si>
    <t>WI220477130</t>
  </si>
  <si>
    <t>MI2204751421</t>
  </si>
  <si>
    <t>WI220477131</t>
  </si>
  <si>
    <t>MI2204751423</t>
  </si>
  <si>
    <t>WI22047718</t>
  </si>
  <si>
    <t>201330006275</t>
  </si>
  <si>
    <t>MI220477331</t>
  </si>
  <si>
    <t>WI220477195</t>
  </si>
  <si>
    <t>201300023199</t>
  </si>
  <si>
    <t>MI2204751883</t>
  </si>
  <si>
    <t>WI220477226</t>
  </si>
  <si>
    <t>WI220477235</t>
  </si>
  <si>
    <t>201130013719</t>
  </si>
  <si>
    <t>MI2204752226</t>
  </si>
  <si>
    <t>WI220477239</t>
  </si>
  <si>
    <t>WI220477312</t>
  </si>
  <si>
    <t>MI2204753214</t>
  </si>
  <si>
    <t>WI22047747</t>
  </si>
  <si>
    <t>WI22047749</t>
  </si>
  <si>
    <t>201300022612</t>
  </si>
  <si>
    <t>MI220477676</t>
  </si>
  <si>
    <t>WI22047751</t>
  </si>
  <si>
    <t>MI220477689</t>
  </si>
  <si>
    <t>WI22047752</t>
  </si>
  <si>
    <t>MI220477692</t>
  </si>
  <si>
    <t>WI22047753</t>
  </si>
  <si>
    <t>MI220477696</t>
  </si>
  <si>
    <t>WI22047754</t>
  </si>
  <si>
    <t>MI220477700</t>
  </si>
  <si>
    <t>WI22047755</t>
  </si>
  <si>
    <t>MI220477706</t>
  </si>
  <si>
    <t>WI22047756</t>
  </si>
  <si>
    <t>MI220477705</t>
  </si>
  <si>
    <t>WI22047757</t>
  </si>
  <si>
    <t>MI220477710</t>
  </si>
  <si>
    <t>WI22047759</t>
  </si>
  <si>
    <t>MI220477741</t>
  </si>
  <si>
    <t>WI22047760</t>
  </si>
  <si>
    <t>MI220477749</t>
  </si>
  <si>
    <t>WI22047761</t>
  </si>
  <si>
    <t>MI220477753</t>
  </si>
  <si>
    <t>WI22047762</t>
  </si>
  <si>
    <t>MI220477760</t>
  </si>
  <si>
    <t>WI22047763</t>
  </si>
  <si>
    <t>MI220477765</t>
  </si>
  <si>
    <t>WI22047764</t>
  </si>
  <si>
    <t>MI220477767</t>
  </si>
  <si>
    <t>WI22047765</t>
  </si>
  <si>
    <t>MI220477771</t>
  </si>
  <si>
    <t>WI22047766</t>
  </si>
  <si>
    <t>MI220477773</t>
  </si>
  <si>
    <t>WI22047772</t>
  </si>
  <si>
    <t>201300022421</t>
  </si>
  <si>
    <t>MI220477843</t>
  </si>
  <si>
    <t>WI22047773</t>
  </si>
  <si>
    <t>MI220477847</t>
  </si>
  <si>
    <t>WI22047775</t>
  </si>
  <si>
    <t>MI220477861</t>
  </si>
  <si>
    <t>WI22047786</t>
  </si>
  <si>
    <t>201330006246</t>
  </si>
  <si>
    <t>MI220477997</t>
  </si>
  <si>
    <t>WI22047794</t>
  </si>
  <si>
    <t>WI22047854</t>
  </si>
  <si>
    <t>WI22047908</t>
  </si>
  <si>
    <t>MI220479167</t>
  </si>
  <si>
    <t>WI22047912</t>
  </si>
  <si>
    <t>WI2204798</t>
  </si>
  <si>
    <t>201340000767</t>
  </si>
  <si>
    <t>MI22047788</t>
  </si>
  <si>
    <t>WI2204813</t>
  </si>
  <si>
    <t>MI22047997</t>
  </si>
  <si>
    <t>WI2204814</t>
  </si>
  <si>
    <t>MI22048000</t>
  </si>
  <si>
    <t>WI2204817</t>
  </si>
  <si>
    <t>WI2204818</t>
  </si>
  <si>
    <t>WI2204834</t>
  </si>
  <si>
    <t>WI2204836</t>
  </si>
  <si>
    <t>WI22048455</t>
  </si>
  <si>
    <t>MI220484200</t>
  </si>
  <si>
    <t>WI22048508</t>
  </si>
  <si>
    <t>WI2204852</t>
  </si>
  <si>
    <t>MI22048467</t>
  </si>
  <si>
    <t>WI22048540</t>
  </si>
  <si>
    <t>MI220484637</t>
  </si>
  <si>
    <t>WI22048584</t>
  </si>
  <si>
    <t>201110012641</t>
  </si>
  <si>
    <t>MI220484917</t>
  </si>
  <si>
    <t>WI22048603</t>
  </si>
  <si>
    <t>201330006267</t>
  </si>
  <si>
    <t>MI220485290</t>
  </si>
  <si>
    <t>WI22048645</t>
  </si>
  <si>
    <t>WI22048670</t>
  </si>
  <si>
    <t>WI22048807</t>
  </si>
  <si>
    <t>MI220486898</t>
  </si>
  <si>
    <t>WI22048960</t>
  </si>
  <si>
    <t>MI220488447</t>
  </si>
  <si>
    <t>WI2204898</t>
  </si>
  <si>
    <t>201308008271</t>
  </si>
  <si>
    <t>MI22048843</t>
  </si>
  <si>
    <t>WI22048990</t>
  </si>
  <si>
    <t>201138001239</t>
  </si>
  <si>
    <t>MI220488675</t>
  </si>
  <si>
    <t>WI22048997</t>
  </si>
  <si>
    <t>MI220488698</t>
  </si>
  <si>
    <t>WI22048999</t>
  </si>
  <si>
    <t>MI220488725</t>
  </si>
  <si>
    <t>WI22049002</t>
  </si>
  <si>
    <t>MI220488709</t>
  </si>
  <si>
    <t>WI22049187</t>
  </si>
  <si>
    <t>MI220490935</t>
  </si>
  <si>
    <t>WI22049271</t>
  </si>
  <si>
    <t>201100014936</t>
  </si>
  <si>
    <t>MI220492226</t>
  </si>
  <si>
    <t>WI22049287</t>
  </si>
  <si>
    <t>MI220492430</t>
  </si>
  <si>
    <t>WI22049292</t>
  </si>
  <si>
    <t>MI220492379</t>
  </si>
  <si>
    <t>WI22049305</t>
  </si>
  <si>
    <t>MI220492469</t>
  </si>
  <si>
    <t>WI22049384</t>
  </si>
  <si>
    <t>WI22049392</t>
  </si>
  <si>
    <t>201308008182</t>
  </si>
  <si>
    <t>MI220492847</t>
  </si>
  <si>
    <t>WI22049424</t>
  </si>
  <si>
    <t>WI22049439</t>
  </si>
  <si>
    <t>WI2204944</t>
  </si>
  <si>
    <t>WI22049455</t>
  </si>
  <si>
    <t>WI2204957</t>
  </si>
  <si>
    <t>MI220410009</t>
  </si>
  <si>
    <t>WI22049682</t>
  </si>
  <si>
    <t>MI220495681</t>
  </si>
  <si>
    <t>WI22049685</t>
  </si>
  <si>
    <t>MI220495697</t>
  </si>
  <si>
    <t>WI22049686</t>
  </si>
  <si>
    <t>MI220495701</t>
  </si>
  <si>
    <t>WI22049688</t>
  </si>
  <si>
    <t>MI220495691</t>
  </si>
  <si>
    <t>WI22049689</t>
  </si>
  <si>
    <t>MI220495708</t>
  </si>
  <si>
    <t>WI22049812</t>
  </si>
  <si>
    <t>WI22049873</t>
  </si>
  <si>
    <t>MI220497367</t>
  </si>
  <si>
    <t>WI22049905</t>
  </si>
  <si>
    <t>MI220497676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</si>
</sst>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44680.416675289351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44680.416675289351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2010"/>
  <sheetViews>
    <sheetView tabSelected="1" workbookViewId="0">
      <selection activeCell="A482" sqref="A482"/>
    </sheetView>
  </sheetViews>
  <sheetFormatPr defaultRowHeight="14.25" x14ac:dyDescent="0.45"/>
  <cols>
    <col min="1" max="1" width="12.73046875" customWidth="1"/>
    <col min="2" max="2" width="21.06640625" customWidth="1"/>
    <col min="3" max="3" width="15.73046875" customWidth="1"/>
    <col min="4" max="4" width="13.73046875" customWidth="1"/>
    <col min="5" max="5" width="9.19921875" customWidth="1"/>
    <col min="6" max="6" width="8.53125" customWidth="1"/>
    <col min="7" max="7" width="9.9296875" customWidth="1"/>
    <col min="8" max="8" width="13.06640625" customWidth="1"/>
    <col min="9" max="9" width="11.73046875" customWidth="1"/>
    <col min="10" max="10" width="16.3320312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46484375" customWidth="1"/>
    <col min="19" max="19" width="9.53125" customWidth="1"/>
    <col min="20" max="20" width="9.59765625" customWidth="1"/>
    <col min="21" max="21" width="10.33203125" customWidth="1"/>
    <col min="22" max="22" width="30.46484375" customWidth="1"/>
    <col min="23" max="23" width="32" customWidth="1"/>
    <col min="24" max="24" width="37.53125" customWidth="1"/>
    <col min="25" max="25" width="29.59765625" customWidth="1"/>
    <col min="26" max="26" width="32.06640625" customWidth="1"/>
    <col min="27" max="27" width="27.265625" customWidth="1"/>
    <col min="28" max="28" width="23.59765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3125" customWidth="1"/>
    <col min="37" max="37" width="29.59765625" customWidth="1"/>
    <col min="38" max="38" width="32.06640625" customWidth="1"/>
    <col min="39" max="39" width="27.265625" customWidth="1"/>
    <col min="40" max="40" width="23.59765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3125" customWidth="1"/>
    <col min="49" max="49" width="29.59765625" customWidth="1"/>
    <col min="50" max="50" width="32.06640625" customWidth="1"/>
    <col min="51" max="51" width="27.265625" customWidth="1"/>
    <col min="52" max="52" width="23.59765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hidden="1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HYPERLINK("capsilon://?command=openfolder&amp;siteaddress=FAM.docvelocity-na8.net&amp;folderid=FX38742493-7DC7-4EDB-CF88-1D4110726747","FX22041264")</f>
        <v>FX22041264</v>
      </c>
      <c r="F2" t="s">
        <v>19</v>
      </c>
      <c r="G2" t="s">
        <v>19</v>
      </c>
      <c r="H2" t="s">
        <v>82</v>
      </c>
      <c r="I2" t="s">
        <v>83</v>
      </c>
      <c r="J2">
        <v>168</v>
      </c>
      <c r="K2" t="s">
        <v>84</v>
      </c>
      <c r="L2" t="s">
        <v>85</v>
      </c>
      <c r="M2" t="s">
        <v>86</v>
      </c>
      <c r="N2">
        <v>1</v>
      </c>
      <c r="O2" s="1">
        <v>44656.582719907405</v>
      </c>
      <c r="P2" s="1">
        <v>44656.589108796295</v>
      </c>
      <c r="Q2">
        <v>368</v>
      </c>
      <c r="R2">
        <v>184</v>
      </c>
      <c r="S2" t="b">
        <v>0</v>
      </c>
      <c r="T2" t="s">
        <v>87</v>
      </c>
      <c r="U2" t="b">
        <v>0</v>
      </c>
      <c r="V2" t="s">
        <v>88</v>
      </c>
      <c r="W2" s="1">
        <v>44656.589108796295</v>
      </c>
      <c r="X2">
        <v>125</v>
      </c>
      <c r="Y2">
        <v>0</v>
      </c>
      <c r="Z2">
        <v>0</v>
      </c>
      <c r="AA2">
        <v>0</v>
      </c>
      <c r="AB2">
        <v>0</v>
      </c>
      <c r="AC2">
        <v>0</v>
      </c>
      <c r="AD2">
        <v>168</v>
      </c>
      <c r="AE2">
        <v>163</v>
      </c>
      <c r="AF2">
        <v>0</v>
      </c>
      <c r="AG2">
        <v>2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hidden="1" x14ac:dyDescent="0.4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HYPERLINK("capsilon://?command=openfolder&amp;siteaddress=FAM.docvelocity-na8.net&amp;folderid=FX8485A133-C3E4-E5A8-DC15-013622C26A60","FX220313067")</f>
        <v>FX220313067</v>
      </c>
      <c r="F3" t="s">
        <v>19</v>
      </c>
      <c r="G3" t="s">
        <v>19</v>
      </c>
      <c r="H3" t="s">
        <v>82</v>
      </c>
      <c r="I3" t="s">
        <v>91</v>
      </c>
      <c r="J3">
        <v>139</v>
      </c>
      <c r="K3" t="s">
        <v>84</v>
      </c>
      <c r="L3" t="s">
        <v>85</v>
      </c>
      <c r="M3" t="s">
        <v>86</v>
      </c>
      <c r="N3">
        <v>1</v>
      </c>
      <c r="O3" s="1">
        <v>44656.586493055554</v>
      </c>
      <c r="P3" s="1">
        <v>44656.59039351852</v>
      </c>
      <c r="Q3">
        <v>217</v>
      </c>
      <c r="R3">
        <v>120</v>
      </c>
      <c r="S3" t="b">
        <v>0</v>
      </c>
      <c r="T3" t="s">
        <v>87</v>
      </c>
      <c r="U3" t="b">
        <v>0</v>
      </c>
      <c r="V3" t="s">
        <v>88</v>
      </c>
      <c r="W3" s="1">
        <v>44656.59039351852</v>
      </c>
      <c r="X3">
        <v>85</v>
      </c>
      <c r="Y3">
        <v>0</v>
      </c>
      <c r="Z3">
        <v>0</v>
      </c>
      <c r="AA3">
        <v>0</v>
      </c>
      <c r="AB3">
        <v>0</v>
      </c>
      <c r="AC3">
        <v>0</v>
      </c>
      <c r="AD3">
        <v>139</v>
      </c>
      <c r="AE3">
        <v>127</v>
      </c>
      <c r="AF3">
        <v>0</v>
      </c>
      <c r="AG3">
        <v>4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hidden="1" x14ac:dyDescent="0.45">
      <c r="A4" t="s">
        <v>92</v>
      </c>
      <c r="B4" t="s">
        <v>79</v>
      </c>
      <c r="C4" t="s">
        <v>93</v>
      </c>
      <c r="D4" t="s">
        <v>81</v>
      </c>
      <c r="E4" s="2" t="str">
        <f>HYPERLINK("capsilon://?command=openfolder&amp;siteaddress=FAM.docvelocity-na8.net&amp;folderid=FX74AC5BE2-3EEB-ABA2-2DD3-D655E928354E","FX220313790")</f>
        <v>FX220313790</v>
      </c>
      <c r="F4" t="s">
        <v>19</v>
      </c>
      <c r="G4" t="s">
        <v>19</v>
      </c>
      <c r="H4" t="s">
        <v>82</v>
      </c>
      <c r="I4" t="s">
        <v>94</v>
      </c>
      <c r="J4">
        <v>130</v>
      </c>
      <c r="K4" t="s">
        <v>84</v>
      </c>
      <c r="L4" t="s">
        <v>85</v>
      </c>
      <c r="M4" t="s">
        <v>86</v>
      </c>
      <c r="N4">
        <v>1</v>
      </c>
      <c r="O4" s="1">
        <v>44656.588877314818</v>
      </c>
      <c r="P4" s="1">
        <v>44656.591284722221</v>
      </c>
      <c r="Q4">
        <v>115</v>
      </c>
      <c r="R4">
        <v>93</v>
      </c>
      <c r="S4" t="b">
        <v>0</v>
      </c>
      <c r="T4" t="s">
        <v>87</v>
      </c>
      <c r="U4" t="b">
        <v>0</v>
      </c>
      <c r="V4" t="s">
        <v>88</v>
      </c>
      <c r="W4" s="1">
        <v>44656.591284722221</v>
      </c>
      <c r="X4">
        <v>67</v>
      </c>
      <c r="Y4">
        <v>0</v>
      </c>
      <c r="Z4">
        <v>0</v>
      </c>
      <c r="AA4">
        <v>0</v>
      </c>
      <c r="AB4">
        <v>0</v>
      </c>
      <c r="AC4">
        <v>0</v>
      </c>
      <c r="AD4">
        <v>130</v>
      </c>
      <c r="AE4">
        <v>125</v>
      </c>
      <c r="AF4">
        <v>0</v>
      </c>
      <c r="AG4">
        <v>2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hidden="1" x14ac:dyDescent="0.45">
      <c r="A5" t="s">
        <v>95</v>
      </c>
      <c r="B5" t="s">
        <v>79</v>
      </c>
      <c r="C5" t="s">
        <v>96</v>
      </c>
      <c r="D5" t="s">
        <v>81</v>
      </c>
      <c r="E5" s="2" t="str">
        <f>HYPERLINK("capsilon://?command=openfolder&amp;siteaddress=FAM.docvelocity-na8.net&amp;folderid=FX8574FC59-3F0F-3C6E-723F-B5C2F3232736","FX220313677")</f>
        <v>FX220313677</v>
      </c>
      <c r="F5" t="s">
        <v>19</v>
      </c>
      <c r="G5" t="s">
        <v>19</v>
      </c>
      <c r="H5" t="s">
        <v>82</v>
      </c>
      <c r="I5" t="s">
        <v>97</v>
      </c>
      <c r="J5">
        <v>657</v>
      </c>
      <c r="K5" t="s">
        <v>84</v>
      </c>
      <c r="L5" t="s">
        <v>85</v>
      </c>
      <c r="M5" t="s">
        <v>86</v>
      </c>
      <c r="N5">
        <v>2</v>
      </c>
      <c r="O5" s="1">
        <v>44656.588912037034</v>
      </c>
      <c r="P5" s="1">
        <v>44656.774537037039</v>
      </c>
      <c r="Q5">
        <v>1746</v>
      </c>
      <c r="R5">
        <v>14292</v>
      </c>
      <c r="S5" t="b">
        <v>0</v>
      </c>
      <c r="T5" t="s">
        <v>87</v>
      </c>
      <c r="U5" t="b">
        <v>1</v>
      </c>
      <c r="V5" t="s">
        <v>98</v>
      </c>
      <c r="W5" s="1">
        <v>44656.720578703702</v>
      </c>
      <c r="X5">
        <v>11312</v>
      </c>
      <c r="Y5">
        <v>608</v>
      </c>
      <c r="Z5">
        <v>0</v>
      </c>
      <c r="AA5">
        <v>608</v>
      </c>
      <c r="AB5">
        <v>0</v>
      </c>
      <c r="AC5">
        <v>217</v>
      </c>
      <c r="AD5">
        <v>49</v>
      </c>
      <c r="AE5">
        <v>0</v>
      </c>
      <c r="AF5">
        <v>0</v>
      </c>
      <c r="AG5">
        <v>0</v>
      </c>
      <c r="AH5" t="s">
        <v>99</v>
      </c>
      <c r="AI5" s="1">
        <v>44656.774537037039</v>
      </c>
      <c r="AJ5">
        <v>852</v>
      </c>
      <c r="AK5">
        <v>49</v>
      </c>
      <c r="AL5">
        <v>0</v>
      </c>
      <c r="AM5">
        <v>49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hidden="1" x14ac:dyDescent="0.45">
      <c r="A6" t="s">
        <v>100</v>
      </c>
      <c r="B6" t="s">
        <v>79</v>
      </c>
      <c r="C6" t="s">
        <v>93</v>
      </c>
      <c r="D6" t="s">
        <v>81</v>
      </c>
      <c r="E6" s="2" t="str">
        <f>HYPERLINK("capsilon://?command=openfolder&amp;siteaddress=FAM.docvelocity-na8.net&amp;folderid=FX74AC5BE2-3EEB-ABA2-2DD3-D655E928354E","FX220313790")</f>
        <v>FX220313790</v>
      </c>
      <c r="F6" t="s">
        <v>19</v>
      </c>
      <c r="G6" t="s">
        <v>19</v>
      </c>
      <c r="H6" t="s">
        <v>82</v>
      </c>
      <c r="I6" t="s">
        <v>101</v>
      </c>
      <c r="J6">
        <v>28</v>
      </c>
      <c r="K6" t="s">
        <v>84</v>
      </c>
      <c r="L6" t="s">
        <v>85</v>
      </c>
      <c r="M6" t="s">
        <v>86</v>
      </c>
      <c r="N6">
        <v>2</v>
      </c>
      <c r="O6" s="1">
        <v>44656.589143518519</v>
      </c>
      <c r="P6" s="1">
        <v>44656.679247685184</v>
      </c>
      <c r="Q6">
        <v>7663</v>
      </c>
      <c r="R6">
        <v>122</v>
      </c>
      <c r="S6" t="b">
        <v>0</v>
      </c>
      <c r="T6" t="s">
        <v>87</v>
      </c>
      <c r="U6" t="b">
        <v>0</v>
      </c>
      <c r="V6" t="s">
        <v>88</v>
      </c>
      <c r="W6" s="1">
        <v>44656.59233796296</v>
      </c>
      <c r="X6">
        <v>83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102</v>
      </c>
      <c r="AI6" s="1">
        <v>44656.679247685184</v>
      </c>
      <c r="AJ6">
        <v>39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hidden="1" x14ac:dyDescent="0.45">
      <c r="A7" t="s">
        <v>103</v>
      </c>
      <c r="B7" t="s">
        <v>79</v>
      </c>
      <c r="C7" t="s">
        <v>93</v>
      </c>
      <c r="D7" t="s">
        <v>81</v>
      </c>
      <c r="E7" s="2" t="str">
        <f>HYPERLINK("capsilon://?command=openfolder&amp;siteaddress=FAM.docvelocity-na8.net&amp;folderid=FX74AC5BE2-3EEB-ABA2-2DD3-D655E928354E","FX220313790")</f>
        <v>FX220313790</v>
      </c>
      <c r="F7" t="s">
        <v>19</v>
      </c>
      <c r="G7" t="s">
        <v>19</v>
      </c>
      <c r="H7" t="s">
        <v>82</v>
      </c>
      <c r="I7" t="s">
        <v>104</v>
      </c>
      <c r="J7">
        <v>28</v>
      </c>
      <c r="K7" t="s">
        <v>84</v>
      </c>
      <c r="L7" t="s">
        <v>85</v>
      </c>
      <c r="M7" t="s">
        <v>86</v>
      </c>
      <c r="N7">
        <v>2</v>
      </c>
      <c r="O7" s="1">
        <v>44656.589236111111</v>
      </c>
      <c r="P7" s="1">
        <v>44656.679675925923</v>
      </c>
      <c r="Q7">
        <v>7730</v>
      </c>
      <c r="R7">
        <v>84</v>
      </c>
      <c r="S7" t="b">
        <v>0</v>
      </c>
      <c r="T7" t="s">
        <v>87</v>
      </c>
      <c r="U7" t="b">
        <v>0</v>
      </c>
      <c r="V7" t="s">
        <v>88</v>
      </c>
      <c r="W7" s="1">
        <v>44656.59443287037</v>
      </c>
      <c r="X7">
        <v>48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44656.679675925923</v>
      </c>
      <c r="AJ7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hidden="1" x14ac:dyDescent="0.45">
      <c r="A8" t="s">
        <v>105</v>
      </c>
      <c r="B8" t="s">
        <v>79</v>
      </c>
      <c r="C8" t="s">
        <v>93</v>
      </c>
      <c r="D8" t="s">
        <v>81</v>
      </c>
      <c r="E8" s="2" t="str">
        <f>HYPERLINK("capsilon://?command=openfolder&amp;siteaddress=FAM.docvelocity-na8.net&amp;folderid=FX74AC5BE2-3EEB-ABA2-2DD3-D655E928354E","FX220313790")</f>
        <v>FX220313790</v>
      </c>
      <c r="F8" t="s">
        <v>19</v>
      </c>
      <c r="G8" t="s">
        <v>19</v>
      </c>
      <c r="H8" t="s">
        <v>82</v>
      </c>
      <c r="I8" t="s">
        <v>106</v>
      </c>
      <c r="J8">
        <v>28</v>
      </c>
      <c r="K8" t="s">
        <v>84</v>
      </c>
      <c r="L8" t="s">
        <v>85</v>
      </c>
      <c r="M8" t="s">
        <v>86</v>
      </c>
      <c r="N8">
        <v>2</v>
      </c>
      <c r="O8" s="1">
        <v>44656.589432870373</v>
      </c>
      <c r="P8" s="1">
        <v>44656.680428240739</v>
      </c>
      <c r="Q8">
        <v>7748</v>
      </c>
      <c r="R8">
        <v>114</v>
      </c>
      <c r="S8" t="b">
        <v>0</v>
      </c>
      <c r="T8" t="s">
        <v>87</v>
      </c>
      <c r="U8" t="b">
        <v>0</v>
      </c>
      <c r="V8" t="s">
        <v>88</v>
      </c>
      <c r="W8" s="1">
        <v>44656.595023148147</v>
      </c>
      <c r="X8">
        <v>50</v>
      </c>
      <c r="Y8">
        <v>21</v>
      </c>
      <c r="Z8">
        <v>0</v>
      </c>
      <c r="AA8">
        <v>21</v>
      </c>
      <c r="AB8">
        <v>0</v>
      </c>
      <c r="AC8">
        <v>1</v>
      </c>
      <c r="AD8">
        <v>7</v>
      </c>
      <c r="AE8">
        <v>0</v>
      </c>
      <c r="AF8">
        <v>0</v>
      </c>
      <c r="AG8">
        <v>0</v>
      </c>
      <c r="AH8" t="s">
        <v>102</v>
      </c>
      <c r="AI8" s="1">
        <v>44656.680428240739</v>
      </c>
      <c r="AJ8">
        <v>64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hidden="1" x14ac:dyDescent="0.45">
      <c r="A9" t="s">
        <v>107</v>
      </c>
      <c r="B9" t="s">
        <v>79</v>
      </c>
      <c r="C9" t="s">
        <v>80</v>
      </c>
      <c r="D9" t="s">
        <v>81</v>
      </c>
      <c r="E9" s="2" t="str">
        <f>HYPERLINK("capsilon://?command=openfolder&amp;siteaddress=FAM.docvelocity-na8.net&amp;folderid=FX38742493-7DC7-4EDB-CF88-1D4110726747","FX22041264")</f>
        <v>FX22041264</v>
      </c>
      <c r="F9" t="s">
        <v>19</v>
      </c>
      <c r="G9" t="s">
        <v>19</v>
      </c>
      <c r="H9" t="s">
        <v>82</v>
      </c>
      <c r="I9" t="s">
        <v>83</v>
      </c>
      <c r="J9">
        <v>192</v>
      </c>
      <c r="K9" t="s">
        <v>84</v>
      </c>
      <c r="L9" t="s">
        <v>85</v>
      </c>
      <c r="M9" t="s">
        <v>86</v>
      </c>
      <c r="N9">
        <v>2</v>
      </c>
      <c r="O9" s="1">
        <v>44656.58971064815</v>
      </c>
      <c r="P9" s="1">
        <v>44656.640787037039</v>
      </c>
      <c r="Q9">
        <v>3251</v>
      </c>
      <c r="R9">
        <v>1162</v>
      </c>
      <c r="S9" t="b">
        <v>0</v>
      </c>
      <c r="T9" t="s">
        <v>87</v>
      </c>
      <c r="U9" t="b">
        <v>1</v>
      </c>
      <c r="V9" t="s">
        <v>108</v>
      </c>
      <c r="W9" s="1">
        <v>44656.611203703702</v>
      </c>
      <c r="X9">
        <v>417</v>
      </c>
      <c r="Y9">
        <v>182</v>
      </c>
      <c r="Z9">
        <v>0</v>
      </c>
      <c r="AA9">
        <v>182</v>
      </c>
      <c r="AB9">
        <v>0</v>
      </c>
      <c r="AC9">
        <v>6</v>
      </c>
      <c r="AD9">
        <v>10</v>
      </c>
      <c r="AE9">
        <v>0</v>
      </c>
      <c r="AF9">
        <v>0</v>
      </c>
      <c r="AG9">
        <v>0</v>
      </c>
      <c r="AH9" t="s">
        <v>99</v>
      </c>
      <c r="AI9" s="1">
        <v>44656.640787037039</v>
      </c>
      <c r="AJ9">
        <v>725</v>
      </c>
      <c r="AK9">
        <v>1</v>
      </c>
      <c r="AL9">
        <v>0</v>
      </c>
      <c r="AM9">
        <v>1</v>
      </c>
      <c r="AN9">
        <v>0</v>
      </c>
      <c r="AO9">
        <v>1</v>
      </c>
      <c r="AP9">
        <v>9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hidden="1" x14ac:dyDescent="0.45">
      <c r="A10" t="s">
        <v>109</v>
      </c>
      <c r="B10" t="s">
        <v>79</v>
      </c>
      <c r="C10" t="s">
        <v>93</v>
      </c>
      <c r="D10" t="s">
        <v>81</v>
      </c>
      <c r="E10" s="2" t="str">
        <f>HYPERLINK("capsilon://?command=openfolder&amp;siteaddress=FAM.docvelocity-na8.net&amp;folderid=FX74AC5BE2-3EEB-ABA2-2DD3-D655E928354E","FX220313790")</f>
        <v>FX220313790</v>
      </c>
      <c r="F10" t="s">
        <v>19</v>
      </c>
      <c r="G10" t="s">
        <v>19</v>
      </c>
      <c r="H10" t="s">
        <v>82</v>
      </c>
      <c r="I10" t="s">
        <v>110</v>
      </c>
      <c r="J10">
        <v>110</v>
      </c>
      <c r="K10" t="s">
        <v>84</v>
      </c>
      <c r="L10" t="s">
        <v>85</v>
      </c>
      <c r="M10" t="s">
        <v>86</v>
      </c>
      <c r="N10">
        <v>1</v>
      </c>
      <c r="O10" s="1">
        <v>44656.590057870373</v>
      </c>
      <c r="P10" s="1">
        <v>44656.596192129633</v>
      </c>
      <c r="Q10">
        <v>430</v>
      </c>
      <c r="R10">
        <v>100</v>
      </c>
      <c r="S10" t="b">
        <v>0</v>
      </c>
      <c r="T10" t="s">
        <v>87</v>
      </c>
      <c r="U10" t="b">
        <v>0</v>
      </c>
      <c r="V10" t="s">
        <v>88</v>
      </c>
      <c r="W10" s="1">
        <v>44656.596192129633</v>
      </c>
      <c r="X10">
        <v>100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</v>
      </c>
      <c r="AE10">
        <v>105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hidden="1" x14ac:dyDescent="0.45">
      <c r="A11" t="s">
        <v>111</v>
      </c>
      <c r="B11" t="s">
        <v>79</v>
      </c>
      <c r="C11" t="s">
        <v>93</v>
      </c>
      <c r="D11" t="s">
        <v>81</v>
      </c>
      <c r="E11" s="2" t="str">
        <f>HYPERLINK("capsilon://?command=openfolder&amp;siteaddress=FAM.docvelocity-na8.net&amp;folderid=FX74AC5BE2-3EEB-ABA2-2DD3-D655E928354E","FX220313790")</f>
        <v>FX220313790</v>
      </c>
      <c r="F11" t="s">
        <v>19</v>
      </c>
      <c r="G11" t="s">
        <v>19</v>
      </c>
      <c r="H11" t="s">
        <v>82</v>
      </c>
      <c r="I11" t="s">
        <v>112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44656.590868055559</v>
      </c>
      <c r="P11" s="1">
        <v>44656.680844907409</v>
      </c>
      <c r="Q11">
        <v>7667</v>
      </c>
      <c r="R11">
        <v>107</v>
      </c>
      <c r="S11" t="b">
        <v>0</v>
      </c>
      <c r="T11" t="s">
        <v>87</v>
      </c>
      <c r="U11" t="b">
        <v>0</v>
      </c>
      <c r="V11" t="s">
        <v>88</v>
      </c>
      <c r="W11" s="1">
        <v>44656.597025462965</v>
      </c>
      <c r="X11">
        <v>72</v>
      </c>
      <c r="Y11">
        <v>21</v>
      </c>
      <c r="Z11">
        <v>0</v>
      </c>
      <c r="AA11">
        <v>21</v>
      </c>
      <c r="AB11">
        <v>0</v>
      </c>
      <c r="AC11">
        <v>1</v>
      </c>
      <c r="AD11">
        <v>7</v>
      </c>
      <c r="AE11">
        <v>0</v>
      </c>
      <c r="AF11">
        <v>0</v>
      </c>
      <c r="AG11">
        <v>0</v>
      </c>
      <c r="AH11" t="s">
        <v>102</v>
      </c>
      <c r="AI11" s="1">
        <v>44656.680844907409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hidden="1" x14ac:dyDescent="0.45">
      <c r="A12" t="s">
        <v>113</v>
      </c>
      <c r="B12" t="s">
        <v>79</v>
      </c>
      <c r="C12" t="s">
        <v>90</v>
      </c>
      <c r="D12" t="s">
        <v>81</v>
      </c>
      <c r="E12" s="2" t="str">
        <f>HYPERLINK("capsilon://?command=openfolder&amp;siteaddress=FAM.docvelocity-na8.net&amp;folderid=FX8485A133-C3E4-E5A8-DC15-013622C26A60","FX220313067")</f>
        <v>FX220313067</v>
      </c>
      <c r="F12" t="s">
        <v>19</v>
      </c>
      <c r="G12" t="s">
        <v>19</v>
      </c>
      <c r="H12" t="s">
        <v>82</v>
      </c>
      <c r="I12" t="s">
        <v>91</v>
      </c>
      <c r="J12">
        <v>187</v>
      </c>
      <c r="K12" t="s">
        <v>84</v>
      </c>
      <c r="L12" t="s">
        <v>85</v>
      </c>
      <c r="M12" t="s">
        <v>86</v>
      </c>
      <c r="N12">
        <v>2</v>
      </c>
      <c r="O12" s="1">
        <v>44656.591168981482</v>
      </c>
      <c r="P12" s="1">
        <v>44656.755949074075</v>
      </c>
      <c r="Q12">
        <v>9266</v>
      </c>
      <c r="R12">
        <v>4971</v>
      </c>
      <c r="S12" t="b">
        <v>0</v>
      </c>
      <c r="T12" t="s">
        <v>87</v>
      </c>
      <c r="U12" t="b">
        <v>1</v>
      </c>
      <c r="V12" t="s">
        <v>114</v>
      </c>
      <c r="W12" s="1">
        <v>44656.699791666666</v>
      </c>
      <c r="X12">
        <v>1289</v>
      </c>
      <c r="Y12">
        <v>87</v>
      </c>
      <c r="Z12">
        <v>0</v>
      </c>
      <c r="AA12">
        <v>87</v>
      </c>
      <c r="AB12">
        <v>96</v>
      </c>
      <c r="AC12">
        <v>5</v>
      </c>
      <c r="AD12">
        <v>100</v>
      </c>
      <c r="AE12">
        <v>0</v>
      </c>
      <c r="AF12">
        <v>0</v>
      </c>
      <c r="AG12">
        <v>0</v>
      </c>
      <c r="AH12" t="s">
        <v>115</v>
      </c>
      <c r="AI12" s="1">
        <v>44656.755949074075</v>
      </c>
      <c r="AJ12">
        <v>421</v>
      </c>
      <c r="AK12">
        <v>0</v>
      </c>
      <c r="AL12">
        <v>0</v>
      </c>
      <c r="AM12">
        <v>0</v>
      </c>
      <c r="AN12">
        <v>96</v>
      </c>
      <c r="AO12">
        <v>0</v>
      </c>
      <c r="AP12">
        <v>100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hidden="1" x14ac:dyDescent="0.45">
      <c r="A13" t="s">
        <v>116</v>
      </c>
      <c r="B13" t="s">
        <v>79</v>
      </c>
      <c r="C13" t="s">
        <v>93</v>
      </c>
      <c r="D13" t="s">
        <v>81</v>
      </c>
      <c r="E13" s="2" t="str">
        <f>HYPERLINK("capsilon://?command=openfolder&amp;siteaddress=FAM.docvelocity-na8.net&amp;folderid=FX74AC5BE2-3EEB-ABA2-2DD3-D655E928354E","FX220313790")</f>
        <v>FX220313790</v>
      </c>
      <c r="F13" t="s">
        <v>19</v>
      </c>
      <c r="G13" t="s">
        <v>19</v>
      </c>
      <c r="H13" t="s">
        <v>82</v>
      </c>
      <c r="I13" t="s">
        <v>94</v>
      </c>
      <c r="J13">
        <v>154</v>
      </c>
      <c r="K13" t="s">
        <v>84</v>
      </c>
      <c r="L13" t="s">
        <v>85</v>
      </c>
      <c r="M13" t="s">
        <v>86</v>
      </c>
      <c r="N13">
        <v>2</v>
      </c>
      <c r="O13" s="1">
        <v>44656.591886574075</v>
      </c>
      <c r="P13" s="1">
        <v>44656.601261574076</v>
      </c>
      <c r="Q13">
        <v>97</v>
      </c>
      <c r="R13">
        <v>713</v>
      </c>
      <c r="S13" t="b">
        <v>0</v>
      </c>
      <c r="T13" t="s">
        <v>87</v>
      </c>
      <c r="U13" t="b">
        <v>1</v>
      </c>
      <c r="V13" t="s">
        <v>88</v>
      </c>
      <c r="W13" s="1">
        <v>44656.593865740739</v>
      </c>
      <c r="X13">
        <v>131</v>
      </c>
      <c r="Y13">
        <v>144</v>
      </c>
      <c r="Z13">
        <v>0</v>
      </c>
      <c r="AA13">
        <v>144</v>
      </c>
      <c r="AB13">
        <v>0</v>
      </c>
      <c r="AC13">
        <v>8</v>
      </c>
      <c r="AD13">
        <v>10</v>
      </c>
      <c r="AE13">
        <v>0</v>
      </c>
      <c r="AF13">
        <v>0</v>
      </c>
      <c r="AG13">
        <v>0</v>
      </c>
      <c r="AH13" t="s">
        <v>115</v>
      </c>
      <c r="AI13" s="1">
        <v>44656.601261574076</v>
      </c>
      <c r="AJ13">
        <v>573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8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hidden="1" x14ac:dyDescent="0.45">
      <c r="A14" t="s">
        <v>117</v>
      </c>
      <c r="B14" t="s">
        <v>79</v>
      </c>
      <c r="C14" t="s">
        <v>93</v>
      </c>
      <c r="D14" t="s">
        <v>81</v>
      </c>
      <c r="E14" s="2" t="str">
        <f>HYPERLINK("capsilon://?command=openfolder&amp;siteaddress=FAM.docvelocity-na8.net&amp;folderid=FX74AC5BE2-3EEB-ABA2-2DD3-D655E928354E","FX220313790")</f>
        <v>FX220313790</v>
      </c>
      <c r="F14" t="s">
        <v>19</v>
      </c>
      <c r="G14" t="s">
        <v>19</v>
      </c>
      <c r="H14" t="s">
        <v>82</v>
      </c>
      <c r="I14" t="s">
        <v>110</v>
      </c>
      <c r="J14">
        <v>134</v>
      </c>
      <c r="K14" t="s">
        <v>84</v>
      </c>
      <c r="L14" t="s">
        <v>85</v>
      </c>
      <c r="M14" t="s">
        <v>86</v>
      </c>
      <c r="N14">
        <v>2</v>
      </c>
      <c r="O14" s="1">
        <v>44656.596782407411</v>
      </c>
      <c r="P14" s="1">
        <v>44656.667893518519</v>
      </c>
      <c r="Q14">
        <v>5555</v>
      </c>
      <c r="R14">
        <v>589</v>
      </c>
      <c r="S14" t="b">
        <v>0</v>
      </c>
      <c r="T14" t="s">
        <v>87</v>
      </c>
      <c r="U14" t="b">
        <v>1</v>
      </c>
      <c r="V14" t="s">
        <v>108</v>
      </c>
      <c r="W14" s="1">
        <v>44656.61550925926</v>
      </c>
      <c r="X14">
        <v>371</v>
      </c>
      <c r="Y14">
        <v>124</v>
      </c>
      <c r="Z14">
        <v>0</v>
      </c>
      <c r="AA14">
        <v>124</v>
      </c>
      <c r="AB14">
        <v>0</v>
      </c>
      <c r="AC14">
        <v>8</v>
      </c>
      <c r="AD14">
        <v>10</v>
      </c>
      <c r="AE14">
        <v>0</v>
      </c>
      <c r="AF14">
        <v>0</v>
      </c>
      <c r="AG14">
        <v>0</v>
      </c>
      <c r="AH14" t="s">
        <v>102</v>
      </c>
      <c r="AI14" s="1">
        <v>44656.667893518519</v>
      </c>
      <c r="AJ14">
        <v>200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hidden="1" x14ac:dyDescent="0.45">
      <c r="A15" t="s">
        <v>118</v>
      </c>
      <c r="B15" t="s">
        <v>79</v>
      </c>
      <c r="C15" t="s">
        <v>119</v>
      </c>
      <c r="D15" t="s">
        <v>81</v>
      </c>
      <c r="E15" s="2" t="str">
        <f>HYPERLINK("capsilon://?command=openfolder&amp;siteaddress=FAM.docvelocity-na8.net&amp;folderid=FX1BF79C2C-6E2E-DE58-2559-39FB1A6C0BCA","FX2204297")</f>
        <v>FX2204297</v>
      </c>
      <c r="F15" t="s">
        <v>19</v>
      </c>
      <c r="G15" t="s">
        <v>19</v>
      </c>
      <c r="H15" t="s">
        <v>82</v>
      </c>
      <c r="I15" t="s">
        <v>120</v>
      </c>
      <c r="J15">
        <v>355</v>
      </c>
      <c r="K15" t="s">
        <v>84</v>
      </c>
      <c r="L15" t="s">
        <v>85</v>
      </c>
      <c r="M15" t="s">
        <v>86</v>
      </c>
      <c r="N15">
        <v>1</v>
      </c>
      <c r="O15" s="1">
        <v>44656.604143518518</v>
      </c>
      <c r="P15" s="1">
        <v>44656.673402777778</v>
      </c>
      <c r="Q15">
        <v>5427</v>
      </c>
      <c r="R15">
        <v>557</v>
      </c>
      <c r="S15" t="b">
        <v>0</v>
      </c>
      <c r="T15" t="s">
        <v>87</v>
      </c>
      <c r="U15" t="b">
        <v>0</v>
      </c>
      <c r="V15" t="s">
        <v>88</v>
      </c>
      <c r="W15" s="1">
        <v>44656.673402777778</v>
      </c>
      <c r="X15">
        <v>285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355</v>
      </c>
      <c r="AE15">
        <v>331</v>
      </c>
      <c r="AF15">
        <v>0</v>
      </c>
      <c r="AG15">
        <v>14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hidden="1" x14ac:dyDescent="0.45">
      <c r="A16" t="s">
        <v>121</v>
      </c>
      <c r="B16" t="s">
        <v>79</v>
      </c>
      <c r="C16" t="s">
        <v>122</v>
      </c>
      <c r="D16" t="s">
        <v>81</v>
      </c>
      <c r="E16" s="2" t="str">
        <f>HYPERLINK("capsilon://?command=openfolder&amp;siteaddress=FAM.docvelocity-na8.net&amp;folderid=FXBDE4EA4B-BB6E-7F4C-DE78-B7F32B7A7F75","FX22041336")</f>
        <v>FX22041336</v>
      </c>
      <c r="F16" t="s">
        <v>19</v>
      </c>
      <c r="G16" t="s">
        <v>19</v>
      </c>
      <c r="H16" t="s">
        <v>82</v>
      </c>
      <c r="I16" t="s">
        <v>123</v>
      </c>
      <c r="J16">
        <v>138</v>
      </c>
      <c r="K16" t="s">
        <v>84</v>
      </c>
      <c r="L16" t="s">
        <v>85</v>
      </c>
      <c r="M16" t="s">
        <v>86</v>
      </c>
      <c r="N16">
        <v>1</v>
      </c>
      <c r="O16" s="1">
        <v>44656.616562499999</v>
      </c>
      <c r="P16" s="1">
        <v>44656.69295138889</v>
      </c>
      <c r="Q16">
        <v>5912</v>
      </c>
      <c r="R16">
        <v>688</v>
      </c>
      <c r="S16" t="b">
        <v>0</v>
      </c>
      <c r="T16" t="s">
        <v>87</v>
      </c>
      <c r="U16" t="b">
        <v>0</v>
      </c>
      <c r="V16" t="s">
        <v>88</v>
      </c>
      <c r="W16" s="1">
        <v>44656.69295138889</v>
      </c>
      <c r="X16">
        <v>136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138</v>
      </c>
      <c r="AE16">
        <v>114</v>
      </c>
      <c r="AF16">
        <v>0</v>
      </c>
      <c r="AG16">
        <v>6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hidden="1" x14ac:dyDescent="0.45">
      <c r="A17" t="s">
        <v>124</v>
      </c>
      <c r="B17" t="s">
        <v>79</v>
      </c>
      <c r="C17" t="s">
        <v>125</v>
      </c>
      <c r="D17" t="s">
        <v>81</v>
      </c>
      <c r="E17" s="2" t="str">
        <f t="shared" ref="E17:E26" si="0">HYPERLINK("capsilon://?command=openfolder&amp;siteaddress=FAM.docvelocity-na8.net&amp;folderid=FXAC4AE1D4-9B34-957F-F560-D3300364ECEE","FX220312336")</f>
        <v>FX220312336</v>
      </c>
      <c r="F17" t="s">
        <v>19</v>
      </c>
      <c r="G17" t="s">
        <v>19</v>
      </c>
      <c r="H17" t="s">
        <v>82</v>
      </c>
      <c r="I17" t="s">
        <v>126</v>
      </c>
      <c r="J17">
        <v>55</v>
      </c>
      <c r="K17" t="s">
        <v>84</v>
      </c>
      <c r="L17" t="s">
        <v>85</v>
      </c>
      <c r="M17" t="s">
        <v>86</v>
      </c>
      <c r="N17">
        <v>2</v>
      </c>
      <c r="O17" s="1">
        <v>44656.621550925927</v>
      </c>
      <c r="P17" s="1">
        <v>44656.682303240741</v>
      </c>
      <c r="Q17">
        <v>4542</v>
      </c>
      <c r="R17">
        <v>707</v>
      </c>
      <c r="S17" t="b">
        <v>0</v>
      </c>
      <c r="T17" t="s">
        <v>87</v>
      </c>
      <c r="U17" t="b">
        <v>0</v>
      </c>
      <c r="V17" t="s">
        <v>127</v>
      </c>
      <c r="W17" s="1">
        <v>44656.633136574077</v>
      </c>
      <c r="X17">
        <v>575</v>
      </c>
      <c r="Y17">
        <v>60</v>
      </c>
      <c r="Z17">
        <v>0</v>
      </c>
      <c r="AA17">
        <v>60</v>
      </c>
      <c r="AB17">
        <v>0</v>
      </c>
      <c r="AC17">
        <v>23</v>
      </c>
      <c r="AD17">
        <v>-5</v>
      </c>
      <c r="AE17">
        <v>0</v>
      </c>
      <c r="AF17">
        <v>0</v>
      </c>
      <c r="AG17">
        <v>0</v>
      </c>
      <c r="AH17" t="s">
        <v>102</v>
      </c>
      <c r="AI17" s="1">
        <v>44656.682303240741</v>
      </c>
      <c r="AJ17">
        <v>125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-5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hidden="1" x14ac:dyDescent="0.45">
      <c r="A18" t="s">
        <v>128</v>
      </c>
      <c r="B18" t="s">
        <v>79</v>
      </c>
      <c r="C18" t="s">
        <v>125</v>
      </c>
      <c r="D18" t="s">
        <v>81</v>
      </c>
      <c r="E18" s="2" t="str">
        <f t="shared" si="0"/>
        <v>FX220312336</v>
      </c>
      <c r="F18" t="s">
        <v>19</v>
      </c>
      <c r="G18" t="s">
        <v>19</v>
      </c>
      <c r="H18" t="s">
        <v>82</v>
      </c>
      <c r="I18" t="s">
        <v>129</v>
      </c>
      <c r="J18">
        <v>55</v>
      </c>
      <c r="K18" t="s">
        <v>84</v>
      </c>
      <c r="L18" t="s">
        <v>85</v>
      </c>
      <c r="M18" t="s">
        <v>86</v>
      </c>
      <c r="N18">
        <v>2</v>
      </c>
      <c r="O18" s="1">
        <v>44656.621631944443</v>
      </c>
      <c r="P18" s="1">
        <v>44656.683541666665</v>
      </c>
      <c r="Q18">
        <v>4694</v>
      </c>
      <c r="R18">
        <v>655</v>
      </c>
      <c r="S18" t="b">
        <v>0</v>
      </c>
      <c r="T18" t="s">
        <v>87</v>
      </c>
      <c r="U18" t="b">
        <v>0</v>
      </c>
      <c r="V18" t="s">
        <v>130</v>
      </c>
      <c r="W18" s="1">
        <v>44656.628993055558</v>
      </c>
      <c r="X18">
        <v>549</v>
      </c>
      <c r="Y18">
        <v>60</v>
      </c>
      <c r="Z18">
        <v>0</v>
      </c>
      <c r="AA18">
        <v>60</v>
      </c>
      <c r="AB18">
        <v>0</v>
      </c>
      <c r="AC18">
        <v>18</v>
      </c>
      <c r="AD18">
        <v>-5</v>
      </c>
      <c r="AE18">
        <v>0</v>
      </c>
      <c r="AF18">
        <v>0</v>
      </c>
      <c r="AG18">
        <v>0</v>
      </c>
      <c r="AH18" t="s">
        <v>102</v>
      </c>
      <c r="AI18" s="1">
        <v>44656.683541666665</v>
      </c>
      <c r="AJ18">
        <v>106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-7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hidden="1" x14ac:dyDescent="0.45">
      <c r="A19" t="s">
        <v>131</v>
      </c>
      <c r="B19" t="s">
        <v>79</v>
      </c>
      <c r="C19" t="s">
        <v>125</v>
      </c>
      <c r="D19" t="s">
        <v>81</v>
      </c>
      <c r="E19" s="2" t="str">
        <f t="shared" si="0"/>
        <v>FX220312336</v>
      </c>
      <c r="F19" t="s">
        <v>19</v>
      </c>
      <c r="G19" t="s">
        <v>19</v>
      </c>
      <c r="H19" t="s">
        <v>82</v>
      </c>
      <c r="I19" t="s">
        <v>132</v>
      </c>
      <c r="J19">
        <v>55</v>
      </c>
      <c r="K19" t="s">
        <v>84</v>
      </c>
      <c r="L19" t="s">
        <v>85</v>
      </c>
      <c r="M19" t="s">
        <v>86</v>
      </c>
      <c r="N19">
        <v>2</v>
      </c>
      <c r="O19" s="1">
        <v>44656.621770833335</v>
      </c>
      <c r="P19" s="1">
        <v>44656.684953703705</v>
      </c>
      <c r="Q19">
        <v>4400</v>
      </c>
      <c r="R19">
        <v>1059</v>
      </c>
      <c r="S19" t="b">
        <v>0</v>
      </c>
      <c r="T19" t="s">
        <v>87</v>
      </c>
      <c r="U19" t="b">
        <v>0</v>
      </c>
      <c r="V19" t="s">
        <v>133</v>
      </c>
      <c r="W19" s="1">
        <v>44656.637557870374</v>
      </c>
      <c r="X19">
        <v>938</v>
      </c>
      <c r="Y19">
        <v>60</v>
      </c>
      <c r="Z19">
        <v>0</v>
      </c>
      <c r="AA19">
        <v>60</v>
      </c>
      <c r="AB19">
        <v>0</v>
      </c>
      <c r="AC19">
        <v>10</v>
      </c>
      <c r="AD19">
        <v>-5</v>
      </c>
      <c r="AE19">
        <v>0</v>
      </c>
      <c r="AF19">
        <v>0</v>
      </c>
      <c r="AG19">
        <v>0</v>
      </c>
      <c r="AH19" t="s">
        <v>102</v>
      </c>
      <c r="AI19" s="1">
        <v>44656.684953703705</v>
      </c>
      <c r="AJ19">
        <v>121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-5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hidden="1" x14ac:dyDescent="0.45">
      <c r="A20" t="s">
        <v>134</v>
      </c>
      <c r="B20" t="s">
        <v>79</v>
      </c>
      <c r="C20" t="s">
        <v>125</v>
      </c>
      <c r="D20" t="s">
        <v>81</v>
      </c>
      <c r="E20" s="2" t="str">
        <f t="shared" si="0"/>
        <v>FX220312336</v>
      </c>
      <c r="F20" t="s">
        <v>19</v>
      </c>
      <c r="G20" t="s">
        <v>19</v>
      </c>
      <c r="H20" t="s">
        <v>82</v>
      </c>
      <c r="I20" t="s">
        <v>135</v>
      </c>
      <c r="J20">
        <v>50</v>
      </c>
      <c r="K20" t="s">
        <v>84</v>
      </c>
      <c r="L20" t="s">
        <v>85</v>
      </c>
      <c r="M20" t="s">
        <v>86</v>
      </c>
      <c r="N20">
        <v>2</v>
      </c>
      <c r="O20" s="1">
        <v>44656.621851851851</v>
      </c>
      <c r="P20" s="1">
        <v>44656.687222222223</v>
      </c>
      <c r="Q20">
        <v>5092</v>
      </c>
      <c r="R20">
        <v>556</v>
      </c>
      <c r="S20" t="b">
        <v>0</v>
      </c>
      <c r="T20" t="s">
        <v>87</v>
      </c>
      <c r="U20" t="b">
        <v>0</v>
      </c>
      <c r="V20" t="s">
        <v>136</v>
      </c>
      <c r="W20" s="1">
        <v>44656.632071759261</v>
      </c>
      <c r="X20">
        <v>354</v>
      </c>
      <c r="Y20">
        <v>42</v>
      </c>
      <c r="Z20">
        <v>0</v>
      </c>
      <c r="AA20">
        <v>42</v>
      </c>
      <c r="AB20">
        <v>0</v>
      </c>
      <c r="AC20">
        <v>4</v>
      </c>
      <c r="AD20">
        <v>8</v>
      </c>
      <c r="AE20">
        <v>0</v>
      </c>
      <c r="AF20">
        <v>0</v>
      </c>
      <c r="AG20">
        <v>0</v>
      </c>
      <c r="AH20" t="s">
        <v>99</v>
      </c>
      <c r="AI20" s="1">
        <v>44656.687222222223</v>
      </c>
      <c r="AJ20">
        <v>202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hidden="1" x14ac:dyDescent="0.45">
      <c r="A21" t="s">
        <v>137</v>
      </c>
      <c r="B21" t="s">
        <v>79</v>
      </c>
      <c r="C21" t="s">
        <v>125</v>
      </c>
      <c r="D21" t="s">
        <v>81</v>
      </c>
      <c r="E21" s="2" t="str">
        <f t="shared" si="0"/>
        <v>FX220312336</v>
      </c>
      <c r="F21" t="s">
        <v>19</v>
      </c>
      <c r="G21" t="s">
        <v>19</v>
      </c>
      <c r="H21" t="s">
        <v>82</v>
      </c>
      <c r="I21" t="s">
        <v>138</v>
      </c>
      <c r="J21">
        <v>50</v>
      </c>
      <c r="K21" t="s">
        <v>84</v>
      </c>
      <c r="L21" t="s">
        <v>85</v>
      </c>
      <c r="M21" t="s">
        <v>86</v>
      </c>
      <c r="N21">
        <v>2</v>
      </c>
      <c r="O21" s="1">
        <v>44656.622361111113</v>
      </c>
      <c r="P21" s="1">
        <v>44656.686539351853</v>
      </c>
      <c r="Q21">
        <v>5202</v>
      </c>
      <c r="R21">
        <v>343</v>
      </c>
      <c r="S21" t="b">
        <v>0</v>
      </c>
      <c r="T21" t="s">
        <v>87</v>
      </c>
      <c r="U21" t="b">
        <v>0</v>
      </c>
      <c r="V21" t="s">
        <v>139</v>
      </c>
      <c r="W21" s="1">
        <v>44656.631574074076</v>
      </c>
      <c r="X21">
        <v>207</v>
      </c>
      <c r="Y21">
        <v>45</v>
      </c>
      <c r="Z21">
        <v>0</v>
      </c>
      <c r="AA21">
        <v>45</v>
      </c>
      <c r="AB21">
        <v>0</v>
      </c>
      <c r="AC21">
        <v>1</v>
      </c>
      <c r="AD21">
        <v>5</v>
      </c>
      <c r="AE21">
        <v>0</v>
      </c>
      <c r="AF21">
        <v>0</v>
      </c>
      <c r="AG21">
        <v>0</v>
      </c>
      <c r="AH21" t="s">
        <v>102</v>
      </c>
      <c r="AI21" s="1">
        <v>44656.686539351853</v>
      </c>
      <c r="AJ21">
        <v>136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hidden="1" x14ac:dyDescent="0.45">
      <c r="A22" t="s">
        <v>140</v>
      </c>
      <c r="B22" t="s">
        <v>79</v>
      </c>
      <c r="C22" t="s">
        <v>125</v>
      </c>
      <c r="D22" t="s">
        <v>81</v>
      </c>
      <c r="E22" s="2" t="str">
        <f t="shared" si="0"/>
        <v>FX220312336</v>
      </c>
      <c r="F22" t="s">
        <v>19</v>
      </c>
      <c r="G22" t="s">
        <v>19</v>
      </c>
      <c r="H22" t="s">
        <v>82</v>
      </c>
      <c r="I22" t="s">
        <v>141</v>
      </c>
      <c r="J22">
        <v>32</v>
      </c>
      <c r="K22" t="s">
        <v>84</v>
      </c>
      <c r="L22" t="s">
        <v>85</v>
      </c>
      <c r="M22" t="s">
        <v>86</v>
      </c>
      <c r="N22">
        <v>2</v>
      </c>
      <c r="O22" s="1">
        <v>44656.623032407406</v>
      </c>
      <c r="P22" s="1">
        <v>44656.686736111114</v>
      </c>
      <c r="Q22">
        <v>5373</v>
      </c>
      <c r="R22">
        <v>131</v>
      </c>
      <c r="S22" t="b">
        <v>0</v>
      </c>
      <c r="T22" t="s">
        <v>87</v>
      </c>
      <c r="U22" t="b">
        <v>0</v>
      </c>
      <c r="V22" t="s">
        <v>127</v>
      </c>
      <c r="W22" s="1">
        <v>44656.634733796294</v>
      </c>
      <c r="X22">
        <v>73</v>
      </c>
      <c r="Y22">
        <v>0</v>
      </c>
      <c r="Z22">
        <v>0</v>
      </c>
      <c r="AA22">
        <v>0</v>
      </c>
      <c r="AB22">
        <v>27</v>
      </c>
      <c r="AC22">
        <v>0</v>
      </c>
      <c r="AD22">
        <v>32</v>
      </c>
      <c r="AE22">
        <v>0</v>
      </c>
      <c r="AF22">
        <v>0</v>
      </c>
      <c r="AG22">
        <v>0</v>
      </c>
      <c r="AH22" t="s">
        <v>102</v>
      </c>
      <c r="AI22" s="1">
        <v>44656.686736111114</v>
      </c>
      <c r="AJ22">
        <v>17</v>
      </c>
      <c r="AK22">
        <v>0</v>
      </c>
      <c r="AL22">
        <v>0</v>
      </c>
      <c r="AM22">
        <v>0</v>
      </c>
      <c r="AN22">
        <v>27</v>
      </c>
      <c r="AO22">
        <v>0</v>
      </c>
      <c r="AP22">
        <v>32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hidden="1" x14ac:dyDescent="0.45">
      <c r="A23" t="s">
        <v>142</v>
      </c>
      <c r="B23" t="s">
        <v>79</v>
      </c>
      <c r="C23" t="s">
        <v>125</v>
      </c>
      <c r="D23" t="s">
        <v>81</v>
      </c>
      <c r="E23" s="2" t="str">
        <f t="shared" si="0"/>
        <v>FX220312336</v>
      </c>
      <c r="F23" t="s">
        <v>19</v>
      </c>
      <c r="G23" t="s">
        <v>19</v>
      </c>
      <c r="H23" t="s">
        <v>82</v>
      </c>
      <c r="I23" t="s">
        <v>143</v>
      </c>
      <c r="J23">
        <v>28</v>
      </c>
      <c r="K23" t="s">
        <v>84</v>
      </c>
      <c r="L23" t="s">
        <v>85</v>
      </c>
      <c r="M23" t="s">
        <v>86</v>
      </c>
      <c r="N23">
        <v>2</v>
      </c>
      <c r="O23" s="1">
        <v>44656.625925925924</v>
      </c>
      <c r="P23" s="1">
        <v>44656.688645833332</v>
      </c>
      <c r="Q23">
        <v>4916</v>
      </c>
      <c r="R23">
        <v>503</v>
      </c>
      <c r="S23" t="b">
        <v>0</v>
      </c>
      <c r="T23" t="s">
        <v>87</v>
      </c>
      <c r="U23" t="b">
        <v>0</v>
      </c>
      <c r="V23" t="s">
        <v>130</v>
      </c>
      <c r="W23" s="1">
        <v>44656.634398148148</v>
      </c>
      <c r="X23">
        <v>339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102</v>
      </c>
      <c r="AI23" s="1">
        <v>44656.688645833332</v>
      </c>
      <c r="AJ23">
        <v>164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hidden="1" x14ac:dyDescent="0.45">
      <c r="A24" t="s">
        <v>144</v>
      </c>
      <c r="B24" t="s">
        <v>79</v>
      </c>
      <c r="C24" t="s">
        <v>125</v>
      </c>
      <c r="D24" t="s">
        <v>81</v>
      </c>
      <c r="E24" s="2" t="str">
        <f t="shared" si="0"/>
        <v>FX220312336</v>
      </c>
      <c r="F24" t="s">
        <v>19</v>
      </c>
      <c r="G24" t="s">
        <v>19</v>
      </c>
      <c r="H24" t="s">
        <v>82</v>
      </c>
      <c r="I24" t="s">
        <v>145</v>
      </c>
      <c r="J24">
        <v>28</v>
      </c>
      <c r="K24" t="s">
        <v>84</v>
      </c>
      <c r="L24" t="s">
        <v>85</v>
      </c>
      <c r="M24" t="s">
        <v>86</v>
      </c>
      <c r="N24">
        <v>2</v>
      </c>
      <c r="O24" s="1">
        <v>44656.626168981478</v>
      </c>
      <c r="P24" s="1">
        <v>44656.689664351848</v>
      </c>
      <c r="Q24">
        <v>4546</v>
      </c>
      <c r="R24">
        <v>940</v>
      </c>
      <c r="S24" t="b">
        <v>0</v>
      </c>
      <c r="T24" t="s">
        <v>87</v>
      </c>
      <c r="U24" t="b">
        <v>0</v>
      </c>
      <c r="V24" t="s">
        <v>136</v>
      </c>
      <c r="W24" s="1">
        <v>44656.640706018516</v>
      </c>
      <c r="X24">
        <v>730</v>
      </c>
      <c r="Y24">
        <v>21</v>
      </c>
      <c r="Z24">
        <v>0</v>
      </c>
      <c r="AA24">
        <v>21</v>
      </c>
      <c r="AB24">
        <v>0</v>
      </c>
      <c r="AC24">
        <v>18</v>
      </c>
      <c r="AD24">
        <v>7</v>
      </c>
      <c r="AE24">
        <v>0</v>
      </c>
      <c r="AF24">
        <v>0</v>
      </c>
      <c r="AG24">
        <v>0</v>
      </c>
      <c r="AH24" t="s">
        <v>99</v>
      </c>
      <c r="AI24" s="1">
        <v>44656.689664351848</v>
      </c>
      <c r="AJ24">
        <v>210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hidden="1" x14ac:dyDescent="0.45">
      <c r="A25" t="s">
        <v>146</v>
      </c>
      <c r="B25" t="s">
        <v>79</v>
      </c>
      <c r="C25" t="s">
        <v>125</v>
      </c>
      <c r="D25" t="s">
        <v>81</v>
      </c>
      <c r="E25" s="2" t="str">
        <f t="shared" si="0"/>
        <v>FX220312336</v>
      </c>
      <c r="F25" t="s">
        <v>19</v>
      </c>
      <c r="G25" t="s">
        <v>19</v>
      </c>
      <c r="H25" t="s">
        <v>82</v>
      </c>
      <c r="I25" t="s">
        <v>147</v>
      </c>
      <c r="J25">
        <v>28</v>
      </c>
      <c r="K25" t="s">
        <v>84</v>
      </c>
      <c r="L25" t="s">
        <v>85</v>
      </c>
      <c r="M25" t="s">
        <v>86</v>
      </c>
      <c r="N25">
        <v>2</v>
      </c>
      <c r="O25" s="1">
        <v>44656.626261574071</v>
      </c>
      <c r="P25" s="1">
        <v>44656.69121527778</v>
      </c>
      <c r="Q25">
        <v>5213</v>
      </c>
      <c r="R25">
        <v>399</v>
      </c>
      <c r="S25" t="b">
        <v>0</v>
      </c>
      <c r="T25" t="s">
        <v>87</v>
      </c>
      <c r="U25" t="b">
        <v>0</v>
      </c>
      <c r="V25" t="s">
        <v>148</v>
      </c>
      <c r="W25" s="1">
        <v>44656.634687500002</v>
      </c>
      <c r="X25">
        <v>177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102</v>
      </c>
      <c r="AI25" s="1">
        <v>44656.69121527778</v>
      </c>
      <c r="AJ25">
        <v>222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hidden="1" x14ac:dyDescent="0.45">
      <c r="A26" t="s">
        <v>149</v>
      </c>
      <c r="B26" t="s">
        <v>79</v>
      </c>
      <c r="C26" t="s">
        <v>125</v>
      </c>
      <c r="D26" t="s">
        <v>81</v>
      </c>
      <c r="E26" s="2" t="str">
        <f t="shared" si="0"/>
        <v>FX220312336</v>
      </c>
      <c r="F26" t="s">
        <v>19</v>
      </c>
      <c r="G26" t="s">
        <v>19</v>
      </c>
      <c r="H26" t="s">
        <v>82</v>
      </c>
      <c r="I26" t="s">
        <v>150</v>
      </c>
      <c r="J26">
        <v>28</v>
      </c>
      <c r="K26" t="s">
        <v>84</v>
      </c>
      <c r="L26" t="s">
        <v>85</v>
      </c>
      <c r="M26" t="s">
        <v>86</v>
      </c>
      <c r="N26">
        <v>2</v>
      </c>
      <c r="O26" s="1">
        <v>44656.626423611109</v>
      </c>
      <c r="P26" s="1">
        <v>44656.69159722222</v>
      </c>
      <c r="Q26">
        <v>3253</v>
      </c>
      <c r="R26">
        <v>2378</v>
      </c>
      <c r="S26" t="b">
        <v>0</v>
      </c>
      <c r="T26" t="s">
        <v>87</v>
      </c>
      <c r="U26" t="b">
        <v>0</v>
      </c>
      <c r="V26" t="s">
        <v>151</v>
      </c>
      <c r="W26" s="1">
        <v>44656.675902777781</v>
      </c>
      <c r="X26">
        <v>824</v>
      </c>
      <c r="Y26">
        <v>21</v>
      </c>
      <c r="Z26">
        <v>0</v>
      </c>
      <c r="AA26">
        <v>21</v>
      </c>
      <c r="AB26">
        <v>0</v>
      </c>
      <c r="AC26">
        <v>21</v>
      </c>
      <c r="AD26">
        <v>7</v>
      </c>
      <c r="AE26">
        <v>0</v>
      </c>
      <c r="AF26">
        <v>0</v>
      </c>
      <c r="AG26">
        <v>0</v>
      </c>
      <c r="AH26" t="s">
        <v>99</v>
      </c>
      <c r="AI26" s="1">
        <v>44656.69159722222</v>
      </c>
      <c r="AJ26">
        <v>167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hidden="1" x14ac:dyDescent="0.45">
      <c r="A27" t="s">
        <v>152</v>
      </c>
      <c r="B27" t="s">
        <v>79</v>
      </c>
      <c r="C27" t="s">
        <v>153</v>
      </c>
      <c r="D27" t="s">
        <v>81</v>
      </c>
      <c r="E27" s="2" t="str">
        <f>HYPERLINK("capsilon://?command=openfolder&amp;siteaddress=FAM.docvelocity-na8.net&amp;folderid=FX343C1729-3587-406A-6DE6-53C6B01E7F7D","FX220312416")</f>
        <v>FX220312416</v>
      </c>
      <c r="F27" t="s">
        <v>19</v>
      </c>
      <c r="G27" t="s">
        <v>19</v>
      </c>
      <c r="H27" t="s">
        <v>82</v>
      </c>
      <c r="I27" t="s">
        <v>154</v>
      </c>
      <c r="J27">
        <v>372</v>
      </c>
      <c r="K27" t="s">
        <v>84</v>
      </c>
      <c r="L27" t="s">
        <v>85</v>
      </c>
      <c r="M27" t="s">
        <v>86</v>
      </c>
      <c r="N27">
        <v>1</v>
      </c>
      <c r="O27" s="1">
        <v>44656.628541666665</v>
      </c>
      <c r="P27" s="1">
        <v>44656.694062499999</v>
      </c>
      <c r="Q27">
        <v>5115</v>
      </c>
      <c r="R27">
        <v>546</v>
      </c>
      <c r="S27" t="b">
        <v>0</v>
      </c>
      <c r="T27" t="s">
        <v>87</v>
      </c>
      <c r="U27" t="b">
        <v>0</v>
      </c>
      <c r="V27" t="s">
        <v>88</v>
      </c>
      <c r="W27" s="1">
        <v>44656.694062499999</v>
      </c>
      <c r="X27">
        <v>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372</v>
      </c>
      <c r="AE27">
        <v>360</v>
      </c>
      <c r="AF27">
        <v>0</v>
      </c>
      <c r="AG27">
        <v>4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hidden="1" x14ac:dyDescent="0.45">
      <c r="A28" t="s">
        <v>155</v>
      </c>
      <c r="B28" t="s">
        <v>79</v>
      </c>
      <c r="C28" t="s">
        <v>156</v>
      </c>
      <c r="D28" t="s">
        <v>81</v>
      </c>
      <c r="E28" s="2" t="str">
        <f>HYPERLINK("capsilon://?command=openfolder&amp;siteaddress=FAM.docvelocity-na8.net&amp;folderid=FX63A7DAB5-29E8-8D2C-AAE4-5AD302536CFD","FX2204561")</f>
        <v>FX2204561</v>
      </c>
      <c r="F28" t="s">
        <v>19</v>
      </c>
      <c r="G28" t="s">
        <v>19</v>
      </c>
      <c r="H28" t="s">
        <v>82</v>
      </c>
      <c r="I28" t="s">
        <v>157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44656.648981481485</v>
      </c>
      <c r="P28" s="1">
        <v>44656.691562499997</v>
      </c>
      <c r="Q28">
        <v>3464</v>
      </c>
      <c r="R28">
        <v>215</v>
      </c>
      <c r="S28" t="b">
        <v>0</v>
      </c>
      <c r="T28" t="s">
        <v>87</v>
      </c>
      <c r="U28" t="b">
        <v>0</v>
      </c>
      <c r="V28" t="s">
        <v>158</v>
      </c>
      <c r="W28" s="1">
        <v>44656.666319444441</v>
      </c>
      <c r="X28">
        <v>185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102</v>
      </c>
      <c r="AI28" s="1">
        <v>44656.691562499997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hidden="1" x14ac:dyDescent="0.45">
      <c r="A29" t="s">
        <v>159</v>
      </c>
      <c r="B29" t="s">
        <v>79</v>
      </c>
      <c r="C29" t="s">
        <v>160</v>
      </c>
      <c r="D29" t="s">
        <v>81</v>
      </c>
      <c r="E29" s="2" t="str">
        <f>HYPERLINK("capsilon://?command=openfolder&amp;siteaddress=FAM.docvelocity-na8.net&amp;folderid=FXCF87E134-5C0A-F87E-D243-910CC1D745DD","FX22041371")</f>
        <v>FX22041371</v>
      </c>
      <c r="F29" t="s">
        <v>19</v>
      </c>
      <c r="G29" t="s">
        <v>19</v>
      </c>
      <c r="H29" t="s">
        <v>82</v>
      </c>
      <c r="I29" t="s">
        <v>161</v>
      </c>
      <c r="J29">
        <v>113</v>
      </c>
      <c r="K29" t="s">
        <v>84</v>
      </c>
      <c r="L29" t="s">
        <v>85</v>
      </c>
      <c r="M29" t="s">
        <v>86</v>
      </c>
      <c r="N29">
        <v>1</v>
      </c>
      <c r="O29" s="1">
        <v>44656.651400462964</v>
      </c>
      <c r="P29" s="1">
        <v>44656.695937500001</v>
      </c>
      <c r="Q29">
        <v>3600</v>
      </c>
      <c r="R29">
        <v>248</v>
      </c>
      <c r="S29" t="b">
        <v>0</v>
      </c>
      <c r="T29" t="s">
        <v>87</v>
      </c>
      <c r="U29" t="b">
        <v>0</v>
      </c>
      <c r="V29" t="s">
        <v>88</v>
      </c>
      <c r="W29" s="1">
        <v>44656.695937500001</v>
      </c>
      <c r="X29">
        <v>148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113</v>
      </c>
      <c r="AE29">
        <v>101</v>
      </c>
      <c r="AF29">
        <v>0</v>
      </c>
      <c r="AG29">
        <v>7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hidden="1" x14ac:dyDescent="0.45">
      <c r="A30" t="s">
        <v>162</v>
      </c>
      <c r="B30" t="s">
        <v>79</v>
      </c>
      <c r="C30" t="s">
        <v>163</v>
      </c>
      <c r="D30" t="s">
        <v>81</v>
      </c>
      <c r="E30" s="2" t="str">
        <f>HYPERLINK("capsilon://?command=openfolder&amp;siteaddress=FAM.docvelocity-na8.net&amp;folderid=FXBA9199B0-6B14-9F85-3221-F89B886A1260","FX220313573")</f>
        <v>FX220313573</v>
      </c>
      <c r="F30" t="s">
        <v>19</v>
      </c>
      <c r="G30" t="s">
        <v>19</v>
      </c>
      <c r="H30" t="s">
        <v>82</v>
      </c>
      <c r="I30" t="s">
        <v>164</v>
      </c>
      <c r="J30">
        <v>28</v>
      </c>
      <c r="K30" t="s">
        <v>84</v>
      </c>
      <c r="L30" t="s">
        <v>85</v>
      </c>
      <c r="M30" t="s">
        <v>86</v>
      </c>
      <c r="N30">
        <v>1</v>
      </c>
      <c r="O30" s="1">
        <v>44656.657500000001</v>
      </c>
      <c r="P30" s="1">
        <v>44656.697152777779</v>
      </c>
      <c r="Q30">
        <v>3169</v>
      </c>
      <c r="R30">
        <v>257</v>
      </c>
      <c r="S30" t="b">
        <v>0</v>
      </c>
      <c r="T30" t="s">
        <v>87</v>
      </c>
      <c r="U30" t="b">
        <v>0</v>
      </c>
      <c r="V30" t="s">
        <v>88</v>
      </c>
      <c r="W30" s="1">
        <v>44656.697152777779</v>
      </c>
      <c r="X30">
        <v>90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28</v>
      </c>
      <c r="AE30">
        <v>21</v>
      </c>
      <c r="AF30">
        <v>0</v>
      </c>
      <c r="AG30">
        <v>2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hidden="1" x14ac:dyDescent="0.45">
      <c r="A31" t="s">
        <v>165</v>
      </c>
      <c r="B31" t="s">
        <v>79</v>
      </c>
      <c r="C31" t="s">
        <v>166</v>
      </c>
      <c r="D31" t="s">
        <v>81</v>
      </c>
      <c r="E31" s="2" t="str">
        <f>HYPERLINK("capsilon://?command=openfolder&amp;siteaddress=FAM.docvelocity-na8.net&amp;folderid=FX3A95935F-586D-7919-A79D-FFDA83E6E2A4","FX22034532")</f>
        <v>FX22034532</v>
      </c>
      <c r="F31" t="s">
        <v>19</v>
      </c>
      <c r="G31" t="s">
        <v>19</v>
      </c>
      <c r="H31" t="s">
        <v>82</v>
      </c>
      <c r="I31" t="s">
        <v>167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44656.659016203703</v>
      </c>
      <c r="P31" s="1">
        <v>44656.691944444443</v>
      </c>
      <c r="Q31">
        <v>2772</v>
      </c>
      <c r="R31">
        <v>73</v>
      </c>
      <c r="S31" t="b">
        <v>0</v>
      </c>
      <c r="T31" t="s">
        <v>87</v>
      </c>
      <c r="U31" t="b">
        <v>0</v>
      </c>
      <c r="V31" t="s">
        <v>127</v>
      </c>
      <c r="W31" s="1">
        <v>44656.667986111112</v>
      </c>
      <c r="X31">
        <v>33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102</v>
      </c>
      <c r="AI31" s="1">
        <v>44656.691944444443</v>
      </c>
      <c r="AJ31">
        <v>32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hidden="1" x14ac:dyDescent="0.45">
      <c r="A32" t="s">
        <v>168</v>
      </c>
      <c r="B32" t="s">
        <v>79</v>
      </c>
      <c r="C32" t="s">
        <v>169</v>
      </c>
      <c r="D32" t="s">
        <v>81</v>
      </c>
      <c r="E32" s="2" t="str">
        <f>HYPERLINK("capsilon://?command=openfolder&amp;siteaddress=FAM.docvelocity-na8.net&amp;folderid=FX0025E53E-52F5-F109-5CE4-6A5F6320BFC4","FX220311590")</f>
        <v>FX220311590</v>
      </c>
      <c r="F32" t="s">
        <v>19</v>
      </c>
      <c r="G32" t="s">
        <v>19</v>
      </c>
      <c r="H32" t="s">
        <v>82</v>
      </c>
      <c r="I32" t="s">
        <v>170</v>
      </c>
      <c r="J32">
        <v>193</v>
      </c>
      <c r="K32" t="s">
        <v>84</v>
      </c>
      <c r="L32" t="s">
        <v>85</v>
      </c>
      <c r="M32" t="s">
        <v>86</v>
      </c>
      <c r="N32">
        <v>1</v>
      </c>
      <c r="O32" s="1">
        <v>44656.662187499998</v>
      </c>
      <c r="P32" s="1">
        <v>44656.69871527778</v>
      </c>
      <c r="Q32">
        <v>2929</v>
      </c>
      <c r="R32">
        <v>227</v>
      </c>
      <c r="S32" t="b">
        <v>0</v>
      </c>
      <c r="T32" t="s">
        <v>87</v>
      </c>
      <c r="U32" t="b">
        <v>0</v>
      </c>
      <c r="V32" t="s">
        <v>88</v>
      </c>
      <c r="W32" s="1">
        <v>44656.69871527778</v>
      </c>
      <c r="X32">
        <v>134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193</v>
      </c>
      <c r="AE32">
        <v>181</v>
      </c>
      <c r="AF32">
        <v>0</v>
      </c>
      <c r="AG32">
        <v>5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hidden="1" x14ac:dyDescent="0.45">
      <c r="A33" t="s">
        <v>171</v>
      </c>
      <c r="B33" t="s">
        <v>79</v>
      </c>
      <c r="C33" t="s">
        <v>172</v>
      </c>
      <c r="D33" t="s">
        <v>81</v>
      </c>
      <c r="E33" s="2" t="str">
        <f>HYPERLINK("capsilon://?command=openfolder&amp;siteaddress=FAM.docvelocity-na8.net&amp;folderid=FX24525DA9-3604-6B5F-8919-2F8019B75545","FX22034029")</f>
        <v>FX22034029</v>
      </c>
      <c r="F33" t="s">
        <v>19</v>
      </c>
      <c r="G33" t="s">
        <v>19</v>
      </c>
      <c r="H33" t="s">
        <v>82</v>
      </c>
      <c r="I33" t="s">
        <v>173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44656.664733796293</v>
      </c>
      <c r="P33" s="1">
        <v>44656.691851851851</v>
      </c>
      <c r="Q33">
        <v>2160</v>
      </c>
      <c r="R33">
        <v>183</v>
      </c>
      <c r="S33" t="b">
        <v>0</v>
      </c>
      <c r="T33" t="s">
        <v>87</v>
      </c>
      <c r="U33" t="b">
        <v>0</v>
      </c>
      <c r="V33" t="s">
        <v>127</v>
      </c>
      <c r="W33" s="1">
        <v>44656.670324074075</v>
      </c>
      <c r="X33">
        <v>135</v>
      </c>
      <c r="Y33">
        <v>0</v>
      </c>
      <c r="Z33">
        <v>0</v>
      </c>
      <c r="AA33">
        <v>0</v>
      </c>
      <c r="AB33">
        <v>37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99</v>
      </c>
      <c r="AI33" s="1">
        <v>44656.691851851851</v>
      </c>
      <c r="AJ33">
        <v>21</v>
      </c>
      <c r="AK33">
        <v>0</v>
      </c>
      <c r="AL33">
        <v>0</v>
      </c>
      <c r="AM33">
        <v>0</v>
      </c>
      <c r="AN33">
        <v>37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hidden="1" x14ac:dyDescent="0.45">
      <c r="A34" t="s">
        <v>174</v>
      </c>
      <c r="B34" t="s">
        <v>79</v>
      </c>
      <c r="C34" t="s">
        <v>175</v>
      </c>
      <c r="D34" t="s">
        <v>81</v>
      </c>
      <c r="E34" s="2" t="str">
        <f>HYPERLINK("capsilon://?command=openfolder&amp;siteaddress=FAM.docvelocity-na8.net&amp;folderid=FX3E6B93A4-04F8-FFA9-C6F9-199DC2116212","FX220210631")</f>
        <v>FX220210631</v>
      </c>
      <c r="F34" t="s">
        <v>19</v>
      </c>
      <c r="G34" t="s">
        <v>19</v>
      </c>
      <c r="H34" t="s">
        <v>82</v>
      </c>
      <c r="I34" t="s">
        <v>176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44656.668298611112</v>
      </c>
      <c r="P34" s="1">
        <v>44656.692083333335</v>
      </c>
      <c r="Q34">
        <v>1838</v>
      </c>
      <c r="R34">
        <v>217</v>
      </c>
      <c r="S34" t="b">
        <v>0</v>
      </c>
      <c r="T34" t="s">
        <v>87</v>
      </c>
      <c r="U34" t="b">
        <v>0</v>
      </c>
      <c r="V34" t="s">
        <v>127</v>
      </c>
      <c r="W34" s="1">
        <v>44656.67428240741</v>
      </c>
      <c r="X34">
        <v>65</v>
      </c>
      <c r="Y34">
        <v>0</v>
      </c>
      <c r="Z34">
        <v>0</v>
      </c>
      <c r="AA34">
        <v>0</v>
      </c>
      <c r="AB34">
        <v>37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99</v>
      </c>
      <c r="AI34" s="1">
        <v>44656.692083333335</v>
      </c>
      <c r="AJ34">
        <v>19</v>
      </c>
      <c r="AK34">
        <v>0</v>
      </c>
      <c r="AL34">
        <v>0</v>
      </c>
      <c r="AM34">
        <v>0</v>
      </c>
      <c r="AN34">
        <v>37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hidden="1" x14ac:dyDescent="0.45">
      <c r="A35" t="s">
        <v>177</v>
      </c>
      <c r="B35" t="s">
        <v>79</v>
      </c>
      <c r="C35" t="s">
        <v>178</v>
      </c>
      <c r="D35" t="s">
        <v>81</v>
      </c>
      <c r="E35" s="2" t="str">
        <f>HYPERLINK("capsilon://?command=openfolder&amp;siteaddress=FAM.docvelocity-na8.net&amp;folderid=FX410C163A-C8EE-AA6A-CD90-F0A7926EDE66","FX220411")</f>
        <v>FX220411</v>
      </c>
      <c r="F35" t="s">
        <v>19</v>
      </c>
      <c r="G35" t="s">
        <v>19</v>
      </c>
      <c r="H35" t="s">
        <v>82</v>
      </c>
      <c r="I35" t="s">
        <v>179</v>
      </c>
      <c r="J35">
        <v>94</v>
      </c>
      <c r="K35" t="s">
        <v>84</v>
      </c>
      <c r="L35" t="s">
        <v>85</v>
      </c>
      <c r="M35" t="s">
        <v>86</v>
      </c>
      <c r="N35">
        <v>1</v>
      </c>
      <c r="O35" s="1">
        <v>44656.672997685186</v>
      </c>
      <c r="P35" s="1">
        <v>44656.742986111109</v>
      </c>
      <c r="Q35">
        <v>5024</v>
      </c>
      <c r="R35">
        <v>1023</v>
      </c>
      <c r="S35" t="b">
        <v>0</v>
      </c>
      <c r="T35" t="s">
        <v>87</v>
      </c>
      <c r="U35" t="b">
        <v>0</v>
      </c>
      <c r="V35" t="s">
        <v>180</v>
      </c>
      <c r="W35" s="1">
        <v>44656.742986111109</v>
      </c>
      <c r="X35">
        <v>373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94</v>
      </c>
      <c r="AE35">
        <v>82</v>
      </c>
      <c r="AF35">
        <v>0</v>
      </c>
      <c r="AG35">
        <v>3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hidden="1" x14ac:dyDescent="0.45">
      <c r="A36" t="s">
        <v>181</v>
      </c>
      <c r="B36" t="s">
        <v>79</v>
      </c>
      <c r="C36" t="s">
        <v>119</v>
      </c>
      <c r="D36" t="s">
        <v>81</v>
      </c>
      <c r="E36" s="2" t="str">
        <f>HYPERLINK("capsilon://?command=openfolder&amp;siteaddress=FAM.docvelocity-na8.net&amp;folderid=FX1BF79C2C-6E2E-DE58-2559-39FB1A6C0BCA","FX2204297")</f>
        <v>FX2204297</v>
      </c>
      <c r="F36" t="s">
        <v>19</v>
      </c>
      <c r="G36" t="s">
        <v>19</v>
      </c>
      <c r="H36" t="s">
        <v>82</v>
      </c>
      <c r="I36" t="s">
        <v>120</v>
      </c>
      <c r="J36">
        <v>611</v>
      </c>
      <c r="K36" t="s">
        <v>84</v>
      </c>
      <c r="L36" t="s">
        <v>85</v>
      </c>
      <c r="M36" t="s">
        <v>86</v>
      </c>
      <c r="N36">
        <v>2</v>
      </c>
      <c r="O36" s="1">
        <v>44656.674386574072</v>
      </c>
      <c r="P36" s="1">
        <v>44656.796041666668</v>
      </c>
      <c r="Q36">
        <v>5143</v>
      </c>
      <c r="R36">
        <v>5368</v>
      </c>
      <c r="S36" t="b">
        <v>0</v>
      </c>
      <c r="T36" t="s">
        <v>87</v>
      </c>
      <c r="U36" t="b">
        <v>1</v>
      </c>
      <c r="V36" t="s">
        <v>127</v>
      </c>
      <c r="W36" s="1">
        <v>44656.711122685185</v>
      </c>
      <c r="X36">
        <v>3171</v>
      </c>
      <c r="Y36">
        <v>458</v>
      </c>
      <c r="Z36">
        <v>0</v>
      </c>
      <c r="AA36">
        <v>458</v>
      </c>
      <c r="AB36">
        <v>56</v>
      </c>
      <c r="AC36">
        <v>80</v>
      </c>
      <c r="AD36">
        <v>153</v>
      </c>
      <c r="AE36">
        <v>0</v>
      </c>
      <c r="AF36">
        <v>0</v>
      </c>
      <c r="AG36">
        <v>0</v>
      </c>
      <c r="AH36" t="s">
        <v>182</v>
      </c>
      <c r="AI36" s="1">
        <v>44656.796041666668</v>
      </c>
      <c r="AJ36">
        <v>2188</v>
      </c>
      <c r="AK36">
        <v>1</v>
      </c>
      <c r="AL36">
        <v>0</v>
      </c>
      <c r="AM36">
        <v>1</v>
      </c>
      <c r="AN36">
        <v>56</v>
      </c>
      <c r="AO36">
        <v>1</v>
      </c>
      <c r="AP36">
        <v>152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hidden="1" x14ac:dyDescent="0.45">
      <c r="A37" t="s">
        <v>183</v>
      </c>
      <c r="B37" t="s">
        <v>79</v>
      </c>
      <c r="C37" t="s">
        <v>184</v>
      </c>
      <c r="D37" t="s">
        <v>81</v>
      </c>
      <c r="E37" s="2" t="str">
        <f>HYPERLINK("capsilon://?command=openfolder&amp;siteaddress=FAM.docvelocity-na8.net&amp;folderid=FX4EDBDFA9-256A-868F-FBD4-65FCD9D66047","FX220313363")</f>
        <v>FX220313363</v>
      </c>
      <c r="F37" t="s">
        <v>19</v>
      </c>
      <c r="G37" t="s">
        <v>19</v>
      </c>
      <c r="H37" t="s">
        <v>82</v>
      </c>
      <c r="I37" t="s">
        <v>185</v>
      </c>
      <c r="J37">
        <v>0</v>
      </c>
      <c r="K37" t="s">
        <v>84</v>
      </c>
      <c r="L37" t="s">
        <v>85</v>
      </c>
      <c r="M37" t="s">
        <v>86</v>
      </c>
      <c r="N37">
        <v>1</v>
      </c>
      <c r="O37" s="1">
        <v>44656.677974537037</v>
      </c>
      <c r="P37" s="1">
        <v>44656.699814814812</v>
      </c>
      <c r="Q37">
        <v>1815</v>
      </c>
      <c r="R37">
        <v>72</v>
      </c>
      <c r="S37" t="b">
        <v>0</v>
      </c>
      <c r="T37" t="s">
        <v>87</v>
      </c>
      <c r="U37" t="b">
        <v>0</v>
      </c>
      <c r="V37" t="s">
        <v>88</v>
      </c>
      <c r="W37" s="1">
        <v>44656.699814814812</v>
      </c>
      <c r="X37">
        <v>53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hidden="1" x14ac:dyDescent="0.45">
      <c r="A38" t="s">
        <v>186</v>
      </c>
      <c r="B38" t="s">
        <v>79</v>
      </c>
      <c r="C38" t="s">
        <v>187</v>
      </c>
      <c r="D38" t="s">
        <v>81</v>
      </c>
      <c r="E38" s="2" t="str">
        <f>HYPERLINK("capsilon://?command=openfolder&amp;siteaddress=FAM.docvelocity-na8.net&amp;folderid=FX14A511DF-9C0B-5617-EB30-7488EF4E3F0C","FX220313857")</f>
        <v>FX220313857</v>
      </c>
      <c r="F38" t="s">
        <v>19</v>
      </c>
      <c r="G38" t="s">
        <v>19</v>
      </c>
      <c r="H38" t="s">
        <v>82</v>
      </c>
      <c r="I38" t="s">
        <v>188</v>
      </c>
      <c r="J38">
        <v>84</v>
      </c>
      <c r="K38" t="s">
        <v>84</v>
      </c>
      <c r="L38" t="s">
        <v>85</v>
      </c>
      <c r="M38" t="s">
        <v>86</v>
      </c>
      <c r="N38">
        <v>2</v>
      </c>
      <c r="O38" s="1">
        <v>44652.46638888889</v>
      </c>
      <c r="P38" s="1">
        <v>44652.513252314813</v>
      </c>
      <c r="Q38">
        <v>2200</v>
      </c>
      <c r="R38">
        <v>1849</v>
      </c>
      <c r="S38" t="b">
        <v>0</v>
      </c>
      <c r="T38" t="s">
        <v>87</v>
      </c>
      <c r="U38" t="b">
        <v>1</v>
      </c>
      <c r="V38" t="s">
        <v>189</v>
      </c>
      <c r="W38" s="1">
        <v>44652.489548611113</v>
      </c>
      <c r="X38">
        <v>1049</v>
      </c>
      <c r="Y38">
        <v>63</v>
      </c>
      <c r="Z38">
        <v>0</v>
      </c>
      <c r="AA38">
        <v>63</v>
      </c>
      <c r="AB38">
        <v>0</v>
      </c>
      <c r="AC38">
        <v>20</v>
      </c>
      <c r="AD38">
        <v>21</v>
      </c>
      <c r="AE38">
        <v>0</v>
      </c>
      <c r="AF38">
        <v>0</v>
      </c>
      <c r="AG38">
        <v>0</v>
      </c>
      <c r="AH38" t="s">
        <v>190</v>
      </c>
      <c r="AI38" s="1">
        <v>44652.513252314813</v>
      </c>
      <c r="AJ38">
        <v>786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19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hidden="1" x14ac:dyDescent="0.45">
      <c r="A39" t="s">
        <v>191</v>
      </c>
      <c r="B39" t="s">
        <v>79</v>
      </c>
      <c r="C39" t="s">
        <v>122</v>
      </c>
      <c r="D39" t="s">
        <v>81</v>
      </c>
      <c r="E39" s="2" t="str">
        <f>HYPERLINK("capsilon://?command=openfolder&amp;siteaddress=FAM.docvelocity-na8.net&amp;folderid=FXBDE4EA4B-BB6E-7F4C-DE78-B7F32B7A7F75","FX22041336")</f>
        <v>FX22041336</v>
      </c>
      <c r="F39" t="s">
        <v>19</v>
      </c>
      <c r="G39" t="s">
        <v>19</v>
      </c>
      <c r="H39" t="s">
        <v>82</v>
      </c>
      <c r="I39" t="s">
        <v>123</v>
      </c>
      <c r="J39">
        <v>194</v>
      </c>
      <c r="K39" t="s">
        <v>84</v>
      </c>
      <c r="L39" t="s">
        <v>85</v>
      </c>
      <c r="M39" t="s">
        <v>86</v>
      </c>
      <c r="N39">
        <v>2</v>
      </c>
      <c r="O39" s="1">
        <v>44656.693796296298</v>
      </c>
      <c r="P39" s="1">
        <v>44656.785185185188</v>
      </c>
      <c r="Q39">
        <v>6769</v>
      </c>
      <c r="R39">
        <v>1127</v>
      </c>
      <c r="S39" t="b">
        <v>0</v>
      </c>
      <c r="T39" t="s">
        <v>87</v>
      </c>
      <c r="U39" t="b">
        <v>1</v>
      </c>
      <c r="V39" t="s">
        <v>108</v>
      </c>
      <c r="W39" s="1">
        <v>44656.699467592596</v>
      </c>
      <c r="X39">
        <v>325</v>
      </c>
      <c r="Y39">
        <v>159</v>
      </c>
      <c r="Z39">
        <v>0</v>
      </c>
      <c r="AA39">
        <v>159</v>
      </c>
      <c r="AB39">
        <v>0</v>
      </c>
      <c r="AC39">
        <v>8</v>
      </c>
      <c r="AD39">
        <v>35</v>
      </c>
      <c r="AE39">
        <v>0</v>
      </c>
      <c r="AF39">
        <v>0</v>
      </c>
      <c r="AG39">
        <v>0</v>
      </c>
      <c r="AH39" t="s">
        <v>115</v>
      </c>
      <c r="AI39" s="1">
        <v>44656.785185185188</v>
      </c>
      <c r="AJ39">
        <v>770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35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hidden="1" x14ac:dyDescent="0.45">
      <c r="A40" t="s">
        <v>192</v>
      </c>
      <c r="B40" t="s">
        <v>79</v>
      </c>
      <c r="C40" t="s">
        <v>153</v>
      </c>
      <c r="D40" t="s">
        <v>81</v>
      </c>
      <c r="E40" s="2" t="str">
        <f>HYPERLINK("capsilon://?command=openfolder&amp;siteaddress=FAM.docvelocity-na8.net&amp;folderid=FX343C1729-3587-406A-6DE6-53C6B01E7F7D","FX220312416")</f>
        <v>FX220312416</v>
      </c>
      <c r="F40" t="s">
        <v>19</v>
      </c>
      <c r="G40" t="s">
        <v>19</v>
      </c>
      <c r="H40" t="s">
        <v>82</v>
      </c>
      <c r="I40" t="s">
        <v>154</v>
      </c>
      <c r="J40">
        <v>420</v>
      </c>
      <c r="K40" t="s">
        <v>84</v>
      </c>
      <c r="L40" t="s">
        <v>85</v>
      </c>
      <c r="M40" t="s">
        <v>86</v>
      </c>
      <c r="N40">
        <v>2</v>
      </c>
      <c r="O40" s="1">
        <v>44656.695023148146</v>
      </c>
      <c r="P40" s="1">
        <v>44656.793414351851</v>
      </c>
      <c r="Q40">
        <v>6232</v>
      </c>
      <c r="R40">
        <v>2269</v>
      </c>
      <c r="S40" t="b">
        <v>0</v>
      </c>
      <c r="T40" t="s">
        <v>87</v>
      </c>
      <c r="U40" t="b">
        <v>1</v>
      </c>
      <c r="V40" t="s">
        <v>108</v>
      </c>
      <c r="W40" s="1">
        <v>44656.713229166664</v>
      </c>
      <c r="X40">
        <v>1188</v>
      </c>
      <c r="Y40">
        <v>275</v>
      </c>
      <c r="Z40">
        <v>0</v>
      </c>
      <c r="AA40">
        <v>275</v>
      </c>
      <c r="AB40">
        <v>0</v>
      </c>
      <c r="AC40">
        <v>58</v>
      </c>
      <c r="AD40">
        <v>145</v>
      </c>
      <c r="AE40">
        <v>0</v>
      </c>
      <c r="AF40">
        <v>0</v>
      </c>
      <c r="AG40">
        <v>0</v>
      </c>
      <c r="AH40" t="s">
        <v>193</v>
      </c>
      <c r="AI40" s="1">
        <v>44656.793414351851</v>
      </c>
      <c r="AJ40">
        <v>204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145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hidden="1" x14ac:dyDescent="0.45">
      <c r="A41" t="s">
        <v>194</v>
      </c>
      <c r="B41" t="s">
        <v>79</v>
      </c>
      <c r="C41" t="s">
        <v>160</v>
      </c>
      <c r="D41" t="s">
        <v>81</v>
      </c>
      <c r="E41" s="2" t="str">
        <f>HYPERLINK("capsilon://?command=openfolder&amp;siteaddress=FAM.docvelocity-na8.net&amp;folderid=FXCF87E134-5C0A-F87E-D243-910CC1D745DD","FX22041371")</f>
        <v>FX22041371</v>
      </c>
      <c r="F41" t="s">
        <v>19</v>
      </c>
      <c r="G41" t="s">
        <v>19</v>
      </c>
      <c r="H41" t="s">
        <v>82</v>
      </c>
      <c r="I41" t="s">
        <v>161</v>
      </c>
      <c r="J41">
        <v>241</v>
      </c>
      <c r="K41" t="s">
        <v>84</v>
      </c>
      <c r="L41" t="s">
        <v>85</v>
      </c>
      <c r="M41" t="s">
        <v>86</v>
      </c>
      <c r="N41">
        <v>2</v>
      </c>
      <c r="O41" s="1">
        <v>44656.697638888887</v>
      </c>
      <c r="P41" s="1">
        <v>44656.806064814817</v>
      </c>
      <c r="Q41">
        <v>6587</v>
      </c>
      <c r="R41">
        <v>2781</v>
      </c>
      <c r="S41" t="b">
        <v>0</v>
      </c>
      <c r="T41" t="s">
        <v>87</v>
      </c>
      <c r="U41" t="b">
        <v>1</v>
      </c>
      <c r="V41" t="s">
        <v>158</v>
      </c>
      <c r="W41" s="1">
        <v>44656.714849537035</v>
      </c>
      <c r="X41">
        <v>902</v>
      </c>
      <c r="Y41">
        <v>200</v>
      </c>
      <c r="Z41">
        <v>0</v>
      </c>
      <c r="AA41">
        <v>200</v>
      </c>
      <c r="AB41">
        <v>0</v>
      </c>
      <c r="AC41">
        <v>9</v>
      </c>
      <c r="AD41">
        <v>41</v>
      </c>
      <c r="AE41">
        <v>0</v>
      </c>
      <c r="AF41">
        <v>0</v>
      </c>
      <c r="AG41">
        <v>0</v>
      </c>
      <c r="AH41" t="s">
        <v>115</v>
      </c>
      <c r="AI41" s="1">
        <v>44656.806064814817</v>
      </c>
      <c r="AJ41">
        <v>1804</v>
      </c>
      <c r="AK41">
        <v>23</v>
      </c>
      <c r="AL41">
        <v>0</v>
      </c>
      <c r="AM41">
        <v>23</v>
      </c>
      <c r="AN41">
        <v>0</v>
      </c>
      <c r="AO41">
        <v>23</v>
      </c>
      <c r="AP41">
        <v>18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hidden="1" x14ac:dyDescent="0.45">
      <c r="A42" t="s">
        <v>195</v>
      </c>
      <c r="B42" t="s">
        <v>79</v>
      </c>
      <c r="C42" t="s">
        <v>163</v>
      </c>
      <c r="D42" t="s">
        <v>81</v>
      </c>
      <c r="E42" s="2" t="str">
        <f>HYPERLINK("capsilon://?command=openfolder&amp;siteaddress=FAM.docvelocity-na8.net&amp;folderid=FXBA9199B0-6B14-9F85-3221-F89B886A1260","FX220313573")</f>
        <v>FX220313573</v>
      </c>
      <c r="F42" t="s">
        <v>19</v>
      </c>
      <c r="G42" t="s">
        <v>19</v>
      </c>
      <c r="H42" t="s">
        <v>82</v>
      </c>
      <c r="I42" t="s">
        <v>164</v>
      </c>
      <c r="J42">
        <v>56</v>
      </c>
      <c r="K42" t="s">
        <v>84</v>
      </c>
      <c r="L42" t="s">
        <v>85</v>
      </c>
      <c r="M42" t="s">
        <v>86</v>
      </c>
      <c r="N42">
        <v>2</v>
      </c>
      <c r="O42" s="1">
        <v>44656.697893518518</v>
      </c>
      <c r="P42" s="1">
        <v>44656.795243055552</v>
      </c>
      <c r="Q42">
        <v>7979</v>
      </c>
      <c r="R42">
        <v>432</v>
      </c>
      <c r="S42" t="b">
        <v>0</v>
      </c>
      <c r="T42" t="s">
        <v>87</v>
      </c>
      <c r="U42" t="b">
        <v>1</v>
      </c>
      <c r="V42" t="s">
        <v>196</v>
      </c>
      <c r="W42" s="1">
        <v>44656.713171296295</v>
      </c>
      <c r="X42">
        <v>266</v>
      </c>
      <c r="Y42">
        <v>42</v>
      </c>
      <c r="Z42">
        <v>0</v>
      </c>
      <c r="AA42">
        <v>42</v>
      </c>
      <c r="AB42">
        <v>0</v>
      </c>
      <c r="AC42">
        <v>0</v>
      </c>
      <c r="AD42">
        <v>14</v>
      </c>
      <c r="AE42">
        <v>0</v>
      </c>
      <c r="AF42">
        <v>0</v>
      </c>
      <c r="AG42">
        <v>0</v>
      </c>
      <c r="AH42" t="s">
        <v>193</v>
      </c>
      <c r="AI42" s="1">
        <v>44656.795243055552</v>
      </c>
      <c r="AJ42">
        <v>157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hidden="1" x14ac:dyDescent="0.45">
      <c r="A43" t="s">
        <v>197</v>
      </c>
      <c r="B43" t="s">
        <v>79</v>
      </c>
      <c r="C43" t="s">
        <v>198</v>
      </c>
      <c r="D43" t="s">
        <v>81</v>
      </c>
      <c r="E43" s="2" t="str">
        <f>HYPERLINK("capsilon://?command=openfolder&amp;siteaddress=FAM.docvelocity-na8.net&amp;folderid=FX96C806F4-82B2-45AD-A192-FDDA9201AE2B","FX22031552")</f>
        <v>FX22031552</v>
      </c>
      <c r="F43" t="s">
        <v>19</v>
      </c>
      <c r="G43" t="s">
        <v>19</v>
      </c>
      <c r="H43" t="s">
        <v>82</v>
      </c>
      <c r="I43" t="s">
        <v>199</v>
      </c>
      <c r="J43">
        <v>0</v>
      </c>
      <c r="K43" t="s">
        <v>84</v>
      </c>
      <c r="L43" t="s">
        <v>85</v>
      </c>
      <c r="M43" t="s">
        <v>86</v>
      </c>
      <c r="N43">
        <v>2</v>
      </c>
      <c r="O43" s="1">
        <v>44656.698009259257</v>
      </c>
      <c r="P43" s="1">
        <v>44656.880659722221</v>
      </c>
      <c r="Q43">
        <v>15735</v>
      </c>
      <c r="R43">
        <v>46</v>
      </c>
      <c r="S43" t="b">
        <v>0</v>
      </c>
      <c r="T43" t="s">
        <v>87</v>
      </c>
      <c r="U43" t="b">
        <v>0</v>
      </c>
      <c r="V43" t="s">
        <v>88</v>
      </c>
      <c r="W43" s="1">
        <v>44656.700150462966</v>
      </c>
      <c r="X43">
        <v>17</v>
      </c>
      <c r="Y43">
        <v>0</v>
      </c>
      <c r="Z43">
        <v>0</v>
      </c>
      <c r="AA43">
        <v>0</v>
      </c>
      <c r="AB43">
        <v>37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200</v>
      </c>
      <c r="AI43" s="1">
        <v>44656.880659722221</v>
      </c>
      <c r="AJ43">
        <v>29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hidden="1" x14ac:dyDescent="0.45">
      <c r="A44" t="s">
        <v>201</v>
      </c>
      <c r="B44" t="s">
        <v>79</v>
      </c>
      <c r="C44" t="s">
        <v>169</v>
      </c>
      <c r="D44" t="s">
        <v>81</v>
      </c>
      <c r="E44" s="2" t="str">
        <f>HYPERLINK("capsilon://?command=openfolder&amp;siteaddress=FAM.docvelocity-na8.net&amp;folderid=FX0025E53E-52F5-F109-5CE4-6A5F6320BFC4","FX220311590")</f>
        <v>FX220311590</v>
      </c>
      <c r="F44" t="s">
        <v>19</v>
      </c>
      <c r="G44" t="s">
        <v>19</v>
      </c>
      <c r="H44" t="s">
        <v>82</v>
      </c>
      <c r="I44" t="s">
        <v>170</v>
      </c>
      <c r="J44">
        <v>269</v>
      </c>
      <c r="K44" t="s">
        <v>84</v>
      </c>
      <c r="L44" t="s">
        <v>85</v>
      </c>
      <c r="M44" t="s">
        <v>86</v>
      </c>
      <c r="N44">
        <v>2</v>
      </c>
      <c r="O44" s="1">
        <v>44656.699386574073</v>
      </c>
      <c r="P44" s="1">
        <v>44656.802835648145</v>
      </c>
      <c r="Q44">
        <v>6899</v>
      </c>
      <c r="R44">
        <v>2039</v>
      </c>
      <c r="S44" t="b">
        <v>0</v>
      </c>
      <c r="T44" t="s">
        <v>87</v>
      </c>
      <c r="U44" t="b">
        <v>1</v>
      </c>
      <c r="V44" t="s">
        <v>151</v>
      </c>
      <c r="W44" s="1">
        <v>44656.727002314816</v>
      </c>
      <c r="X44">
        <v>1422</v>
      </c>
      <c r="Y44">
        <v>240</v>
      </c>
      <c r="Z44">
        <v>0</v>
      </c>
      <c r="AA44">
        <v>240</v>
      </c>
      <c r="AB44">
        <v>0</v>
      </c>
      <c r="AC44">
        <v>8</v>
      </c>
      <c r="AD44">
        <v>29</v>
      </c>
      <c r="AE44">
        <v>0</v>
      </c>
      <c r="AF44">
        <v>0</v>
      </c>
      <c r="AG44">
        <v>0</v>
      </c>
      <c r="AH44" t="s">
        <v>182</v>
      </c>
      <c r="AI44" s="1">
        <v>44656.802835648145</v>
      </c>
      <c r="AJ44">
        <v>586</v>
      </c>
      <c r="AK44">
        <v>3</v>
      </c>
      <c r="AL44">
        <v>0</v>
      </c>
      <c r="AM44">
        <v>3</v>
      </c>
      <c r="AN44">
        <v>0</v>
      </c>
      <c r="AO44">
        <v>3</v>
      </c>
      <c r="AP44">
        <v>26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hidden="1" x14ac:dyDescent="0.45">
      <c r="A45" t="s">
        <v>202</v>
      </c>
      <c r="B45" t="s">
        <v>79</v>
      </c>
      <c r="C45" t="s">
        <v>184</v>
      </c>
      <c r="D45" t="s">
        <v>81</v>
      </c>
      <c r="E45" s="2" t="str">
        <f>HYPERLINK("capsilon://?command=openfolder&amp;siteaddress=FAM.docvelocity-na8.net&amp;folderid=FX4EDBDFA9-256A-868F-FBD4-65FCD9D66047","FX220313363")</f>
        <v>FX220313363</v>
      </c>
      <c r="F45" t="s">
        <v>19</v>
      </c>
      <c r="G45" t="s">
        <v>19</v>
      </c>
      <c r="H45" t="s">
        <v>82</v>
      </c>
      <c r="I45" t="s">
        <v>185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44656.700138888889</v>
      </c>
      <c r="P45" s="1">
        <v>44656.798321759263</v>
      </c>
      <c r="Q45">
        <v>7836</v>
      </c>
      <c r="R45">
        <v>647</v>
      </c>
      <c r="S45" t="b">
        <v>0</v>
      </c>
      <c r="T45" t="s">
        <v>87</v>
      </c>
      <c r="U45" t="b">
        <v>1</v>
      </c>
      <c r="V45" t="s">
        <v>127</v>
      </c>
      <c r="W45" s="1">
        <v>44656.716354166667</v>
      </c>
      <c r="X45">
        <v>451</v>
      </c>
      <c r="Y45">
        <v>37</v>
      </c>
      <c r="Z45">
        <v>0</v>
      </c>
      <c r="AA45">
        <v>37</v>
      </c>
      <c r="AB45">
        <v>0</v>
      </c>
      <c r="AC45">
        <v>8</v>
      </c>
      <c r="AD45">
        <v>-37</v>
      </c>
      <c r="AE45">
        <v>0</v>
      </c>
      <c r="AF45">
        <v>0</v>
      </c>
      <c r="AG45">
        <v>0</v>
      </c>
      <c r="AH45" t="s">
        <v>99</v>
      </c>
      <c r="AI45" s="1">
        <v>44656.798321759263</v>
      </c>
      <c r="AJ45">
        <v>192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-37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hidden="1" x14ac:dyDescent="0.45">
      <c r="A46" t="s">
        <v>203</v>
      </c>
      <c r="B46" t="s">
        <v>79</v>
      </c>
      <c r="C46" t="s">
        <v>204</v>
      </c>
      <c r="D46" t="s">
        <v>81</v>
      </c>
      <c r="E46" s="2" t="str">
        <f>HYPERLINK("capsilon://?command=openfolder&amp;siteaddress=FAM.docvelocity-na8.net&amp;folderid=FXE8995210-2831-5460-35BD-1222227F6A59","FX220312367")</f>
        <v>FX220312367</v>
      </c>
      <c r="F46" t="s">
        <v>19</v>
      </c>
      <c r="G46" t="s">
        <v>19</v>
      </c>
      <c r="H46" t="s">
        <v>82</v>
      </c>
      <c r="I46" t="s">
        <v>205</v>
      </c>
      <c r="J46">
        <v>85</v>
      </c>
      <c r="K46" t="s">
        <v>84</v>
      </c>
      <c r="L46" t="s">
        <v>85</v>
      </c>
      <c r="M46" t="s">
        <v>86</v>
      </c>
      <c r="N46">
        <v>1</v>
      </c>
      <c r="O46" s="1">
        <v>44656.705706018518</v>
      </c>
      <c r="P46" s="1">
        <v>44656.751435185186</v>
      </c>
      <c r="Q46">
        <v>3496</v>
      </c>
      <c r="R46">
        <v>455</v>
      </c>
      <c r="S46" t="b">
        <v>0</v>
      </c>
      <c r="T46" t="s">
        <v>87</v>
      </c>
      <c r="U46" t="b">
        <v>0</v>
      </c>
      <c r="V46" t="s">
        <v>180</v>
      </c>
      <c r="W46" s="1">
        <v>44656.751435185186</v>
      </c>
      <c r="X46">
        <v>239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85</v>
      </c>
      <c r="AE46">
        <v>64</v>
      </c>
      <c r="AF46">
        <v>0</v>
      </c>
      <c r="AG46">
        <v>3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hidden="1" x14ac:dyDescent="0.45">
      <c r="A47" t="s">
        <v>206</v>
      </c>
      <c r="B47" t="s">
        <v>79</v>
      </c>
      <c r="C47" t="s">
        <v>207</v>
      </c>
      <c r="D47" t="s">
        <v>81</v>
      </c>
      <c r="E47" s="2" t="str">
        <f>HYPERLINK("capsilon://?command=openfolder&amp;siteaddress=FAM.docvelocity-na8.net&amp;folderid=FXCACB244C-D928-5414-FA13-13D06F630842","FX220311810")</f>
        <v>FX220311810</v>
      </c>
      <c r="F47" t="s">
        <v>19</v>
      </c>
      <c r="G47" t="s">
        <v>19</v>
      </c>
      <c r="H47" t="s">
        <v>82</v>
      </c>
      <c r="I47" t="s">
        <v>208</v>
      </c>
      <c r="J47">
        <v>273</v>
      </c>
      <c r="K47" t="s">
        <v>84</v>
      </c>
      <c r="L47" t="s">
        <v>85</v>
      </c>
      <c r="M47" t="s">
        <v>86</v>
      </c>
      <c r="N47">
        <v>1</v>
      </c>
      <c r="O47" s="1">
        <v>44652.468275462961</v>
      </c>
      <c r="P47" s="1">
        <v>44652.521203703705</v>
      </c>
      <c r="Q47">
        <v>3628</v>
      </c>
      <c r="R47">
        <v>945</v>
      </c>
      <c r="S47" t="b">
        <v>0</v>
      </c>
      <c r="T47" t="s">
        <v>87</v>
      </c>
      <c r="U47" t="b">
        <v>0</v>
      </c>
      <c r="V47" t="s">
        <v>88</v>
      </c>
      <c r="W47" s="1">
        <v>44652.521203703705</v>
      </c>
      <c r="X47">
        <v>335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273</v>
      </c>
      <c r="AE47">
        <v>261</v>
      </c>
      <c r="AF47">
        <v>0</v>
      </c>
      <c r="AG47">
        <v>8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hidden="1" x14ac:dyDescent="0.45">
      <c r="A48" t="s">
        <v>209</v>
      </c>
      <c r="B48" t="s">
        <v>79</v>
      </c>
      <c r="C48" t="s">
        <v>204</v>
      </c>
      <c r="D48" t="s">
        <v>81</v>
      </c>
      <c r="E48" s="2" t="str">
        <f>HYPERLINK("capsilon://?command=openfolder&amp;siteaddress=FAM.docvelocity-na8.net&amp;folderid=FXE8995210-2831-5460-35BD-1222227F6A59","FX220312367")</f>
        <v>FX220312367</v>
      </c>
      <c r="F48" t="s">
        <v>19</v>
      </c>
      <c r="G48" t="s">
        <v>19</v>
      </c>
      <c r="H48" t="s">
        <v>82</v>
      </c>
      <c r="I48" t="s">
        <v>210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44656.705775462964</v>
      </c>
      <c r="P48" s="1">
        <v>44656.883032407408</v>
      </c>
      <c r="Q48">
        <v>14605</v>
      </c>
      <c r="R48">
        <v>710</v>
      </c>
      <c r="S48" t="b">
        <v>0</v>
      </c>
      <c r="T48" t="s">
        <v>87</v>
      </c>
      <c r="U48" t="b">
        <v>0</v>
      </c>
      <c r="V48" t="s">
        <v>108</v>
      </c>
      <c r="W48" s="1">
        <v>44656.719097222223</v>
      </c>
      <c r="X48">
        <v>506</v>
      </c>
      <c r="Y48">
        <v>52</v>
      </c>
      <c r="Z48">
        <v>0</v>
      </c>
      <c r="AA48">
        <v>52</v>
      </c>
      <c r="AB48">
        <v>0</v>
      </c>
      <c r="AC48">
        <v>33</v>
      </c>
      <c r="AD48">
        <v>-52</v>
      </c>
      <c r="AE48">
        <v>0</v>
      </c>
      <c r="AF48">
        <v>0</v>
      </c>
      <c r="AG48">
        <v>0</v>
      </c>
      <c r="AH48" t="s">
        <v>200</v>
      </c>
      <c r="AI48" s="1">
        <v>44656.883032407408</v>
      </c>
      <c r="AJ48">
        <v>204</v>
      </c>
      <c r="AK48">
        <v>2</v>
      </c>
      <c r="AL48">
        <v>0</v>
      </c>
      <c r="AM48">
        <v>2</v>
      </c>
      <c r="AN48">
        <v>0</v>
      </c>
      <c r="AO48">
        <v>1</v>
      </c>
      <c r="AP48">
        <v>-54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hidden="1" x14ac:dyDescent="0.45">
      <c r="A49" t="s">
        <v>211</v>
      </c>
      <c r="B49" t="s">
        <v>79</v>
      </c>
      <c r="C49" t="s">
        <v>204</v>
      </c>
      <c r="D49" t="s">
        <v>81</v>
      </c>
      <c r="E49" s="2" t="str">
        <f>HYPERLINK("capsilon://?command=openfolder&amp;siteaddress=FAM.docvelocity-na8.net&amp;folderid=FXE8995210-2831-5460-35BD-1222227F6A59","FX220312367")</f>
        <v>FX220312367</v>
      </c>
      <c r="F49" t="s">
        <v>19</v>
      </c>
      <c r="G49" t="s">
        <v>19</v>
      </c>
      <c r="H49" t="s">
        <v>82</v>
      </c>
      <c r="I49" t="s">
        <v>212</v>
      </c>
      <c r="J49">
        <v>155</v>
      </c>
      <c r="K49" t="s">
        <v>84</v>
      </c>
      <c r="L49" t="s">
        <v>85</v>
      </c>
      <c r="M49" t="s">
        <v>86</v>
      </c>
      <c r="N49">
        <v>1</v>
      </c>
      <c r="O49" s="1">
        <v>44656.706018518518</v>
      </c>
      <c r="P49" s="1">
        <v>44656.76699074074</v>
      </c>
      <c r="Q49">
        <v>4952</v>
      </c>
      <c r="R49">
        <v>316</v>
      </c>
      <c r="S49" t="b">
        <v>0</v>
      </c>
      <c r="T49" t="s">
        <v>87</v>
      </c>
      <c r="U49" t="b">
        <v>0</v>
      </c>
      <c r="V49" t="s">
        <v>88</v>
      </c>
      <c r="W49" s="1">
        <v>44656.76699074074</v>
      </c>
      <c r="X49">
        <v>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155</v>
      </c>
      <c r="AE49">
        <v>0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hidden="1" x14ac:dyDescent="0.45">
      <c r="A50" t="s">
        <v>213</v>
      </c>
      <c r="B50" t="s">
        <v>79</v>
      </c>
      <c r="C50" t="s">
        <v>187</v>
      </c>
      <c r="D50" t="s">
        <v>81</v>
      </c>
      <c r="E50" s="2" t="str">
        <f>HYPERLINK("capsilon://?command=openfolder&amp;siteaddress=FAM.docvelocity-na8.net&amp;folderid=FX14A511DF-9C0B-5617-EB30-7488EF4E3F0C","FX220313857")</f>
        <v>FX220313857</v>
      </c>
      <c r="F50" t="s">
        <v>19</v>
      </c>
      <c r="G50" t="s">
        <v>19</v>
      </c>
      <c r="H50" t="s">
        <v>82</v>
      </c>
      <c r="I50" t="s">
        <v>214</v>
      </c>
      <c r="J50">
        <v>84</v>
      </c>
      <c r="K50" t="s">
        <v>84</v>
      </c>
      <c r="L50" t="s">
        <v>85</v>
      </c>
      <c r="M50" t="s">
        <v>86</v>
      </c>
      <c r="N50">
        <v>2</v>
      </c>
      <c r="O50" s="1">
        <v>44652.468807870369</v>
      </c>
      <c r="P50" s="1">
        <v>44652.513368055559</v>
      </c>
      <c r="Q50">
        <v>2995</v>
      </c>
      <c r="R50">
        <v>855</v>
      </c>
      <c r="S50" t="b">
        <v>0</v>
      </c>
      <c r="T50" t="s">
        <v>87</v>
      </c>
      <c r="U50" t="b">
        <v>1</v>
      </c>
      <c r="V50" t="s">
        <v>158</v>
      </c>
      <c r="W50" s="1">
        <v>44652.486990740741</v>
      </c>
      <c r="X50">
        <v>420</v>
      </c>
      <c r="Y50">
        <v>63</v>
      </c>
      <c r="Z50">
        <v>0</v>
      </c>
      <c r="AA50">
        <v>63</v>
      </c>
      <c r="AB50">
        <v>0</v>
      </c>
      <c r="AC50">
        <v>2</v>
      </c>
      <c r="AD50">
        <v>21</v>
      </c>
      <c r="AE50">
        <v>0</v>
      </c>
      <c r="AF50">
        <v>0</v>
      </c>
      <c r="AG50">
        <v>0</v>
      </c>
      <c r="AH50" t="s">
        <v>102</v>
      </c>
      <c r="AI50" s="1">
        <v>44652.513368055559</v>
      </c>
      <c r="AJ50">
        <v>120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hidden="1" x14ac:dyDescent="0.45">
      <c r="A51" t="s">
        <v>215</v>
      </c>
      <c r="B51" t="s">
        <v>79</v>
      </c>
      <c r="C51" t="s">
        <v>216</v>
      </c>
      <c r="D51" t="s">
        <v>81</v>
      </c>
      <c r="E51" s="2" t="str">
        <f>HYPERLINK("capsilon://?command=openfolder&amp;siteaddress=FAM.docvelocity-na8.net&amp;folderid=FX3523E855-AC68-8BD2-97CD-E2812EED59FF","FX22029453")</f>
        <v>FX22029453</v>
      </c>
      <c r="F51" t="s">
        <v>19</v>
      </c>
      <c r="G51" t="s">
        <v>19</v>
      </c>
      <c r="H51" t="s">
        <v>82</v>
      </c>
      <c r="I51" t="s">
        <v>217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44656.716863425929</v>
      </c>
      <c r="P51" s="1">
        <v>44656.884513888886</v>
      </c>
      <c r="Q51">
        <v>13649</v>
      </c>
      <c r="R51">
        <v>836</v>
      </c>
      <c r="S51" t="b">
        <v>0</v>
      </c>
      <c r="T51" t="s">
        <v>87</v>
      </c>
      <c r="U51" t="b">
        <v>0</v>
      </c>
      <c r="V51" t="s">
        <v>108</v>
      </c>
      <c r="W51" s="1">
        <v>44656.727314814816</v>
      </c>
      <c r="X51">
        <v>698</v>
      </c>
      <c r="Y51">
        <v>52</v>
      </c>
      <c r="Z51">
        <v>0</v>
      </c>
      <c r="AA51">
        <v>52</v>
      </c>
      <c r="AB51">
        <v>0</v>
      </c>
      <c r="AC51">
        <v>32</v>
      </c>
      <c r="AD51">
        <v>-52</v>
      </c>
      <c r="AE51">
        <v>0</v>
      </c>
      <c r="AF51">
        <v>0</v>
      </c>
      <c r="AG51">
        <v>0</v>
      </c>
      <c r="AH51" t="s">
        <v>200</v>
      </c>
      <c r="AI51" s="1">
        <v>44656.884513888886</v>
      </c>
      <c r="AJ51">
        <v>128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-52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hidden="1" x14ac:dyDescent="0.45">
      <c r="A52" t="s">
        <v>218</v>
      </c>
      <c r="B52" t="s">
        <v>79</v>
      </c>
      <c r="C52" t="s">
        <v>219</v>
      </c>
      <c r="D52" t="s">
        <v>81</v>
      </c>
      <c r="E52" s="2" t="str">
        <f>HYPERLINK("capsilon://?command=openfolder&amp;siteaddress=FAM.docvelocity-na8.net&amp;folderid=FX388A8673-E8BE-D56E-EF3A-35EF183399CE","FX22041484")</f>
        <v>FX22041484</v>
      </c>
      <c r="F52" t="s">
        <v>19</v>
      </c>
      <c r="G52" t="s">
        <v>19</v>
      </c>
      <c r="H52" t="s">
        <v>82</v>
      </c>
      <c r="I52" t="s">
        <v>220</v>
      </c>
      <c r="J52">
        <v>150</v>
      </c>
      <c r="K52" t="s">
        <v>84</v>
      </c>
      <c r="L52" t="s">
        <v>85</v>
      </c>
      <c r="M52" t="s">
        <v>86</v>
      </c>
      <c r="N52">
        <v>1</v>
      </c>
      <c r="O52" s="1">
        <v>44656.722118055557</v>
      </c>
      <c r="P52" s="1">
        <v>44656.77621527778</v>
      </c>
      <c r="Q52">
        <v>3803</v>
      </c>
      <c r="R52">
        <v>871</v>
      </c>
      <c r="S52" t="b">
        <v>0</v>
      </c>
      <c r="T52" t="s">
        <v>87</v>
      </c>
      <c r="U52" t="b">
        <v>0</v>
      </c>
      <c r="V52" t="s">
        <v>88</v>
      </c>
      <c r="W52" s="1">
        <v>44656.77621527778</v>
      </c>
      <c r="X52">
        <v>796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150</v>
      </c>
      <c r="AE52">
        <v>131</v>
      </c>
      <c r="AF52">
        <v>0</v>
      </c>
      <c r="AG52">
        <v>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hidden="1" x14ac:dyDescent="0.45">
      <c r="A53" t="s">
        <v>221</v>
      </c>
      <c r="B53" t="s">
        <v>79</v>
      </c>
      <c r="C53" t="s">
        <v>222</v>
      </c>
      <c r="D53" t="s">
        <v>81</v>
      </c>
      <c r="E53" s="2" t="str">
        <f>HYPERLINK("capsilon://?command=openfolder&amp;siteaddress=FAM.docvelocity-na8.net&amp;folderid=FXA9400808-2E5D-6833-F9FB-2E460C4C4ED9","FX2204969")</f>
        <v>FX2204969</v>
      </c>
      <c r="F53" t="s">
        <v>19</v>
      </c>
      <c r="G53" t="s">
        <v>19</v>
      </c>
      <c r="H53" t="s">
        <v>82</v>
      </c>
      <c r="I53" t="s">
        <v>223</v>
      </c>
      <c r="J53">
        <v>543</v>
      </c>
      <c r="K53" t="s">
        <v>84</v>
      </c>
      <c r="L53" t="s">
        <v>85</v>
      </c>
      <c r="M53" t="s">
        <v>86</v>
      </c>
      <c r="N53">
        <v>1</v>
      </c>
      <c r="O53" s="1">
        <v>44656.727465277778</v>
      </c>
      <c r="P53" s="1">
        <v>44656.779722222222</v>
      </c>
      <c r="Q53">
        <v>4105</v>
      </c>
      <c r="R53">
        <v>410</v>
      </c>
      <c r="S53" t="b">
        <v>0</v>
      </c>
      <c r="T53" t="s">
        <v>87</v>
      </c>
      <c r="U53" t="b">
        <v>0</v>
      </c>
      <c r="V53" t="s">
        <v>88</v>
      </c>
      <c r="W53" s="1">
        <v>44656.779722222222</v>
      </c>
      <c r="X53">
        <v>302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543</v>
      </c>
      <c r="AE53">
        <v>515</v>
      </c>
      <c r="AF53">
        <v>0</v>
      </c>
      <c r="AG53">
        <v>24</v>
      </c>
      <c r="AH53" t="s">
        <v>87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hidden="1" x14ac:dyDescent="0.45">
      <c r="A54" t="s">
        <v>224</v>
      </c>
      <c r="B54" t="s">
        <v>79</v>
      </c>
      <c r="C54" t="s">
        <v>225</v>
      </c>
      <c r="D54" t="s">
        <v>81</v>
      </c>
      <c r="E54" s="2" t="str">
        <f>HYPERLINK("capsilon://?command=openfolder&amp;siteaddress=FAM.docvelocity-na8.net&amp;folderid=FXA6D2CE55-DCFD-30D3-1AB9-4D68EC43CF62","FX22041577")</f>
        <v>FX22041577</v>
      </c>
      <c r="F54" t="s">
        <v>19</v>
      </c>
      <c r="G54" t="s">
        <v>19</v>
      </c>
      <c r="H54" t="s">
        <v>82</v>
      </c>
      <c r="I54" t="s">
        <v>226</v>
      </c>
      <c r="J54">
        <v>121</v>
      </c>
      <c r="K54" t="s">
        <v>84</v>
      </c>
      <c r="L54" t="s">
        <v>85</v>
      </c>
      <c r="M54" t="s">
        <v>86</v>
      </c>
      <c r="N54">
        <v>1</v>
      </c>
      <c r="O54" s="1">
        <v>44656.734317129631</v>
      </c>
      <c r="P54" s="1">
        <v>44656.7812962963</v>
      </c>
      <c r="Q54">
        <v>3844</v>
      </c>
      <c r="R54">
        <v>215</v>
      </c>
      <c r="S54" t="b">
        <v>0</v>
      </c>
      <c r="T54" t="s">
        <v>87</v>
      </c>
      <c r="U54" t="b">
        <v>0</v>
      </c>
      <c r="V54" t="s">
        <v>88</v>
      </c>
      <c r="W54" s="1">
        <v>44656.7812962963</v>
      </c>
      <c r="X54">
        <v>135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121</v>
      </c>
      <c r="AE54">
        <v>109</v>
      </c>
      <c r="AF54">
        <v>0</v>
      </c>
      <c r="AG54">
        <v>5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hidden="1" x14ac:dyDescent="0.45">
      <c r="A55" t="s">
        <v>227</v>
      </c>
      <c r="B55" t="s">
        <v>79</v>
      </c>
      <c r="C55" t="s">
        <v>228</v>
      </c>
      <c r="D55" t="s">
        <v>81</v>
      </c>
      <c r="E55" s="2" t="str">
        <f>HYPERLINK("capsilon://?command=openfolder&amp;siteaddress=FAM.docvelocity-na8.net&amp;folderid=FX485906F3-5ADB-8764-3CDC-0B325A7C0F9A","FX22041319")</f>
        <v>FX22041319</v>
      </c>
      <c r="F55" t="s">
        <v>19</v>
      </c>
      <c r="G55" t="s">
        <v>19</v>
      </c>
      <c r="H55" t="s">
        <v>82</v>
      </c>
      <c r="I55" t="s">
        <v>229</v>
      </c>
      <c r="J55">
        <v>28</v>
      </c>
      <c r="K55" t="s">
        <v>84</v>
      </c>
      <c r="L55" t="s">
        <v>85</v>
      </c>
      <c r="M55" t="s">
        <v>86</v>
      </c>
      <c r="N55">
        <v>2</v>
      </c>
      <c r="O55" s="1">
        <v>44656.74046296296</v>
      </c>
      <c r="P55" s="1">
        <v>44656.885891203703</v>
      </c>
      <c r="Q55">
        <v>12227</v>
      </c>
      <c r="R55">
        <v>338</v>
      </c>
      <c r="S55" t="b">
        <v>0</v>
      </c>
      <c r="T55" t="s">
        <v>87</v>
      </c>
      <c r="U55" t="b">
        <v>0</v>
      </c>
      <c r="V55" t="s">
        <v>189</v>
      </c>
      <c r="W55" s="1">
        <v>44656.749351851853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200</v>
      </c>
      <c r="AI55" s="1">
        <v>44656.885891203703</v>
      </c>
      <c r="AJ55">
        <v>119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hidden="1" x14ac:dyDescent="0.45">
      <c r="A56" t="s">
        <v>230</v>
      </c>
      <c r="B56" t="s">
        <v>79</v>
      </c>
      <c r="C56" t="s">
        <v>228</v>
      </c>
      <c r="D56" t="s">
        <v>81</v>
      </c>
      <c r="E56" s="2" t="str">
        <f>HYPERLINK("capsilon://?command=openfolder&amp;siteaddress=FAM.docvelocity-na8.net&amp;folderid=FX485906F3-5ADB-8764-3CDC-0B325A7C0F9A","FX22041319")</f>
        <v>FX22041319</v>
      </c>
      <c r="F56" t="s">
        <v>19</v>
      </c>
      <c r="G56" t="s">
        <v>19</v>
      </c>
      <c r="H56" t="s">
        <v>82</v>
      </c>
      <c r="I56" t="s">
        <v>231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44656.741006944445</v>
      </c>
      <c r="P56" s="1">
        <v>44656.886840277781</v>
      </c>
      <c r="Q56">
        <v>12351</v>
      </c>
      <c r="R56">
        <v>249</v>
      </c>
      <c r="S56" t="b">
        <v>0</v>
      </c>
      <c r="T56" t="s">
        <v>87</v>
      </c>
      <c r="U56" t="b">
        <v>0</v>
      </c>
      <c r="V56" t="s">
        <v>189</v>
      </c>
      <c r="W56" s="1">
        <v>44656.751307870371</v>
      </c>
      <c r="X56">
        <v>168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200</v>
      </c>
      <c r="AI56" s="1">
        <v>44656.886840277781</v>
      </c>
      <c r="AJ56">
        <v>81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hidden="1" x14ac:dyDescent="0.45">
      <c r="A57" t="s">
        <v>232</v>
      </c>
      <c r="B57" t="s">
        <v>79</v>
      </c>
      <c r="C57" t="s">
        <v>178</v>
      </c>
      <c r="D57" t="s">
        <v>81</v>
      </c>
      <c r="E57" s="2" t="str">
        <f>HYPERLINK("capsilon://?command=openfolder&amp;siteaddress=FAM.docvelocity-na8.net&amp;folderid=FX410C163A-C8EE-AA6A-CD90-F0A7926EDE66","FX220411")</f>
        <v>FX220411</v>
      </c>
      <c r="F57" t="s">
        <v>19</v>
      </c>
      <c r="G57" t="s">
        <v>19</v>
      </c>
      <c r="H57" t="s">
        <v>82</v>
      </c>
      <c r="I57" t="s">
        <v>179</v>
      </c>
      <c r="J57">
        <v>122</v>
      </c>
      <c r="K57" t="s">
        <v>84</v>
      </c>
      <c r="L57" t="s">
        <v>85</v>
      </c>
      <c r="M57" t="s">
        <v>86</v>
      </c>
      <c r="N57">
        <v>2</v>
      </c>
      <c r="O57" s="1">
        <v>44656.744166666664</v>
      </c>
      <c r="P57" s="1">
        <v>44656.806956018518</v>
      </c>
      <c r="Q57">
        <v>4643</v>
      </c>
      <c r="R57">
        <v>782</v>
      </c>
      <c r="S57" t="b">
        <v>0</v>
      </c>
      <c r="T57" t="s">
        <v>87</v>
      </c>
      <c r="U57" t="b">
        <v>1</v>
      </c>
      <c r="V57" t="s">
        <v>180</v>
      </c>
      <c r="W57" s="1">
        <v>44656.7496875</v>
      </c>
      <c r="X57">
        <v>422</v>
      </c>
      <c r="Y57">
        <v>98</v>
      </c>
      <c r="Z57">
        <v>0</v>
      </c>
      <c r="AA57">
        <v>98</v>
      </c>
      <c r="AB57">
        <v>0</v>
      </c>
      <c r="AC57">
        <v>7</v>
      </c>
      <c r="AD57">
        <v>24</v>
      </c>
      <c r="AE57">
        <v>0</v>
      </c>
      <c r="AF57">
        <v>0</v>
      </c>
      <c r="AG57">
        <v>0</v>
      </c>
      <c r="AH57" t="s">
        <v>182</v>
      </c>
      <c r="AI57" s="1">
        <v>44656.806956018518</v>
      </c>
      <c r="AJ57">
        <v>355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23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hidden="1" x14ac:dyDescent="0.45">
      <c r="A58" t="s">
        <v>233</v>
      </c>
      <c r="B58" t="s">
        <v>79</v>
      </c>
      <c r="C58" t="s">
        <v>228</v>
      </c>
      <c r="D58" t="s">
        <v>81</v>
      </c>
      <c r="E58" s="2" t="str">
        <f>HYPERLINK("capsilon://?command=openfolder&amp;siteaddress=FAM.docvelocity-na8.net&amp;folderid=FX485906F3-5ADB-8764-3CDC-0B325A7C0F9A","FX22041319")</f>
        <v>FX22041319</v>
      </c>
      <c r="F58" t="s">
        <v>19</v>
      </c>
      <c r="G58" t="s">
        <v>19</v>
      </c>
      <c r="H58" t="s">
        <v>82</v>
      </c>
      <c r="I58" t="s">
        <v>234</v>
      </c>
      <c r="J58">
        <v>43</v>
      </c>
      <c r="K58" t="s">
        <v>84</v>
      </c>
      <c r="L58" t="s">
        <v>85</v>
      </c>
      <c r="M58" t="s">
        <v>86</v>
      </c>
      <c r="N58">
        <v>2</v>
      </c>
      <c r="O58" s="1">
        <v>44656.746331018519</v>
      </c>
      <c r="P58" s="1">
        <v>44656.887731481482</v>
      </c>
      <c r="Q58">
        <v>11841</v>
      </c>
      <c r="R58">
        <v>376</v>
      </c>
      <c r="S58" t="b">
        <v>0</v>
      </c>
      <c r="T58" t="s">
        <v>87</v>
      </c>
      <c r="U58" t="b">
        <v>0</v>
      </c>
      <c r="V58" t="s">
        <v>189</v>
      </c>
      <c r="W58" s="1">
        <v>44656.754791666666</v>
      </c>
      <c r="X58">
        <v>300</v>
      </c>
      <c r="Y58">
        <v>38</v>
      </c>
      <c r="Z58">
        <v>0</v>
      </c>
      <c r="AA58">
        <v>38</v>
      </c>
      <c r="AB58">
        <v>0</v>
      </c>
      <c r="AC58">
        <v>3</v>
      </c>
      <c r="AD58">
        <v>5</v>
      </c>
      <c r="AE58">
        <v>0</v>
      </c>
      <c r="AF58">
        <v>0</v>
      </c>
      <c r="AG58">
        <v>0</v>
      </c>
      <c r="AH58" t="s">
        <v>200</v>
      </c>
      <c r="AI58" s="1">
        <v>44656.887731481482</v>
      </c>
      <c r="AJ58">
        <v>76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3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hidden="1" x14ac:dyDescent="0.45">
      <c r="A59" t="s">
        <v>235</v>
      </c>
      <c r="B59" t="s">
        <v>79</v>
      </c>
      <c r="C59" t="s">
        <v>228</v>
      </c>
      <c r="D59" t="s">
        <v>81</v>
      </c>
      <c r="E59" s="2" t="str">
        <f>HYPERLINK("capsilon://?command=openfolder&amp;siteaddress=FAM.docvelocity-na8.net&amp;folderid=FX485906F3-5ADB-8764-3CDC-0B325A7C0F9A","FX22041319")</f>
        <v>FX22041319</v>
      </c>
      <c r="F59" t="s">
        <v>19</v>
      </c>
      <c r="G59" t="s">
        <v>19</v>
      </c>
      <c r="H59" t="s">
        <v>82</v>
      </c>
      <c r="I59" t="s">
        <v>236</v>
      </c>
      <c r="J59">
        <v>43</v>
      </c>
      <c r="K59" t="s">
        <v>84</v>
      </c>
      <c r="L59" t="s">
        <v>85</v>
      </c>
      <c r="M59" t="s">
        <v>86</v>
      </c>
      <c r="N59">
        <v>2</v>
      </c>
      <c r="O59" s="1">
        <v>44656.746400462966</v>
      </c>
      <c r="P59" s="1">
        <v>44656.888402777775</v>
      </c>
      <c r="Q59">
        <v>12014</v>
      </c>
      <c r="R59">
        <v>255</v>
      </c>
      <c r="S59" t="b">
        <v>0</v>
      </c>
      <c r="T59" t="s">
        <v>87</v>
      </c>
      <c r="U59" t="b">
        <v>0</v>
      </c>
      <c r="V59" t="s">
        <v>189</v>
      </c>
      <c r="W59" s="1">
        <v>44656.757094907407</v>
      </c>
      <c r="X59">
        <v>198</v>
      </c>
      <c r="Y59">
        <v>38</v>
      </c>
      <c r="Z59">
        <v>0</v>
      </c>
      <c r="AA59">
        <v>38</v>
      </c>
      <c r="AB59">
        <v>0</v>
      </c>
      <c r="AC59">
        <v>2</v>
      </c>
      <c r="AD59">
        <v>5</v>
      </c>
      <c r="AE59">
        <v>0</v>
      </c>
      <c r="AF59">
        <v>0</v>
      </c>
      <c r="AG59">
        <v>0</v>
      </c>
      <c r="AH59" t="s">
        <v>200</v>
      </c>
      <c r="AI59" s="1">
        <v>44656.888402777775</v>
      </c>
      <c r="AJ59">
        <v>57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hidden="1" x14ac:dyDescent="0.45">
      <c r="A60" t="s">
        <v>237</v>
      </c>
      <c r="B60" t="s">
        <v>79</v>
      </c>
      <c r="C60" t="s">
        <v>204</v>
      </c>
      <c r="D60" t="s">
        <v>81</v>
      </c>
      <c r="E60" s="2" t="str">
        <f>HYPERLINK("capsilon://?command=openfolder&amp;siteaddress=FAM.docvelocity-na8.net&amp;folderid=FXE8995210-2831-5460-35BD-1222227F6A59","FX220312367")</f>
        <v>FX220312367</v>
      </c>
      <c r="F60" t="s">
        <v>19</v>
      </c>
      <c r="G60" t="s">
        <v>19</v>
      </c>
      <c r="H60" t="s">
        <v>82</v>
      </c>
      <c r="I60" t="s">
        <v>205</v>
      </c>
      <c r="J60">
        <v>113</v>
      </c>
      <c r="K60" t="s">
        <v>84</v>
      </c>
      <c r="L60" t="s">
        <v>85</v>
      </c>
      <c r="M60" t="s">
        <v>86</v>
      </c>
      <c r="N60">
        <v>2</v>
      </c>
      <c r="O60" s="1">
        <v>44656.752280092594</v>
      </c>
      <c r="P60" s="1">
        <v>44656.810902777775</v>
      </c>
      <c r="Q60">
        <v>4311</v>
      </c>
      <c r="R60">
        <v>754</v>
      </c>
      <c r="S60" t="b">
        <v>0</v>
      </c>
      <c r="T60" t="s">
        <v>87</v>
      </c>
      <c r="U60" t="b">
        <v>1</v>
      </c>
      <c r="V60" t="s">
        <v>180</v>
      </c>
      <c r="W60" s="1">
        <v>44656.757025462961</v>
      </c>
      <c r="X60">
        <v>406</v>
      </c>
      <c r="Y60">
        <v>94</v>
      </c>
      <c r="Z60">
        <v>0</v>
      </c>
      <c r="AA60">
        <v>94</v>
      </c>
      <c r="AB60">
        <v>0</v>
      </c>
      <c r="AC60">
        <v>5</v>
      </c>
      <c r="AD60">
        <v>19</v>
      </c>
      <c r="AE60">
        <v>0</v>
      </c>
      <c r="AF60">
        <v>0</v>
      </c>
      <c r="AG60">
        <v>0</v>
      </c>
      <c r="AH60" t="s">
        <v>182</v>
      </c>
      <c r="AI60" s="1">
        <v>44656.810902777775</v>
      </c>
      <c r="AJ60">
        <v>340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hidden="1" x14ac:dyDescent="0.45">
      <c r="A61" t="s">
        <v>238</v>
      </c>
      <c r="B61" t="s">
        <v>79</v>
      </c>
      <c r="C61" t="s">
        <v>204</v>
      </c>
      <c r="D61" t="s">
        <v>81</v>
      </c>
      <c r="E61" s="2" t="str">
        <f>HYPERLINK("capsilon://?command=openfolder&amp;siteaddress=FAM.docvelocity-na8.net&amp;folderid=FXE8995210-2831-5460-35BD-1222227F6A59","FX220312367")</f>
        <v>FX220312367</v>
      </c>
      <c r="F61" t="s">
        <v>19</v>
      </c>
      <c r="G61" t="s">
        <v>19</v>
      </c>
      <c r="H61" t="s">
        <v>82</v>
      </c>
      <c r="I61" t="s">
        <v>212</v>
      </c>
      <c r="J61">
        <v>183</v>
      </c>
      <c r="K61" t="s">
        <v>84</v>
      </c>
      <c r="L61" t="s">
        <v>85</v>
      </c>
      <c r="M61" t="s">
        <v>86</v>
      </c>
      <c r="N61">
        <v>2</v>
      </c>
      <c r="O61" s="1">
        <v>44656.767650462964</v>
      </c>
      <c r="P61" s="1">
        <v>44656.838761574072</v>
      </c>
      <c r="Q61">
        <v>3533</v>
      </c>
      <c r="R61">
        <v>2611</v>
      </c>
      <c r="S61" t="b">
        <v>0</v>
      </c>
      <c r="T61" t="s">
        <v>87</v>
      </c>
      <c r="U61" t="b">
        <v>1</v>
      </c>
      <c r="V61" t="s">
        <v>180</v>
      </c>
      <c r="W61" s="1">
        <v>44656.784826388888</v>
      </c>
      <c r="X61">
        <v>1215</v>
      </c>
      <c r="Y61">
        <v>160</v>
      </c>
      <c r="Z61">
        <v>0</v>
      </c>
      <c r="AA61">
        <v>160</v>
      </c>
      <c r="AB61">
        <v>0</v>
      </c>
      <c r="AC61">
        <v>51</v>
      </c>
      <c r="AD61">
        <v>23</v>
      </c>
      <c r="AE61">
        <v>0</v>
      </c>
      <c r="AF61">
        <v>0</v>
      </c>
      <c r="AG61">
        <v>0</v>
      </c>
      <c r="AH61" t="s">
        <v>200</v>
      </c>
      <c r="AI61" s="1">
        <v>44656.838761574072</v>
      </c>
      <c r="AJ61">
        <v>807</v>
      </c>
      <c r="AK61">
        <v>4</v>
      </c>
      <c r="AL61">
        <v>0</v>
      </c>
      <c r="AM61">
        <v>4</v>
      </c>
      <c r="AN61">
        <v>0</v>
      </c>
      <c r="AO61">
        <v>2</v>
      </c>
      <c r="AP61">
        <v>19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hidden="1" x14ac:dyDescent="0.45">
      <c r="A62" t="s">
        <v>239</v>
      </c>
      <c r="B62" t="s">
        <v>79</v>
      </c>
      <c r="C62" t="s">
        <v>219</v>
      </c>
      <c r="D62" t="s">
        <v>81</v>
      </c>
      <c r="E62" s="2" t="str">
        <f>HYPERLINK("capsilon://?command=openfolder&amp;siteaddress=FAM.docvelocity-na8.net&amp;folderid=FX388A8673-E8BE-D56E-EF3A-35EF183399CE","FX22041484")</f>
        <v>FX22041484</v>
      </c>
      <c r="F62" t="s">
        <v>19</v>
      </c>
      <c r="G62" t="s">
        <v>19</v>
      </c>
      <c r="H62" t="s">
        <v>82</v>
      </c>
      <c r="I62" t="s">
        <v>220</v>
      </c>
      <c r="J62">
        <v>258</v>
      </c>
      <c r="K62" t="s">
        <v>84</v>
      </c>
      <c r="L62" t="s">
        <v>85</v>
      </c>
      <c r="M62" t="s">
        <v>86</v>
      </c>
      <c r="N62">
        <v>2</v>
      </c>
      <c r="O62" s="1">
        <v>44656.777465277781</v>
      </c>
      <c r="P62" s="1">
        <v>44656.84269675926</v>
      </c>
      <c r="Q62">
        <v>3821</v>
      </c>
      <c r="R62">
        <v>1815</v>
      </c>
      <c r="S62" t="b">
        <v>0</v>
      </c>
      <c r="T62" t="s">
        <v>87</v>
      </c>
      <c r="U62" t="b">
        <v>1</v>
      </c>
      <c r="V62" t="s">
        <v>196</v>
      </c>
      <c r="W62" s="1">
        <v>44656.783668981479</v>
      </c>
      <c r="X62">
        <v>477</v>
      </c>
      <c r="Y62">
        <v>208</v>
      </c>
      <c r="Z62">
        <v>0</v>
      </c>
      <c r="AA62">
        <v>208</v>
      </c>
      <c r="AB62">
        <v>0</v>
      </c>
      <c r="AC62">
        <v>3</v>
      </c>
      <c r="AD62">
        <v>50</v>
      </c>
      <c r="AE62">
        <v>0</v>
      </c>
      <c r="AF62">
        <v>0</v>
      </c>
      <c r="AG62">
        <v>0</v>
      </c>
      <c r="AH62" t="s">
        <v>240</v>
      </c>
      <c r="AI62" s="1">
        <v>44656.84269675926</v>
      </c>
      <c r="AJ62">
        <v>1308</v>
      </c>
      <c r="AK62">
        <v>3</v>
      </c>
      <c r="AL62">
        <v>0</v>
      </c>
      <c r="AM62">
        <v>3</v>
      </c>
      <c r="AN62">
        <v>5</v>
      </c>
      <c r="AO62">
        <v>3</v>
      </c>
      <c r="AP62">
        <v>47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hidden="1" x14ac:dyDescent="0.45">
      <c r="A63" t="s">
        <v>241</v>
      </c>
      <c r="B63" t="s">
        <v>79</v>
      </c>
      <c r="C63" t="s">
        <v>242</v>
      </c>
      <c r="D63" t="s">
        <v>81</v>
      </c>
      <c r="E63" s="2" t="str">
        <f>HYPERLINK("capsilon://?command=openfolder&amp;siteaddress=FAM.docvelocity-na8.net&amp;folderid=FX7A98BA35-45AC-D600-CB4E-6CD46070966C","FX22041359")</f>
        <v>FX22041359</v>
      </c>
      <c r="F63" t="s">
        <v>19</v>
      </c>
      <c r="G63" t="s">
        <v>19</v>
      </c>
      <c r="H63" t="s">
        <v>82</v>
      </c>
      <c r="I63" t="s">
        <v>243</v>
      </c>
      <c r="J63">
        <v>202</v>
      </c>
      <c r="K63" t="s">
        <v>84</v>
      </c>
      <c r="L63" t="s">
        <v>85</v>
      </c>
      <c r="M63" t="s">
        <v>86</v>
      </c>
      <c r="N63">
        <v>1</v>
      </c>
      <c r="O63" s="1">
        <v>44656.779039351852</v>
      </c>
      <c r="P63" s="1">
        <v>44656.789293981485</v>
      </c>
      <c r="Q63">
        <v>215</v>
      </c>
      <c r="R63">
        <v>671</v>
      </c>
      <c r="S63" t="b">
        <v>0</v>
      </c>
      <c r="T63" t="s">
        <v>87</v>
      </c>
      <c r="U63" t="b">
        <v>0</v>
      </c>
      <c r="V63" t="s">
        <v>88</v>
      </c>
      <c r="W63" s="1">
        <v>44656.789293981485</v>
      </c>
      <c r="X63">
        <v>662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202</v>
      </c>
      <c r="AE63">
        <v>178</v>
      </c>
      <c r="AF63">
        <v>0</v>
      </c>
      <c r="AG63">
        <v>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hidden="1" x14ac:dyDescent="0.45">
      <c r="A64" t="s">
        <v>244</v>
      </c>
      <c r="B64" t="s">
        <v>79</v>
      </c>
      <c r="C64" t="s">
        <v>222</v>
      </c>
      <c r="D64" t="s">
        <v>81</v>
      </c>
      <c r="E64" s="2" t="str">
        <f>HYPERLINK("capsilon://?command=openfolder&amp;siteaddress=FAM.docvelocity-na8.net&amp;folderid=FXA9400808-2E5D-6833-F9FB-2E460C4C4ED9","FX2204969")</f>
        <v>FX2204969</v>
      </c>
      <c r="F64" t="s">
        <v>19</v>
      </c>
      <c r="G64" t="s">
        <v>19</v>
      </c>
      <c r="H64" t="s">
        <v>82</v>
      </c>
      <c r="I64" t="s">
        <v>223</v>
      </c>
      <c r="J64">
        <v>947</v>
      </c>
      <c r="K64" t="s">
        <v>84</v>
      </c>
      <c r="L64" t="s">
        <v>85</v>
      </c>
      <c r="M64" t="s">
        <v>86</v>
      </c>
      <c r="N64">
        <v>2</v>
      </c>
      <c r="O64" s="1">
        <v>44656.781261574077</v>
      </c>
      <c r="P64" s="1">
        <v>44656.91851851852</v>
      </c>
      <c r="Q64">
        <v>2030</v>
      </c>
      <c r="R64">
        <v>9829</v>
      </c>
      <c r="S64" t="b">
        <v>0</v>
      </c>
      <c r="T64" t="s">
        <v>87</v>
      </c>
      <c r="U64" t="b">
        <v>1</v>
      </c>
      <c r="V64" t="s">
        <v>245</v>
      </c>
      <c r="W64" s="1">
        <v>44656.88113425926</v>
      </c>
      <c r="X64">
        <v>5693</v>
      </c>
      <c r="Y64">
        <v>651</v>
      </c>
      <c r="Z64">
        <v>0</v>
      </c>
      <c r="AA64">
        <v>651</v>
      </c>
      <c r="AB64">
        <v>740</v>
      </c>
      <c r="AC64">
        <v>109</v>
      </c>
      <c r="AD64">
        <v>296</v>
      </c>
      <c r="AE64">
        <v>0</v>
      </c>
      <c r="AF64">
        <v>0</v>
      </c>
      <c r="AG64">
        <v>0</v>
      </c>
      <c r="AH64" t="s">
        <v>240</v>
      </c>
      <c r="AI64" s="1">
        <v>44656.91851851852</v>
      </c>
      <c r="AJ64">
        <v>1595</v>
      </c>
      <c r="AK64">
        <v>2</v>
      </c>
      <c r="AL64">
        <v>0</v>
      </c>
      <c r="AM64">
        <v>2</v>
      </c>
      <c r="AN64">
        <v>185</v>
      </c>
      <c r="AO64">
        <v>2</v>
      </c>
      <c r="AP64">
        <v>294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hidden="1" x14ac:dyDescent="0.45">
      <c r="A65" t="s">
        <v>246</v>
      </c>
      <c r="B65" t="s">
        <v>79</v>
      </c>
      <c r="C65" t="s">
        <v>225</v>
      </c>
      <c r="D65" t="s">
        <v>81</v>
      </c>
      <c r="E65" s="2" t="str">
        <f>HYPERLINK("capsilon://?command=openfolder&amp;siteaddress=FAM.docvelocity-na8.net&amp;folderid=FXA6D2CE55-DCFD-30D3-1AB9-4D68EC43CF62","FX22041577")</f>
        <v>FX22041577</v>
      </c>
      <c r="F65" t="s">
        <v>19</v>
      </c>
      <c r="G65" t="s">
        <v>19</v>
      </c>
      <c r="H65" t="s">
        <v>82</v>
      </c>
      <c r="I65" t="s">
        <v>226</v>
      </c>
      <c r="J65">
        <v>197</v>
      </c>
      <c r="K65" t="s">
        <v>84</v>
      </c>
      <c r="L65" t="s">
        <v>85</v>
      </c>
      <c r="M65" t="s">
        <v>86</v>
      </c>
      <c r="N65">
        <v>2</v>
      </c>
      <c r="O65" s="1">
        <v>44656.782094907408</v>
      </c>
      <c r="P65" s="1">
        <v>44656.846979166665</v>
      </c>
      <c r="Q65">
        <v>3503</v>
      </c>
      <c r="R65">
        <v>2103</v>
      </c>
      <c r="S65" t="b">
        <v>0</v>
      </c>
      <c r="T65" t="s">
        <v>87</v>
      </c>
      <c r="U65" t="b">
        <v>1</v>
      </c>
      <c r="V65" t="s">
        <v>114</v>
      </c>
      <c r="W65" s="1">
        <v>44656.799849537034</v>
      </c>
      <c r="X65">
        <v>1393</v>
      </c>
      <c r="Y65">
        <v>165</v>
      </c>
      <c r="Z65">
        <v>0</v>
      </c>
      <c r="AA65">
        <v>165</v>
      </c>
      <c r="AB65">
        <v>0</v>
      </c>
      <c r="AC65">
        <v>96</v>
      </c>
      <c r="AD65">
        <v>32</v>
      </c>
      <c r="AE65">
        <v>0</v>
      </c>
      <c r="AF65">
        <v>0</v>
      </c>
      <c r="AG65">
        <v>0</v>
      </c>
      <c r="AH65" t="s">
        <v>200</v>
      </c>
      <c r="AI65" s="1">
        <v>44656.846979166665</v>
      </c>
      <c r="AJ65">
        <v>710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32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hidden="1" x14ac:dyDescent="0.45">
      <c r="A66" t="s">
        <v>247</v>
      </c>
      <c r="B66" t="s">
        <v>79</v>
      </c>
      <c r="C66" t="s">
        <v>228</v>
      </c>
      <c r="D66" t="s">
        <v>81</v>
      </c>
      <c r="E66" s="2" t="str">
        <f>HYPERLINK("capsilon://?command=openfolder&amp;siteaddress=FAM.docvelocity-na8.net&amp;folderid=FX485906F3-5ADB-8764-3CDC-0B325A7C0F9A","FX22041319")</f>
        <v>FX22041319</v>
      </c>
      <c r="F66" t="s">
        <v>19</v>
      </c>
      <c r="G66" t="s">
        <v>19</v>
      </c>
      <c r="H66" t="s">
        <v>82</v>
      </c>
      <c r="I66" t="s">
        <v>248</v>
      </c>
      <c r="J66">
        <v>28</v>
      </c>
      <c r="K66" t="s">
        <v>84</v>
      </c>
      <c r="L66" t="s">
        <v>85</v>
      </c>
      <c r="M66" t="s">
        <v>86</v>
      </c>
      <c r="N66">
        <v>2</v>
      </c>
      <c r="O66" s="1">
        <v>44656.782824074071</v>
      </c>
      <c r="P66" s="1">
        <v>44656.890300925923</v>
      </c>
      <c r="Q66">
        <v>8263</v>
      </c>
      <c r="R66">
        <v>1023</v>
      </c>
      <c r="S66" t="b">
        <v>0</v>
      </c>
      <c r="T66" t="s">
        <v>87</v>
      </c>
      <c r="U66" t="b">
        <v>0</v>
      </c>
      <c r="V66" t="s">
        <v>98</v>
      </c>
      <c r="W66" s="1">
        <v>44656.796215277776</v>
      </c>
      <c r="X66">
        <v>848</v>
      </c>
      <c r="Y66">
        <v>21</v>
      </c>
      <c r="Z66">
        <v>0</v>
      </c>
      <c r="AA66">
        <v>21</v>
      </c>
      <c r="AB66">
        <v>0</v>
      </c>
      <c r="AC66">
        <v>19</v>
      </c>
      <c r="AD66">
        <v>7</v>
      </c>
      <c r="AE66">
        <v>0</v>
      </c>
      <c r="AF66">
        <v>0</v>
      </c>
      <c r="AG66">
        <v>0</v>
      </c>
      <c r="AH66" t="s">
        <v>200</v>
      </c>
      <c r="AI66" s="1">
        <v>44656.890300925923</v>
      </c>
      <c r="AJ66">
        <v>163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hidden="1" x14ac:dyDescent="0.45">
      <c r="A67" t="s">
        <v>249</v>
      </c>
      <c r="B67" t="s">
        <v>79</v>
      </c>
      <c r="C67" t="s">
        <v>228</v>
      </c>
      <c r="D67" t="s">
        <v>81</v>
      </c>
      <c r="E67" s="2" t="str">
        <f>HYPERLINK("capsilon://?command=openfolder&amp;siteaddress=FAM.docvelocity-na8.net&amp;folderid=FX485906F3-5ADB-8764-3CDC-0B325A7C0F9A","FX22041319")</f>
        <v>FX22041319</v>
      </c>
      <c r="F67" t="s">
        <v>19</v>
      </c>
      <c r="G67" t="s">
        <v>19</v>
      </c>
      <c r="H67" t="s">
        <v>82</v>
      </c>
      <c r="I67" t="s">
        <v>250</v>
      </c>
      <c r="J67">
        <v>75</v>
      </c>
      <c r="K67" t="s">
        <v>84</v>
      </c>
      <c r="L67" t="s">
        <v>85</v>
      </c>
      <c r="M67" t="s">
        <v>86</v>
      </c>
      <c r="N67">
        <v>1</v>
      </c>
      <c r="O67" s="1">
        <v>44656.783587962964</v>
      </c>
      <c r="P67" s="1">
        <v>44656.791122685187</v>
      </c>
      <c r="Q67">
        <v>495</v>
      </c>
      <c r="R67">
        <v>156</v>
      </c>
      <c r="S67" t="b">
        <v>0</v>
      </c>
      <c r="T67" t="s">
        <v>87</v>
      </c>
      <c r="U67" t="b">
        <v>0</v>
      </c>
      <c r="V67" t="s">
        <v>88</v>
      </c>
      <c r="W67" s="1">
        <v>44656.791122685187</v>
      </c>
      <c r="X67">
        <v>85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75</v>
      </c>
      <c r="AE67">
        <v>70</v>
      </c>
      <c r="AF67">
        <v>0</v>
      </c>
      <c r="AG67">
        <v>3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hidden="1" x14ac:dyDescent="0.45">
      <c r="A68" t="s">
        <v>251</v>
      </c>
      <c r="B68" t="s">
        <v>79</v>
      </c>
      <c r="C68" t="s">
        <v>228</v>
      </c>
      <c r="D68" t="s">
        <v>81</v>
      </c>
      <c r="E68" s="2" t="str">
        <f>HYPERLINK("capsilon://?command=openfolder&amp;siteaddress=FAM.docvelocity-na8.net&amp;folderid=FX485906F3-5ADB-8764-3CDC-0B325A7C0F9A","FX22041319")</f>
        <v>FX22041319</v>
      </c>
      <c r="F68" t="s">
        <v>19</v>
      </c>
      <c r="G68" t="s">
        <v>19</v>
      </c>
      <c r="H68" t="s">
        <v>82</v>
      </c>
      <c r="I68" t="s">
        <v>252</v>
      </c>
      <c r="J68">
        <v>75</v>
      </c>
      <c r="K68" t="s">
        <v>84</v>
      </c>
      <c r="L68" t="s">
        <v>85</v>
      </c>
      <c r="M68" t="s">
        <v>86</v>
      </c>
      <c r="N68">
        <v>1</v>
      </c>
      <c r="O68" s="1">
        <v>44656.783819444441</v>
      </c>
      <c r="P68" s="1">
        <v>44656.790127314816</v>
      </c>
      <c r="Q68">
        <v>474</v>
      </c>
      <c r="R68">
        <v>71</v>
      </c>
      <c r="S68" t="b">
        <v>0</v>
      </c>
      <c r="T68" t="s">
        <v>87</v>
      </c>
      <c r="U68" t="b">
        <v>0</v>
      </c>
      <c r="V68" t="s">
        <v>88</v>
      </c>
      <c r="W68" s="1">
        <v>44656.790127314816</v>
      </c>
      <c r="X68">
        <v>71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75</v>
      </c>
      <c r="AE68">
        <v>70</v>
      </c>
      <c r="AF68">
        <v>0</v>
      </c>
      <c r="AG68">
        <v>3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hidden="1" x14ac:dyDescent="0.45">
      <c r="A69" t="s">
        <v>253</v>
      </c>
      <c r="B69" t="s">
        <v>79</v>
      </c>
      <c r="C69" t="s">
        <v>254</v>
      </c>
      <c r="D69" t="s">
        <v>81</v>
      </c>
      <c r="E69" s="2" t="str">
        <f>HYPERLINK("capsilon://?command=openfolder&amp;siteaddress=FAM.docvelocity-na8.net&amp;folderid=FX5A3E522C-F8E9-5339-105D-3B550C634942","FX220312782")</f>
        <v>FX220312782</v>
      </c>
      <c r="F69" t="s">
        <v>19</v>
      </c>
      <c r="G69" t="s">
        <v>19</v>
      </c>
      <c r="H69" t="s">
        <v>82</v>
      </c>
      <c r="I69" t="s">
        <v>255</v>
      </c>
      <c r="J69">
        <v>90</v>
      </c>
      <c r="K69" t="s">
        <v>84</v>
      </c>
      <c r="L69" t="s">
        <v>85</v>
      </c>
      <c r="M69" t="s">
        <v>86</v>
      </c>
      <c r="N69">
        <v>1</v>
      </c>
      <c r="O69" s="1">
        <v>44656.784467592595</v>
      </c>
      <c r="P69" s="1">
        <v>44656.793865740743</v>
      </c>
      <c r="Q69">
        <v>563</v>
      </c>
      <c r="R69">
        <v>249</v>
      </c>
      <c r="S69" t="b">
        <v>0</v>
      </c>
      <c r="T69" t="s">
        <v>87</v>
      </c>
      <c r="U69" t="b">
        <v>0</v>
      </c>
      <c r="V69" t="s">
        <v>88</v>
      </c>
      <c r="W69" s="1">
        <v>44656.793865740743</v>
      </c>
      <c r="X69">
        <v>156</v>
      </c>
      <c r="Y69">
        <v>4</v>
      </c>
      <c r="Z69">
        <v>0</v>
      </c>
      <c r="AA69">
        <v>4</v>
      </c>
      <c r="AB69">
        <v>0</v>
      </c>
      <c r="AC69">
        <v>0</v>
      </c>
      <c r="AD69">
        <v>86</v>
      </c>
      <c r="AE69">
        <v>78</v>
      </c>
      <c r="AF69">
        <v>0</v>
      </c>
      <c r="AG69">
        <v>5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hidden="1" x14ac:dyDescent="0.45">
      <c r="A70" t="s">
        <v>256</v>
      </c>
      <c r="B70" t="s">
        <v>79</v>
      </c>
      <c r="C70" t="s">
        <v>228</v>
      </c>
      <c r="D70" t="s">
        <v>81</v>
      </c>
      <c r="E70" s="2" t="str">
        <f t="shared" ref="E70:E80" si="1">HYPERLINK("capsilon://?command=openfolder&amp;siteaddress=FAM.docvelocity-na8.net&amp;folderid=FX485906F3-5ADB-8764-3CDC-0B325A7C0F9A","FX22041319")</f>
        <v>FX22041319</v>
      </c>
      <c r="F70" t="s">
        <v>19</v>
      </c>
      <c r="G70" t="s">
        <v>19</v>
      </c>
      <c r="H70" t="s">
        <v>82</v>
      </c>
      <c r="I70" t="s">
        <v>257</v>
      </c>
      <c r="J70">
        <v>38</v>
      </c>
      <c r="K70" t="s">
        <v>84</v>
      </c>
      <c r="L70" t="s">
        <v>85</v>
      </c>
      <c r="M70" t="s">
        <v>86</v>
      </c>
      <c r="N70">
        <v>2</v>
      </c>
      <c r="O70" s="1">
        <v>44656.784768518519</v>
      </c>
      <c r="P70" s="1">
        <v>44656.891782407409</v>
      </c>
      <c r="Q70">
        <v>8971</v>
      </c>
      <c r="R70">
        <v>275</v>
      </c>
      <c r="S70" t="b">
        <v>0</v>
      </c>
      <c r="T70" t="s">
        <v>87</v>
      </c>
      <c r="U70" t="b">
        <v>0</v>
      </c>
      <c r="V70" t="s">
        <v>189</v>
      </c>
      <c r="W70" s="1">
        <v>44656.792002314818</v>
      </c>
      <c r="X70">
        <v>148</v>
      </c>
      <c r="Y70">
        <v>33</v>
      </c>
      <c r="Z70">
        <v>0</v>
      </c>
      <c r="AA70">
        <v>33</v>
      </c>
      <c r="AB70">
        <v>0</v>
      </c>
      <c r="AC70">
        <v>1</v>
      </c>
      <c r="AD70">
        <v>5</v>
      </c>
      <c r="AE70">
        <v>0</v>
      </c>
      <c r="AF70">
        <v>0</v>
      </c>
      <c r="AG70">
        <v>0</v>
      </c>
      <c r="AH70" t="s">
        <v>200</v>
      </c>
      <c r="AI70" s="1">
        <v>44656.891782407409</v>
      </c>
      <c r="AJ70">
        <v>127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hidden="1" x14ac:dyDescent="0.45">
      <c r="A71" t="s">
        <v>258</v>
      </c>
      <c r="B71" t="s">
        <v>79</v>
      </c>
      <c r="C71" t="s">
        <v>228</v>
      </c>
      <c r="D71" t="s">
        <v>81</v>
      </c>
      <c r="E71" s="2" t="str">
        <f t="shared" si="1"/>
        <v>FX22041319</v>
      </c>
      <c r="F71" t="s">
        <v>19</v>
      </c>
      <c r="G71" t="s">
        <v>19</v>
      </c>
      <c r="H71" t="s">
        <v>82</v>
      </c>
      <c r="I71" t="s">
        <v>259</v>
      </c>
      <c r="J71">
        <v>38</v>
      </c>
      <c r="K71" t="s">
        <v>84</v>
      </c>
      <c r="L71" t="s">
        <v>85</v>
      </c>
      <c r="M71" t="s">
        <v>86</v>
      </c>
      <c r="N71">
        <v>2</v>
      </c>
      <c r="O71" s="1">
        <v>44656.785057870373</v>
      </c>
      <c r="P71" s="1">
        <v>44656.892754629633</v>
      </c>
      <c r="Q71">
        <v>9059</v>
      </c>
      <c r="R71">
        <v>246</v>
      </c>
      <c r="S71" t="b">
        <v>0</v>
      </c>
      <c r="T71" t="s">
        <v>87</v>
      </c>
      <c r="U71" t="b">
        <v>0</v>
      </c>
      <c r="V71" t="s">
        <v>180</v>
      </c>
      <c r="W71" s="1">
        <v>44656.792685185188</v>
      </c>
      <c r="X71">
        <v>163</v>
      </c>
      <c r="Y71">
        <v>33</v>
      </c>
      <c r="Z71">
        <v>0</v>
      </c>
      <c r="AA71">
        <v>33</v>
      </c>
      <c r="AB71">
        <v>0</v>
      </c>
      <c r="AC71">
        <v>3</v>
      </c>
      <c r="AD71">
        <v>5</v>
      </c>
      <c r="AE71">
        <v>0</v>
      </c>
      <c r="AF71">
        <v>0</v>
      </c>
      <c r="AG71">
        <v>0</v>
      </c>
      <c r="AH71" t="s">
        <v>200</v>
      </c>
      <c r="AI71" s="1">
        <v>44656.892754629633</v>
      </c>
      <c r="AJ71">
        <v>83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hidden="1" x14ac:dyDescent="0.45">
      <c r="A72" t="s">
        <v>260</v>
      </c>
      <c r="B72" t="s">
        <v>79</v>
      </c>
      <c r="C72" t="s">
        <v>228</v>
      </c>
      <c r="D72" t="s">
        <v>81</v>
      </c>
      <c r="E72" s="2" t="str">
        <f t="shared" si="1"/>
        <v>FX22041319</v>
      </c>
      <c r="F72" t="s">
        <v>19</v>
      </c>
      <c r="G72" t="s">
        <v>19</v>
      </c>
      <c r="H72" t="s">
        <v>82</v>
      </c>
      <c r="I72" t="s">
        <v>261</v>
      </c>
      <c r="J72">
        <v>38</v>
      </c>
      <c r="K72" t="s">
        <v>84</v>
      </c>
      <c r="L72" t="s">
        <v>85</v>
      </c>
      <c r="M72" t="s">
        <v>86</v>
      </c>
      <c r="N72">
        <v>2</v>
      </c>
      <c r="O72" s="1">
        <v>44656.785266203704</v>
      </c>
      <c r="P72" s="1">
        <v>44656.893900462965</v>
      </c>
      <c r="Q72">
        <v>9207</v>
      </c>
      <c r="R72">
        <v>179</v>
      </c>
      <c r="S72" t="b">
        <v>0</v>
      </c>
      <c r="T72" t="s">
        <v>87</v>
      </c>
      <c r="U72" t="b">
        <v>0</v>
      </c>
      <c r="V72" t="s">
        <v>88</v>
      </c>
      <c r="W72" s="1">
        <v>44656.792048611111</v>
      </c>
      <c r="X72">
        <v>72</v>
      </c>
      <c r="Y72">
        <v>33</v>
      </c>
      <c r="Z72">
        <v>0</v>
      </c>
      <c r="AA72">
        <v>33</v>
      </c>
      <c r="AB72">
        <v>0</v>
      </c>
      <c r="AC72">
        <v>1</v>
      </c>
      <c r="AD72">
        <v>5</v>
      </c>
      <c r="AE72">
        <v>0</v>
      </c>
      <c r="AF72">
        <v>0</v>
      </c>
      <c r="AG72">
        <v>0</v>
      </c>
      <c r="AH72" t="s">
        <v>200</v>
      </c>
      <c r="AI72" s="1">
        <v>44656.893900462965</v>
      </c>
      <c r="AJ72">
        <v>98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hidden="1" x14ac:dyDescent="0.45">
      <c r="A73" t="s">
        <v>262</v>
      </c>
      <c r="B73" t="s">
        <v>79</v>
      </c>
      <c r="C73" t="s">
        <v>228</v>
      </c>
      <c r="D73" t="s">
        <v>81</v>
      </c>
      <c r="E73" s="2" t="str">
        <f t="shared" si="1"/>
        <v>FX22041319</v>
      </c>
      <c r="F73" t="s">
        <v>19</v>
      </c>
      <c r="G73" t="s">
        <v>19</v>
      </c>
      <c r="H73" t="s">
        <v>82</v>
      </c>
      <c r="I73" t="s">
        <v>263</v>
      </c>
      <c r="J73">
        <v>38</v>
      </c>
      <c r="K73" t="s">
        <v>84</v>
      </c>
      <c r="L73" t="s">
        <v>85</v>
      </c>
      <c r="M73" t="s">
        <v>86</v>
      </c>
      <c r="N73">
        <v>2</v>
      </c>
      <c r="O73" s="1">
        <v>44656.785393518519</v>
      </c>
      <c r="P73" s="1">
        <v>44656.89472222222</v>
      </c>
      <c r="Q73">
        <v>9268</v>
      </c>
      <c r="R73">
        <v>178</v>
      </c>
      <c r="S73" t="b">
        <v>0</v>
      </c>
      <c r="T73" t="s">
        <v>87</v>
      </c>
      <c r="U73" t="b">
        <v>0</v>
      </c>
      <c r="V73" t="s">
        <v>180</v>
      </c>
      <c r="W73" s="1">
        <v>44656.793946759259</v>
      </c>
      <c r="X73">
        <v>108</v>
      </c>
      <c r="Y73">
        <v>33</v>
      </c>
      <c r="Z73">
        <v>0</v>
      </c>
      <c r="AA73">
        <v>33</v>
      </c>
      <c r="AB73">
        <v>0</v>
      </c>
      <c r="AC73">
        <v>2</v>
      </c>
      <c r="AD73">
        <v>5</v>
      </c>
      <c r="AE73">
        <v>0</v>
      </c>
      <c r="AF73">
        <v>0</v>
      </c>
      <c r="AG73">
        <v>0</v>
      </c>
      <c r="AH73" t="s">
        <v>200</v>
      </c>
      <c r="AI73" s="1">
        <v>44656.89472222222</v>
      </c>
      <c r="AJ73">
        <v>70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hidden="1" x14ac:dyDescent="0.45">
      <c r="A74" t="s">
        <v>264</v>
      </c>
      <c r="B74" t="s">
        <v>79</v>
      </c>
      <c r="C74" t="s">
        <v>228</v>
      </c>
      <c r="D74" t="s">
        <v>81</v>
      </c>
      <c r="E74" s="2" t="str">
        <f t="shared" si="1"/>
        <v>FX22041319</v>
      </c>
      <c r="F74" t="s">
        <v>19</v>
      </c>
      <c r="G74" t="s">
        <v>19</v>
      </c>
      <c r="H74" t="s">
        <v>82</v>
      </c>
      <c r="I74" t="s">
        <v>265</v>
      </c>
      <c r="J74">
        <v>38</v>
      </c>
      <c r="K74" t="s">
        <v>84</v>
      </c>
      <c r="L74" t="s">
        <v>85</v>
      </c>
      <c r="M74" t="s">
        <v>86</v>
      </c>
      <c r="N74">
        <v>2</v>
      </c>
      <c r="O74" s="1">
        <v>44656.785636574074</v>
      </c>
      <c r="P74" s="1">
        <v>44656.895810185182</v>
      </c>
      <c r="Q74">
        <v>9370</v>
      </c>
      <c r="R74">
        <v>149</v>
      </c>
      <c r="S74" t="b">
        <v>0</v>
      </c>
      <c r="T74" t="s">
        <v>87</v>
      </c>
      <c r="U74" t="b">
        <v>0</v>
      </c>
      <c r="V74" t="s">
        <v>88</v>
      </c>
      <c r="W74" s="1">
        <v>44656.794525462959</v>
      </c>
      <c r="X74">
        <v>56</v>
      </c>
      <c r="Y74">
        <v>33</v>
      </c>
      <c r="Z74">
        <v>0</v>
      </c>
      <c r="AA74">
        <v>33</v>
      </c>
      <c r="AB74">
        <v>0</v>
      </c>
      <c r="AC74">
        <v>2</v>
      </c>
      <c r="AD74">
        <v>5</v>
      </c>
      <c r="AE74">
        <v>0</v>
      </c>
      <c r="AF74">
        <v>0</v>
      </c>
      <c r="AG74">
        <v>0</v>
      </c>
      <c r="AH74" t="s">
        <v>200</v>
      </c>
      <c r="AI74" s="1">
        <v>44656.895810185182</v>
      </c>
      <c r="AJ74">
        <v>93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hidden="1" x14ac:dyDescent="0.45">
      <c r="A75" t="s">
        <v>266</v>
      </c>
      <c r="B75" t="s">
        <v>79</v>
      </c>
      <c r="C75" t="s">
        <v>228</v>
      </c>
      <c r="D75" t="s">
        <v>81</v>
      </c>
      <c r="E75" s="2" t="str">
        <f t="shared" si="1"/>
        <v>FX22041319</v>
      </c>
      <c r="F75" t="s">
        <v>19</v>
      </c>
      <c r="G75" t="s">
        <v>19</v>
      </c>
      <c r="H75" t="s">
        <v>82</v>
      </c>
      <c r="I75" t="s">
        <v>267</v>
      </c>
      <c r="J75">
        <v>28</v>
      </c>
      <c r="K75" t="s">
        <v>84</v>
      </c>
      <c r="L75" t="s">
        <v>85</v>
      </c>
      <c r="M75" t="s">
        <v>86</v>
      </c>
      <c r="N75">
        <v>2</v>
      </c>
      <c r="O75" s="1">
        <v>44656.785671296297</v>
      </c>
      <c r="P75" s="1">
        <v>44656.897245370368</v>
      </c>
      <c r="Q75">
        <v>9426</v>
      </c>
      <c r="R75">
        <v>214</v>
      </c>
      <c r="S75" t="b">
        <v>0</v>
      </c>
      <c r="T75" t="s">
        <v>87</v>
      </c>
      <c r="U75" t="b">
        <v>0</v>
      </c>
      <c r="V75" t="s">
        <v>180</v>
      </c>
      <c r="W75" s="1">
        <v>44656.794999999998</v>
      </c>
      <c r="X75">
        <v>91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200</v>
      </c>
      <c r="AI75" s="1">
        <v>44656.897245370368</v>
      </c>
      <c r="AJ75">
        <v>123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hidden="1" x14ac:dyDescent="0.45">
      <c r="A76" t="s">
        <v>268</v>
      </c>
      <c r="B76" t="s">
        <v>79</v>
      </c>
      <c r="C76" t="s">
        <v>228</v>
      </c>
      <c r="D76" t="s">
        <v>81</v>
      </c>
      <c r="E76" s="2" t="str">
        <f t="shared" si="1"/>
        <v>FX22041319</v>
      </c>
      <c r="F76" t="s">
        <v>19</v>
      </c>
      <c r="G76" t="s">
        <v>19</v>
      </c>
      <c r="H76" t="s">
        <v>82</v>
      </c>
      <c r="I76" t="s">
        <v>269</v>
      </c>
      <c r="J76">
        <v>43</v>
      </c>
      <c r="K76" t="s">
        <v>84</v>
      </c>
      <c r="L76" t="s">
        <v>85</v>
      </c>
      <c r="M76" t="s">
        <v>86</v>
      </c>
      <c r="N76">
        <v>2</v>
      </c>
      <c r="O76" s="1">
        <v>44656.786365740743</v>
      </c>
      <c r="P76" s="1">
        <v>44656.898148148146</v>
      </c>
      <c r="Q76">
        <v>9488</v>
      </c>
      <c r="R76">
        <v>170</v>
      </c>
      <c r="S76" t="b">
        <v>0</v>
      </c>
      <c r="T76" t="s">
        <v>87</v>
      </c>
      <c r="U76" t="b">
        <v>0</v>
      </c>
      <c r="V76" t="s">
        <v>108</v>
      </c>
      <c r="W76" s="1">
        <v>44656.795057870368</v>
      </c>
      <c r="X76">
        <v>92</v>
      </c>
      <c r="Y76">
        <v>38</v>
      </c>
      <c r="Z76">
        <v>0</v>
      </c>
      <c r="AA76">
        <v>38</v>
      </c>
      <c r="AB76">
        <v>0</v>
      </c>
      <c r="AC76">
        <v>3</v>
      </c>
      <c r="AD76">
        <v>5</v>
      </c>
      <c r="AE76">
        <v>0</v>
      </c>
      <c r="AF76">
        <v>0</v>
      </c>
      <c r="AG76">
        <v>0</v>
      </c>
      <c r="AH76" t="s">
        <v>200</v>
      </c>
      <c r="AI76" s="1">
        <v>44656.898148148146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hidden="1" x14ac:dyDescent="0.45">
      <c r="A77" t="s">
        <v>270</v>
      </c>
      <c r="B77" t="s">
        <v>79</v>
      </c>
      <c r="C77" t="s">
        <v>228</v>
      </c>
      <c r="D77" t="s">
        <v>81</v>
      </c>
      <c r="E77" s="2" t="str">
        <f t="shared" si="1"/>
        <v>FX22041319</v>
      </c>
      <c r="F77" t="s">
        <v>19</v>
      </c>
      <c r="G77" t="s">
        <v>19</v>
      </c>
      <c r="H77" t="s">
        <v>82</v>
      </c>
      <c r="I77" t="s">
        <v>271</v>
      </c>
      <c r="J77">
        <v>38</v>
      </c>
      <c r="K77" t="s">
        <v>84</v>
      </c>
      <c r="L77" t="s">
        <v>85</v>
      </c>
      <c r="M77" t="s">
        <v>86</v>
      </c>
      <c r="N77">
        <v>2</v>
      </c>
      <c r="O77" s="1">
        <v>44656.786712962959</v>
      </c>
      <c r="P77" s="1">
        <v>44656.89880787037</v>
      </c>
      <c r="Q77">
        <v>9529</v>
      </c>
      <c r="R77">
        <v>156</v>
      </c>
      <c r="S77" t="b">
        <v>0</v>
      </c>
      <c r="T77" t="s">
        <v>87</v>
      </c>
      <c r="U77" t="b">
        <v>0</v>
      </c>
      <c r="V77" t="s">
        <v>88</v>
      </c>
      <c r="W77" s="1">
        <v>44656.795694444445</v>
      </c>
      <c r="X77">
        <v>100</v>
      </c>
      <c r="Y77">
        <v>33</v>
      </c>
      <c r="Z77">
        <v>0</v>
      </c>
      <c r="AA77">
        <v>33</v>
      </c>
      <c r="AB77">
        <v>0</v>
      </c>
      <c r="AC77">
        <v>2</v>
      </c>
      <c r="AD77">
        <v>5</v>
      </c>
      <c r="AE77">
        <v>0</v>
      </c>
      <c r="AF77">
        <v>0</v>
      </c>
      <c r="AG77">
        <v>0</v>
      </c>
      <c r="AH77" t="s">
        <v>200</v>
      </c>
      <c r="AI77" s="1">
        <v>44656.89880787037</v>
      </c>
      <c r="AJ77">
        <v>56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hidden="1" x14ac:dyDescent="0.45">
      <c r="A78" t="s">
        <v>272</v>
      </c>
      <c r="B78" t="s">
        <v>79</v>
      </c>
      <c r="C78" t="s">
        <v>228</v>
      </c>
      <c r="D78" t="s">
        <v>81</v>
      </c>
      <c r="E78" s="2" t="str">
        <f t="shared" si="1"/>
        <v>FX22041319</v>
      </c>
      <c r="F78" t="s">
        <v>19</v>
      </c>
      <c r="G78" t="s">
        <v>19</v>
      </c>
      <c r="H78" t="s">
        <v>82</v>
      </c>
      <c r="I78" t="s">
        <v>273</v>
      </c>
      <c r="J78">
        <v>43</v>
      </c>
      <c r="K78" t="s">
        <v>84</v>
      </c>
      <c r="L78" t="s">
        <v>85</v>
      </c>
      <c r="M78" t="s">
        <v>86</v>
      </c>
      <c r="N78">
        <v>2</v>
      </c>
      <c r="O78" s="1">
        <v>44656.786782407406</v>
      </c>
      <c r="P78" s="1">
        <v>44656.899502314816</v>
      </c>
      <c r="Q78">
        <v>9546</v>
      </c>
      <c r="R78">
        <v>193</v>
      </c>
      <c r="S78" t="b">
        <v>0</v>
      </c>
      <c r="T78" t="s">
        <v>87</v>
      </c>
      <c r="U78" t="b">
        <v>0</v>
      </c>
      <c r="V78" t="s">
        <v>158</v>
      </c>
      <c r="W78" s="1">
        <v>44656.796516203707</v>
      </c>
      <c r="X78">
        <v>134</v>
      </c>
      <c r="Y78">
        <v>38</v>
      </c>
      <c r="Z78">
        <v>0</v>
      </c>
      <c r="AA78">
        <v>38</v>
      </c>
      <c r="AB78">
        <v>0</v>
      </c>
      <c r="AC78">
        <v>0</v>
      </c>
      <c r="AD78">
        <v>5</v>
      </c>
      <c r="AE78">
        <v>0</v>
      </c>
      <c r="AF78">
        <v>0</v>
      </c>
      <c r="AG78">
        <v>0</v>
      </c>
      <c r="AH78" t="s">
        <v>200</v>
      </c>
      <c r="AI78" s="1">
        <v>44656.899502314816</v>
      </c>
      <c r="AJ78">
        <v>59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hidden="1" x14ac:dyDescent="0.45">
      <c r="A79" t="s">
        <v>274</v>
      </c>
      <c r="B79" t="s">
        <v>79</v>
      </c>
      <c r="C79" t="s">
        <v>228</v>
      </c>
      <c r="D79" t="s">
        <v>81</v>
      </c>
      <c r="E79" s="2" t="str">
        <f t="shared" si="1"/>
        <v>FX22041319</v>
      </c>
      <c r="F79" t="s">
        <v>19</v>
      </c>
      <c r="G79" t="s">
        <v>19</v>
      </c>
      <c r="H79" t="s">
        <v>82</v>
      </c>
      <c r="I79" t="s">
        <v>275</v>
      </c>
      <c r="J79">
        <v>28</v>
      </c>
      <c r="K79" t="s">
        <v>84</v>
      </c>
      <c r="L79" t="s">
        <v>85</v>
      </c>
      <c r="M79" t="s">
        <v>86</v>
      </c>
      <c r="N79">
        <v>2</v>
      </c>
      <c r="O79" s="1">
        <v>44656.78738425926</v>
      </c>
      <c r="P79" s="1">
        <v>44656.900439814817</v>
      </c>
      <c r="Q79">
        <v>9458</v>
      </c>
      <c r="R79">
        <v>310</v>
      </c>
      <c r="S79" t="b">
        <v>0</v>
      </c>
      <c r="T79" t="s">
        <v>87</v>
      </c>
      <c r="U79" t="b">
        <v>0</v>
      </c>
      <c r="V79" t="s">
        <v>180</v>
      </c>
      <c r="W79" s="1">
        <v>44656.797673611109</v>
      </c>
      <c r="X79">
        <v>230</v>
      </c>
      <c r="Y79">
        <v>21</v>
      </c>
      <c r="Z79">
        <v>0</v>
      </c>
      <c r="AA79">
        <v>21</v>
      </c>
      <c r="AB79">
        <v>0</v>
      </c>
      <c r="AC79">
        <v>13</v>
      </c>
      <c r="AD79">
        <v>7</v>
      </c>
      <c r="AE79">
        <v>0</v>
      </c>
      <c r="AF79">
        <v>0</v>
      </c>
      <c r="AG79">
        <v>0</v>
      </c>
      <c r="AH79" t="s">
        <v>200</v>
      </c>
      <c r="AI79" s="1">
        <v>44656.900439814817</v>
      </c>
      <c r="AJ79">
        <v>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hidden="1" x14ac:dyDescent="0.45">
      <c r="A80" t="s">
        <v>276</v>
      </c>
      <c r="B80" t="s">
        <v>79</v>
      </c>
      <c r="C80" t="s">
        <v>228</v>
      </c>
      <c r="D80" t="s">
        <v>81</v>
      </c>
      <c r="E80" s="2" t="str">
        <f t="shared" si="1"/>
        <v>FX22041319</v>
      </c>
      <c r="F80" t="s">
        <v>19</v>
      </c>
      <c r="G80" t="s">
        <v>19</v>
      </c>
      <c r="H80" t="s">
        <v>82</v>
      </c>
      <c r="I80" t="s">
        <v>277</v>
      </c>
      <c r="J80">
        <v>28</v>
      </c>
      <c r="K80" t="s">
        <v>84</v>
      </c>
      <c r="L80" t="s">
        <v>85</v>
      </c>
      <c r="M80" t="s">
        <v>86</v>
      </c>
      <c r="N80">
        <v>2</v>
      </c>
      <c r="O80" s="1">
        <v>44656.787615740737</v>
      </c>
      <c r="P80" s="1">
        <v>44656.901284722226</v>
      </c>
      <c r="Q80">
        <v>9684</v>
      </c>
      <c r="R80">
        <v>137</v>
      </c>
      <c r="S80" t="b">
        <v>0</v>
      </c>
      <c r="T80" t="s">
        <v>87</v>
      </c>
      <c r="U80" t="b">
        <v>0</v>
      </c>
      <c r="V80" t="s">
        <v>88</v>
      </c>
      <c r="W80" s="1">
        <v>44656.796273148146</v>
      </c>
      <c r="X80">
        <v>49</v>
      </c>
      <c r="Y80">
        <v>21</v>
      </c>
      <c r="Z80">
        <v>0</v>
      </c>
      <c r="AA80">
        <v>21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0</v>
      </c>
      <c r="AH80" t="s">
        <v>200</v>
      </c>
      <c r="AI80" s="1">
        <v>44656.901284722226</v>
      </c>
      <c r="AJ80">
        <v>72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hidden="1" x14ac:dyDescent="0.45">
      <c r="A81" t="s">
        <v>278</v>
      </c>
      <c r="B81" t="s">
        <v>79</v>
      </c>
      <c r="C81" t="s">
        <v>279</v>
      </c>
      <c r="D81" t="s">
        <v>81</v>
      </c>
      <c r="E81" s="2" t="str">
        <f>HYPERLINK("capsilon://?command=openfolder&amp;siteaddress=FAM.docvelocity-na8.net&amp;folderid=FXA68E3CCE-876B-0E63-B3FD-CDD5B025F9B4","FX22041485")</f>
        <v>FX22041485</v>
      </c>
      <c r="F81" t="s">
        <v>19</v>
      </c>
      <c r="G81" t="s">
        <v>19</v>
      </c>
      <c r="H81" t="s">
        <v>82</v>
      </c>
      <c r="I81" t="s">
        <v>280</v>
      </c>
      <c r="J81">
        <v>193</v>
      </c>
      <c r="K81" t="s">
        <v>84</v>
      </c>
      <c r="L81" t="s">
        <v>85</v>
      </c>
      <c r="M81" t="s">
        <v>86</v>
      </c>
      <c r="N81">
        <v>1</v>
      </c>
      <c r="O81" s="1">
        <v>44656.78765046296</v>
      </c>
      <c r="P81" s="1">
        <v>44656.797812500001</v>
      </c>
      <c r="Q81">
        <v>735</v>
      </c>
      <c r="R81">
        <v>143</v>
      </c>
      <c r="S81" t="b">
        <v>0</v>
      </c>
      <c r="T81" t="s">
        <v>87</v>
      </c>
      <c r="U81" t="b">
        <v>0</v>
      </c>
      <c r="V81" t="s">
        <v>88</v>
      </c>
      <c r="W81" s="1">
        <v>44656.797812500001</v>
      </c>
      <c r="X81">
        <v>132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193</v>
      </c>
      <c r="AE81">
        <v>181</v>
      </c>
      <c r="AF81">
        <v>0</v>
      </c>
      <c r="AG81">
        <v>7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hidden="1" x14ac:dyDescent="0.45">
      <c r="A82" t="s">
        <v>281</v>
      </c>
      <c r="B82" t="s">
        <v>79</v>
      </c>
      <c r="C82" t="s">
        <v>228</v>
      </c>
      <c r="D82" t="s">
        <v>81</v>
      </c>
      <c r="E82" s="2" t="str">
        <f t="shared" ref="E82:E90" si="2">HYPERLINK("capsilon://?command=openfolder&amp;siteaddress=FAM.docvelocity-na8.net&amp;folderid=FX485906F3-5ADB-8764-3CDC-0B325A7C0F9A","FX22041319")</f>
        <v>FX22041319</v>
      </c>
      <c r="F82" t="s">
        <v>19</v>
      </c>
      <c r="G82" t="s">
        <v>19</v>
      </c>
      <c r="H82" t="s">
        <v>82</v>
      </c>
      <c r="I82" t="s">
        <v>282</v>
      </c>
      <c r="J82">
        <v>28</v>
      </c>
      <c r="K82" t="s">
        <v>84</v>
      </c>
      <c r="L82" t="s">
        <v>85</v>
      </c>
      <c r="M82" t="s">
        <v>86</v>
      </c>
      <c r="N82">
        <v>2</v>
      </c>
      <c r="O82" s="1">
        <v>44656.787766203706</v>
      </c>
      <c r="P82" s="1">
        <v>44656.90252314815</v>
      </c>
      <c r="Q82">
        <v>9685</v>
      </c>
      <c r="R82">
        <v>230</v>
      </c>
      <c r="S82" t="b">
        <v>0</v>
      </c>
      <c r="T82" t="s">
        <v>87</v>
      </c>
      <c r="U82" t="b">
        <v>0</v>
      </c>
      <c r="V82" t="s">
        <v>158</v>
      </c>
      <c r="W82" s="1">
        <v>44656.797951388886</v>
      </c>
      <c r="X82">
        <v>123</v>
      </c>
      <c r="Y82">
        <v>21</v>
      </c>
      <c r="Z82">
        <v>0</v>
      </c>
      <c r="AA82">
        <v>21</v>
      </c>
      <c r="AB82">
        <v>0</v>
      </c>
      <c r="AC82">
        <v>0</v>
      </c>
      <c r="AD82">
        <v>7</v>
      </c>
      <c r="AE82">
        <v>0</v>
      </c>
      <c r="AF82">
        <v>0</v>
      </c>
      <c r="AG82">
        <v>0</v>
      </c>
      <c r="AH82" t="s">
        <v>200</v>
      </c>
      <c r="AI82" s="1">
        <v>44656.90252314815</v>
      </c>
      <c r="AJ82">
        <v>107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hidden="1" x14ac:dyDescent="0.45">
      <c r="A83" t="s">
        <v>283</v>
      </c>
      <c r="B83" t="s">
        <v>79</v>
      </c>
      <c r="C83" t="s">
        <v>228</v>
      </c>
      <c r="D83" t="s">
        <v>81</v>
      </c>
      <c r="E83" s="2" t="str">
        <f t="shared" si="2"/>
        <v>FX22041319</v>
      </c>
      <c r="F83" t="s">
        <v>19</v>
      </c>
      <c r="G83" t="s">
        <v>19</v>
      </c>
      <c r="H83" t="s">
        <v>82</v>
      </c>
      <c r="I83" t="s">
        <v>284</v>
      </c>
      <c r="J83">
        <v>43</v>
      </c>
      <c r="K83" t="s">
        <v>84</v>
      </c>
      <c r="L83" t="s">
        <v>85</v>
      </c>
      <c r="M83" t="s">
        <v>86</v>
      </c>
      <c r="N83">
        <v>2</v>
      </c>
      <c r="O83" s="1">
        <v>44656.787824074076</v>
      </c>
      <c r="P83" s="1">
        <v>44656.903587962966</v>
      </c>
      <c r="Q83">
        <v>9842</v>
      </c>
      <c r="R83">
        <v>160</v>
      </c>
      <c r="S83" t="b">
        <v>0</v>
      </c>
      <c r="T83" t="s">
        <v>87</v>
      </c>
      <c r="U83" t="b">
        <v>0</v>
      </c>
      <c r="V83" t="s">
        <v>88</v>
      </c>
      <c r="W83" s="1">
        <v>44656.798611111109</v>
      </c>
      <c r="X83">
        <v>69</v>
      </c>
      <c r="Y83">
        <v>38</v>
      </c>
      <c r="Z83">
        <v>0</v>
      </c>
      <c r="AA83">
        <v>38</v>
      </c>
      <c r="AB83">
        <v>0</v>
      </c>
      <c r="AC83">
        <v>2</v>
      </c>
      <c r="AD83">
        <v>5</v>
      </c>
      <c r="AE83">
        <v>0</v>
      </c>
      <c r="AF83">
        <v>0</v>
      </c>
      <c r="AG83">
        <v>0</v>
      </c>
      <c r="AH83" t="s">
        <v>200</v>
      </c>
      <c r="AI83" s="1">
        <v>44656.903587962966</v>
      </c>
      <c r="AJ83">
        <v>91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hidden="1" x14ac:dyDescent="0.45">
      <c r="A84" t="s">
        <v>285</v>
      </c>
      <c r="B84" t="s">
        <v>79</v>
      </c>
      <c r="C84" t="s">
        <v>228</v>
      </c>
      <c r="D84" t="s">
        <v>81</v>
      </c>
      <c r="E84" s="2" t="str">
        <f t="shared" si="2"/>
        <v>FX22041319</v>
      </c>
      <c r="F84" t="s">
        <v>19</v>
      </c>
      <c r="G84" t="s">
        <v>19</v>
      </c>
      <c r="H84" t="s">
        <v>82</v>
      </c>
      <c r="I84" t="s">
        <v>286</v>
      </c>
      <c r="J84">
        <v>43</v>
      </c>
      <c r="K84" t="s">
        <v>84</v>
      </c>
      <c r="L84" t="s">
        <v>85</v>
      </c>
      <c r="M84" t="s">
        <v>86</v>
      </c>
      <c r="N84">
        <v>2</v>
      </c>
      <c r="O84" s="1">
        <v>44656.788171296299</v>
      </c>
      <c r="P84" s="1">
        <v>44656.904236111113</v>
      </c>
      <c r="Q84">
        <v>9919</v>
      </c>
      <c r="R84">
        <v>109</v>
      </c>
      <c r="S84" t="b">
        <v>0</v>
      </c>
      <c r="T84" t="s">
        <v>87</v>
      </c>
      <c r="U84" t="b">
        <v>0</v>
      </c>
      <c r="V84" t="s">
        <v>88</v>
      </c>
      <c r="W84" s="1">
        <v>44656.799247685187</v>
      </c>
      <c r="X84">
        <v>54</v>
      </c>
      <c r="Y84">
        <v>38</v>
      </c>
      <c r="Z84">
        <v>0</v>
      </c>
      <c r="AA84">
        <v>38</v>
      </c>
      <c r="AB84">
        <v>0</v>
      </c>
      <c r="AC84">
        <v>2</v>
      </c>
      <c r="AD84">
        <v>5</v>
      </c>
      <c r="AE84">
        <v>0</v>
      </c>
      <c r="AF84">
        <v>0</v>
      </c>
      <c r="AG84">
        <v>0</v>
      </c>
      <c r="AH84" t="s">
        <v>200</v>
      </c>
      <c r="AI84" s="1">
        <v>44656.904236111113</v>
      </c>
      <c r="AJ84">
        <v>55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hidden="1" x14ac:dyDescent="0.45">
      <c r="A85" t="s">
        <v>287</v>
      </c>
      <c r="B85" t="s">
        <v>79</v>
      </c>
      <c r="C85" t="s">
        <v>228</v>
      </c>
      <c r="D85" t="s">
        <v>81</v>
      </c>
      <c r="E85" s="2" t="str">
        <f t="shared" si="2"/>
        <v>FX22041319</v>
      </c>
      <c r="F85" t="s">
        <v>19</v>
      </c>
      <c r="G85" t="s">
        <v>19</v>
      </c>
      <c r="H85" t="s">
        <v>82</v>
      </c>
      <c r="I85" t="s">
        <v>288</v>
      </c>
      <c r="J85">
        <v>75</v>
      </c>
      <c r="K85" t="s">
        <v>84</v>
      </c>
      <c r="L85" t="s">
        <v>85</v>
      </c>
      <c r="M85" t="s">
        <v>86</v>
      </c>
      <c r="N85">
        <v>1</v>
      </c>
      <c r="O85" s="1">
        <v>44656.788206018522</v>
      </c>
      <c r="P85" s="1">
        <v>44656.800092592595</v>
      </c>
      <c r="Q85">
        <v>970</v>
      </c>
      <c r="R85">
        <v>57</v>
      </c>
      <c r="S85" t="b">
        <v>0</v>
      </c>
      <c r="T85" t="s">
        <v>87</v>
      </c>
      <c r="U85" t="b">
        <v>0</v>
      </c>
      <c r="V85" t="s">
        <v>88</v>
      </c>
      <c r="W85" s="1">
        <v>44656.800092592595</v>
      </c>
      <c r="X85">
        <v>57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75</v>
      </c>
      <c r="AE85">
        <v>70</v>
      </c>
      <c r="AF85">
        <v>0</v>
      </c>
      <c r="AG85">
        <v>3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hidden="1" x14ac:dyDescent="0.45">
      <c r="A86" t="s">
        <v>289</v>
      </c>
      <c r="B86" t="s">
        <v>79</v>
      </c>
      <c r="C86" t="s">
        <v>228</v>
      </c>
      <c r="D86" t="s">
        <v>81</v>
      </c>
      <c r="E86" s="2" t="str">
        <f t="shared" si="2"/>
        <v>FX22041319</v>
      </c>
      <c r="F86" t="s">
        <v>19</v>
      </c>
      <c r="G86" t="s">
        <v>19</v>
      </c>
      <c r="H86" t="s">
        <v>82</v>
      </c>
      <c r="I86" t="s">
        <v>290</v>
      </c>
      <c r="J86">
        <v>75</v>
      </c>
      <c r="K86" t="s">
        <v>84</v>
      </c>
      <c r="L86" t="s">
        <v>85</v>
      </c>
      <c r="M86" t="s">
        <v>86</v>
      </c>
      <c r="N86">
        <v>1</v>
      </c>
      <c r="O86" s="1">
        <v>44656.788553240738</v>
      </c>
      <c r="P86" s="1">
        <v>44656.802777777775</v>
      </c>
      <c r="Q86">
        <v>1004</v>
      </c>
      <c r="R86">
        <v>225</v>
      </c>
      <c r="S86" t="b">
        <v>0</v>
      </c>
      <c r="T86" t="s">
        <v>87</v>
      </c>
      <c r="U86" t="b">
        <v>0</v>
      </c>
      <c r="V86" t="s">
        <v>88</v>
      </c>
      <c r="W86" s="1">
        <v>44656.802777777775</v>
      </c>
      <c r="X86">
        <v>64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75</v>
      </c>
      <c r="AE86">
        <v>70</v>
      </c>
      <c r="AF86">
        <v>0</v>
      </c>
      <c r="AG86">
        <v>3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hidden="1" x14ac:dyDescent="0.45">
      <c r="A87" t="s">
        <v>291</v>
      </c>
      <c r="B87" t="s">
        <v>79</v>
      </c>
      <c r="C87" t="s">
        <v>228</v>
      </c>
      <c r="D87" t="s">
        <v>81</v>
      </c>
      <c r="E87" s="2" t="str">
        <f t="shared" si="2"/>
        <v>FX22041319</v>
      </c>
      <c r="F87" t="s">
        <v>19</v>
      </c>
      <c r="G87" t="s">
        <v>19</v>
      </c>
      <c r="H87" t="s">
        <v>82</v>
      </c>
      <c r="I87" t="s">
        <v>292</v>
      </c>
      <c r="J87">
        <v>38</v>
      </c>
      <c r="K87" t="s">
        <v>84</v>
      </c>
      <c r="L87" t="s">
        <v>85</v>
      </c>
      <c r="M87" t="s">
        <v>86</v>
      </c>
      <c r="N87">
        <v>2</v>
      </c>
      <c r="O87" s="1">
        <v>44656.789004629631</v>
      </c>
      <c r="P87" s="1">
        <v>44656.904895833337</v>
      </c>
      <c r="Q87">
        <v>9904</v>
      </c>
      <c r="R87">
        <v>109</v>
      </c>
      <c r="S87" t="b">
        <v>0</v>
      </c>
      <c r="T87" t="s">
        <v>87</v>
      </c>
      <c r="U87" t="b">
        <v>0</v>
      </c>
      <c r="V87" t="s">
        <v>88</v>
      </c>
      <c r="W87" s="1">
        <v>44656.800706018519</v>
      </c>
      <c r="X87">
        <v>53</v>
      </c>
      <c r="Y87">
        <v>33</v>
      </c>
      <c r="Z87">
        <v>0</v>
      </c>
      <c r="AA87">
        <v>33</v>
      </c>
      <c r="AB87">
        <v>0</v>
      </c>
      <c r="AC87">
        <v>1</v>
      </c>
      <c r="AD87">
        <v>5</v>
      </c>
      <c r="AE87">
        <v>0</v>
      </c>
      <c r="AF87">
        <v>0</v>
      </c>
      <c r="AG87">
        <v>0</v>
      </c>
      <c r="AH87" t="s">
        <v>200</v>
      </c>
      <c r="AI87" s="1">
        <v>44656.904895833337</v>
      </c>
      <c r="AJ87">
        <v>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hidden="1" x14ac:dyDescent="0.45">
      <c r="A88" t="s">
        <v>293</v>
      </c>
      <c r="B88" t="s">
        <v>79</v>
      </c>
      <c r="C88" t="s">
        <v>228</v>
      </c>
      <c r="D88" t="s">
        <v>81</v>
      </c>
      <c r="E88" s="2" t="str">
        <f t="shared" si="2"/>
        <v>FX22041319</v>
      </c>
      <c r="F88" t="s">
        <v>19</v>
      </c>
      <c r="G88" t="s">
        <v>19</v>
      </c>
      <c r="H88" t="s">
        <v>82</v>
      </c>
      <c r="I88" t="s">
        <v>294</v>
      </c>
      <c r="J88">
        <v>38</v>
      </c>
      <c r="K88" t="s">
        <v>84</v>
      </c>
      <c r="L88" t="s">
        <v>85</v>
      </c>
      <c r="M88" t="s">
        <v>86</v>
      </c>
      <c r="N88">
        <v>2</v>
      </c>
      <c r="O88" s="1">
        <v>44656.789155092592</v>
      </c>
      <c r="P88" s="1">
        <v>44656.905798611115</v>
      </c>
      <c r="Q88">
        <v>9955</v>
      </c>
      <c r="R88">
        <v>123</v>
      </c>
      <c r="S88" t="b">
        <v>0</v>
      </c>
      <c r="T88" t="s">
        <v>87</v>
      </c>
      <c r="U88" t="b">
        <v>0</v>
      </c>
      <c r="V88" t="s">
        <v>88</v>
      </c>
      <c r="W88" s="1">
        <v>44656.801249999997</v>
      </c>
      <c r="X88">
        <v>46</v>
      </c>
      <c r="Y88">
        <v>33</v>
      </c>
      <c r="Z88">
        <v>0</v>
      </c>
      <c r="AA88">
        <v>33</v>
      </c>
      <c r="AB88">
        <v>0</v>
      </c>
      <c r="AC88">
        <v>1</v>
      </c>
      <c r="AD88">
        <v>5</v>
      </c>
      <c r="AE88">
        <v>0</v>
      </c>
      <c r="AF88">
        <v>0</v>
      </c>
      <c r="AG88">
        <v>0</v>
      </c>
      <c r="AH88" t="s">
        <v>200</v>
      </c>
      <c r="AI88" s="1">
        <v>44656.905798611115</v>
      </c>
      <c r="AJ88">
        <v>77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hidden="1" x14ac:dyDescent="0.45">
      <c r="A89" t="s">
        <v>295</v>
      </c>
      <c r="B89" t="s">
        <v>79</v>
      </c>
      <c r="C89" t="s">
        <v>228</v>
      </c>
      <c r="D89" t="s">
        <v>81</v>
      </c>
      <c r="E89" s="2" t="str">
        <f t="shared" si="2"/>
        <v>FX22041319</v>
      </c>
      <c r="F89" t="s">
        <v>19</v>
      </c>
      <c r="G89" t="s">
        <v>19</v>
      </c>
      <c r="H89" t="s">
        <v>82</v>
      </c>
      <c r="I89" t="s">
        <v>296</v>
      </c>
      <c r="J89">
        <v>38</v>
      </c>
      <c r="K89" t="s">
        <v>84</v>
      </c>
      <c r="L89" t="s">
        <v>85</v>
      </c>
      <c r="M89" t="s">
        <v>86</v>
      </c>
      <c r="N89">
        <v>2</v>
      </c>
      <c r="O89" s="1">
        <v>44656.789641203701</v>
      </c>
      <c r="P89" s="1">
        <v>44656.908263888887</v>
      </c>
      <c r="Q89">
        <v>9975</v>
      </c>
      <c r="R89">
        <v>274</v>
      </c>
      <c r="S89" t="b">
        <v>0</v>
      </c>
      <c r="T89" t="s">
        <v>87</v>
      </c>
      <c r="U89" t="b">
        <v>0</v>
      </c>
      <c r="V89" t="s">
        <v>88</v>
      </c>
      <c r="W89" s="1">
        <v>44656.802025462966</v>
      </c>
      <c r="X89">
        <v>62</v>
      </c>
      <c r="Y89">
        <v>33</v>
      </c>
      <c r="Z89">
        <v>0</v>
      </c>
      <c r="AA89">
        <v>33</v>
      </c>
      <c r="AB89">
        <v>0</v>
      </c>
      <c r="AC89">
        <v>3</v>
      </c>
      <c r="AD89">
        <v>5</v>
      </c>
      <c r="AE89">
        <v>0</v>
      </c>
      <c r="AF89">
        <v>0</v>
      </c>
      <c r="AG89">
        <v>0</v>
      </c>
      <c r="AH89" t="s">
        <v>200</v>
      </c>
      <c r="AI89" s="1">
        <v>44656.908263888887</v>
      </c>
      <c r="AJ89">
        <v>212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hidden="1" x14ac:dyDescent="0.45">
      <c r="A90" t="s">
        <v>297</v>
      </c>
      <c r="B90" t="s">
        <v>79</v>
      </c>
      <c r="C90" t="s">
        <v>228</v>
      </c>
      <c r="D90" t="s">
        <v>81</v>
      </c>
      <c r="E90" s="2" t="str">
        <f t="shared" si="2"/>
        <v>FX22041319</v>
      </c>
      <c r="F90" t="s">
        <v>19</v>
      </c>
      <c r="G90" t="s">
        <v>19</v>
      </c>
      <c r="H90" t="s">
        <v>82</v>
      </c>
      <c r="I90" t="s">
        <v>298</v>
      </c>
      <c r="J90">
        <v>38</v>
      </c>
      <c r="K90" t="s">
        <v>84</v>
      </c>
      <c r="L90" t="s">
        <v>85</v>
      </c>
      <c r="M90" t="s">
        <v>86</v>
      </c>
      <c r="N90">
        <v>2</v>
      </c>
      <c r="O90" s="1">
        <v>44656.790196759262</v>
      </c>
      <c r="P90" s="1">
        <v>44656.908912037034</v>
      </c>
      <c r="Q90">
        <v>9997</v>
      </c>
      <c r="R90">
        <v>260</v>
      </c>
      <c r="S90" t="b">
        <v>0</v>
      </c>
      <c r="T90" t="s">
        <v>87</v>
      </c>
      <c r="U90" t="b">
        <v>0</v>
      </c>
      <c r="V90" t="s">
        <v>88</v>
      </c>
      <c r="W90" s="1">
        <v>44656.803414351853</v>
      </c>
      <c r="X90">
        <v>54</v>
      </c>
      <c r="Y90">
        <v>33</v>
      </c>
      <c r="Z90">
        <v>0</v>
      </c>
      <c r="AA90">
        <v>33</v>
      </c>
      <c r="AB90">
        <v>0</v>
      </c>
      <c r="AC90">
        <v>2</v>
      </c>
      <c r="AD90">
        <v>5</v>
      </c>
      <c r="AE90">
        <v>0</v>
      </c>
      <c r="AF90">
        <v>0</v>
      </c>
      <c r="AG90">
        <v>0</v>
      </c>
      <c r="AH90" t="s">
        <v>299</v>
      </c>
      <c r="AI90" s="1">
        <v>44656.908912037034</v>
      </c>
      <c r="AJ90">
        <v>206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hidden="1" x14ac:dyDescent="0.45">
      <c r="A91" t="s">
        <v>300</v>
      </c>
      <c r="B91" t="s">
        <v>79</v>
      </c>
      <c r="C91" t="s">
        <v>242</v>
      </c>
      <c r="D91" t="s">
        <v>81</v>
      </c>
      <c r="E91" s="2" t="str">
        <f>HYPERLINK("capsilon://?command=openfolder&amp;siteaddress=FAM.docvelocity-na8.net&amp;folderid=FX7A98BA35-45AC-D600-CB4E-6CD46070966C","FX22041359")</f>
        <v>FX22041359</v>
      </c>
      <c r="F91" t="s">
        <v>19</v>
      </c>
      <c r="G91" t="s">
        <v>19</v>
      </c>
      <c r="H91" t="s">
        <v>82</v>
      </c>
      <c r="I91" t="s">
        <v>243</v>
      </c>
      <c r="J91">
        <v>278</v>
      </c>
      <c r="K91" t="s">
        <v>84</v>
      </c>
      <c r="L91" t="s">
        <v>85</v>
      </c>
      <c r="M91" t="s">
        <v>86</v>
      </c>
      <c r="N91">
        <v>2</v>
      </c>
      <c r="O91" s="1">
        <v>44656.790312500001</v>
      </c>
      <c r="P91" s="1">
        <v>44656.85665509259</v>
      </c>
      <c r="Q91">
        <v>3433</v>
      </c>
      <c r="R91">
        <v>2299</v>
      </c>
      <c r="S91" t="b">
        <v>0</v>
      </c>
      <c r="T91" t="s">
        <v>87</v>
      </c>
      <c r="U91" t="b">
        <v>1</v>
      </c>
      <c r="V91" t="s">
        <v>127</v>
      </c>
      <c r="W91" s="1">
        <v>44656.803182870368</v>
      </c>
      <c r="X91">
        <v>1094</v>
      </c>
      <c r="Y91">
        <v>219</v>
      </c>
      <c r="Z91">
        <v>0</v>
      </c>
      <c r="AA91">
        <v>219</v>
      </c>
      <c r="AB91">
        <v>0</v>
      </c>
      <c r="AC91">
        <v>12</v>
      </c>
      <c r="AD91">
        <v>59</v>
      </c>
      <c r="AE91">
        <v>0</v>
      </c>
      <c r="AF91">
        <v>0</v>
      </c>
      <c r="AG91">
        <v>0</v>
      </c>
      <c r="AH91" t="s">
        <v>240</v>
      </c>
      <c r="AI91" s="1">
        <v>44656.85665509259</v>
      </c>
      <c r="AJ91">
        <v>1205</v>
      </c>
      <c r="AK91">
        <v>2</v>
      </c>
      <c r="AL91">
        <v>0</v>
      </c>
      <c r="AM91">
        <v>2</v>
      </c>
      <c r="AN91">
        <v>0</v>
      </c>
      <c r="AO91">
        <v>2</v>
      </c>
      <c r="AP91">
        <v>57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hidden="1" x14ac:dyDescent="0.45">
      <c r="A92" t="s">
        <v>301</v>
      </c>
      <c r="B92" t="s">
        <v>79</v>
      </c>
      <c r="C92" t="s">
        <v>228</v>
      </c>
      <c r="D92" t="s">
        <v>81</v>
      </c>
      <c r="E92" s="2" t="str">
        <f t="shared" ref="E92:E98" si="3">HYPERLINK("capsilon://?command=openfolder&amp;siteaddress=FAM.docvelocity-na8.net&amp;folderid=FX485906F3-5ADB-8764-3CDC-0B325A7C0F9A","FX22041319")</f>
        <v>FX22041319</v>
      </c>
      <c r="F92" t="s">
        <v>19</v>
      </c>
      <c r="G92" t="s">
        <v>19</v>
      </c>
      <c r="H92" t="s">
        <v>82</v>
      </c>
      <c r="I92" t="s">
        <v>302</v>
      </c>
      <c r="J92">
        <v>38</v>
      </c>
      <c r="K92" t="s">
        <v>84</v>
      </c>
      <c r="L92" t="s">
        <v>85</v>
      </c>
      <c r="M92" t="s">
        <v>86</v>
      </c>
      <c r="N92">
        <v>2</v>
      </c>
      <c r="O92" s="1">
        <v>44656.790451388886</v>
      </c>
      <c r="P92" s="1">
        <v>44656.910937499997</v>
      </c>
      <c r="Q92">
        <v>10168</v>
      </c>
      <c r="R92">
        <v>242</v>
      </c>
      <c r="S92" t="b">
        <v>0</v>
      </c>
      <c r="T92" t="s">
        <v>87</v>
      </c>
      <c r="U92" t="b">
        <v>0</v>
      </c>
      <c r="V92" t="s">
        <v>88</v>
      </c>
      <c r="W92" s="1">
        <v>44656.804201388892</v>
      </c>
      <c r="X92">
        <v>63</v>
      </c>
      <c r="Y92">
        <v>33</v>
      </c>
      <c r="Z92">
        <v>0</v>
      </c>
      <c r="AA92">
        <v>33</v>
      </c>
      <c r="AB92">
        <v>0</v>
      </c>
      <c r="AC92">
        <v>2</v>
      </c>
      <c r="AD92">
        <v>5</v>
      </c>
      <c r="AE92">
        <v>0</v>
      </c>
      <c r="AF92">
        <v>0</v>
      </c>
      <c r="AG92">
        <v>0</v>
      </c>
      <c r="AH92" t="s">
        <v>299</v>
      </c>
      <c r="AI92" s="1">
        <v>44656.910937499997</v>
      </c>
      <c r="AJ92">
        <v>174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hidden="1" x14ac:dyDescent="0.45">
      <c r="A93" t="s">
        <v>303</v>
      </c>
      <c r="B93" t="s">
        <v>79</v>
      </c>
      <c r="C93" t="s">
        <v>228</v>
      </c>
      <c r="D93" t="s">
        <v>81</v>
      </c>
      <c r="E93" s="2" t="str">
        <f t="shared" si="3"/>
        <v>FX22041319</v>
      </c>
      <c r="F93" t="s">
        <v>19</v>
      </c>
      <c r="G93" t="s">
        <v>19</v>
      </c>
      <c r="H93" t="s">
        <v>82</v>
      </c>
      <c r="I93" t="s">
        <v>304</v>
      </c>
      <c r="J93">
        <v>38</v>
      </c>
      <c r="K93" t="s">
        <v>84</v>
      </c>
      <c r="L93" t="s">
        <v>85</v>
      </c>
      <c r="M93" t="s">
        <v>86</v>
      </c>
      <c r="N93">
        <v>2</v>
      </c>
      <c r="O93" s="1">
        <v>44656.790648148148</v>
      </c>
      <c r="P93" s="1">
        <v>44656.912986111114</v>
      </c>
      <c r="Q93">
        <v>10308</v>
      </c>
      <c r="R93">
        <v>262</v>
      </c>
      <c r="S93" t="b">
        <v>0</v>
      </c>
      <c r="T93" t="s">
        <v>87</v>
      </c>
      <c r="U93" t="b">
        <v>0</v>
      </c>
      <c r="V93" t="s">
        <v>88</v>
      </c>
      <c r="W93" s="1">
        <v>44656.805208333331</v>
      </c>
      <c r="X93">
        <v>86</v>
      </c>
      <c r="Y93">
        <v>33</v>
      </c>
      <c r="Z93">
        <v>0</v>
      </c>
      <c r="AA93">
        <v>33</v>
      </c>
      <c r="AB93">
        <v>0</v>
      </c>
      <c r="AC93">
        <v>2</v>
      </c>
      <c r="AD93">
        <v>5</v>
      </c>
      <c r="AE93">
        <v>0</v>
      </c>
      <c r="AF93">
        <v>0</v>
      </c>
      <c r="AG93">
        <v>0</v>
      </c>
      <c r="AH93" t="s">
        <v>299</v>
      </c>
      <c r="AI93" s="1">
        <v>44656.912986111114</v>
      </c>
      <c r="AJ93">
        <v>176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5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hidden="1" x14ac:dyDescent="0.45">
      <c r="A94" t="s">
        <v>305</v>
      </c>
      <c r="B94" t="s">
        <v>79</v>
      </c>
      <c r="C94" t="s">
        <v>228</v>
      </c>
      <c r="D94" t="s">
        <v>81</v>
      </c>
      <c r="E94" s="2" t="str">
        <f t="shared" si="3"/>
        <v>FX22041319</v>
      </c>
      <c r="F94" t="s">
        <v>19</v>
      </c>
      <c r="G94" t="s">
        <v>19</v>
      </c>
      <c r="H94" t="s">
        <v>82</v>
      </c>
      <c r="I94" t="s">
        <v>252</v>
      </c>
      <c r="J94">
        <v>123</v>
      </c>
      <c r="K94" t="s">
        <v>84</v>
      </c>
      <c r="L94" t="s">
        <v>85</v>
      </c>
      <c r="M94" t="s">
        <v>86</v>
      </c>
      <c r="N94">
        <v>2</v>
      </c>
      <c r="O94" s="1">
        <v>44656.790810185186</v>
      </c>
      <c r="P94" s="1">
        <v>44656.851145833331</v>
      </c>
      <c r="Q94">
        <v>4591</v>
      </c>
      <c r="R94">
        <v>622</v>
      </c>
      <c r="S94" t="b">
        <v>0</v>
      </c>
      <c r="T94" t="s">
        <v>87</v>
      </c>
      <c r="U94" t="b">
        <v>1</v>
      </c>
      <c r="V94" t="s">
        <v>158</v>
      </c>
      <c r="W94" s="1">
        <v>44656.794953703706</v>
      </c>
      <c r="X94">
        <v>202</v>
      </c>
      <c r="Y94">
        <v>108</v>
      </c>
      <c r="Z94">
        <v>0</v>
      </c>
      <c r="AA94">
        <v>108</v>
      </c>
      <c r="AB94">
        <v>0</v>
      </c>
      <c r="AC94">
        <v>0</v>
      </c>
      <c r="AD94">
        <v>15</v>
      </c>
      <c r="AE94">
        <v>0</v>
      </c>
      <c r="AF94">
        <v>0</v>
      </c>
      <c r="AG94">
        <v>0</v>
      </c>
      <c r="AH94" t="s">
        <v>200</v>
      </c>
      <c r="AI94" s="1">
        <v>44656.851145833331</v>
      </c>
      <c r="AJ94">
        <v>359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hidden="1" x14ac:dyDescent="0.45">
      <c r="A95" t="s">
        <v>306</v>
      </c>
      <c r="B95" t="s">
        <v>79</v>
      </c>
      <c r="C95" t="s">
        <v>228</v>
      </c>
      <c r="D95" t="s">
        <v>81</v>
      </c>
      <c r="E95" s="2" t="str">
        <f t="shared" si="3"/>
        <v>FX22041319</v>
      </c>
      <c r="F95" t="s">
        <v>19</v>
      </c>
      <c r="G95" t="s">
        <v>19</v>
      </c>
      <c r="H95" t="s">
        <v>82</v>
      </c>
      <c r="I95" t="s">
        <v>307</v>
      </c>
      <c r="J95">
        <v>43</v>
      </c>
      <c r="K95" t="s">
        <v>84</v>
      </c>
      <c r="L95" t="s">
        <v>85</v>
      </c>
      <c r="M95" t="s">
        <v>86</v>
      </c>
      <c r="N95">
        <v>2</v>
      </c>
      <c r="O95" s="1">
        <v>44656.790960648148</v>
      </c>
      <c r="P95" s="1">
        <v>44656.915277777778</v>
      </c>
      <c r="Q95">
        <v>10450</v>
      </c>
      <c r="R95">
        <v>291</v>
      </c>
      <c r="S95" t="b">
        <v>0</v>
      </c>
      <c r="T95" t="s">
        <v>87</v>
      </c>
      <c r="U95" t="b">
        <v>0</v>
      </c>
      <c r="V95" t="s">
        <v>88</v>
      </c>
      <c r="W95" s="1">
        <v>44656.806307870371</v>
      </c>
      <c r="X95">
        <v>94</v>
      </c>
      <c r="Y95">
        <v>38</v>
      </c>
      <c r="Z95">
        <v>0</v>
      </c>
      <c r="AA95">
        <v>38</v>
      </c>
      <c r="AB95">
        <v>0</v>
      </c>
      <c r="AC95">
        <v>3</v>
      </c>
      <c r="AD95">
        <v>5</v>
      </c>
      <c r="AE95">
        <v>0</v>
      </c>
      <c r="AF95">
        <v>0</v>
      </c>
      <c r="AG95">
        <v>0</v>
      </c>
      <c r="AH95" t="s">
        <v>299</v>
      </c>
      <c r="AI95" s="1">
        <v>44656.915277777778</v>
      </c>
      <c r="AJ95">
        <v>197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hidden="1" x14ac:dyDescent="0.45">
      <c r="A96" t="s">
        <v>308</v>
      </c>
      <c r="B96" t="s">
        <v>79</v>
      </c>
      <c r="C96" t="s">
        <v>228</v>
      </c>
      <c r="D96" t="s">
        <v>81</v>
      </c>
      <c r="E96" s="2" t="str">
        <f t="shared" si="3"/>
        <v>FX22041319</v>
      </c>
      <c r="F96" t="s">
        <v>19</v>
      </c>
      <c r="G96" t="s">
        <v>19</v>
      </c>
      <c r="H96" t="s">
        <v>82</v>
      </c>
      <c r="I96" t="s">
        <v>309</v>
      </c>
      <c r="J96">
        <v>28</v>
      </c>
      <c r="K96" t="s">
        <v>84</v>
      </c>
      <c r="L96" t="s">
        <v>85</v>
      </c>
      <c r="M96" t="s">
        <v>86</v>
      </c>
      <c r="N96">
        <v>2</v>
      </c>
      <c r="O96" s="1">
        <v>44656.790995370371</v>
      </c>
      <c r="P96" s="1">
        <v>44656.91783564815</v>
      </c>
      <c r="Q96">
        <v>10688</v>
      </c>
      <c r="R96">
        <v>271</v>
      </c>
      <c r="S96" t="b">
        <v>0</v>
      </c>
      <c r="T96" t="s">
        <v>87</v>
      </c>
      <c r="U96" t="b">
        <v>0</v>
      </c>
      <c r="V96" t="s">
        <v>88</v>
      </c>
      <c r="W96" s="1">
        <v>44656.806909722225</v>
      </c>
      <c r="X96">
        <v>51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299</v>
      </c>
      <c r="AI96" s="1">
        <v>44656.91783564815</v>
      </c>
      <c r="AJ96">
        <v>220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hidden="1" x14ac:dyDescent="0.45">
      <c r="A97" t="s">
        <v>310</v>
      </c>
      <c r="B97" t="s">
        <v>79</v>
      </c>
      <c r="C97" t="s">
        <v>228</v>
      </c>
      <c r="D97" t="s">
        <v>81</v>
      </c>
      <c r="E97" s="2" t="str">
        <f t="shared" si="3"/>
        <v>FX22041319</v>
      </c>
      <c r="F97" t="s">
        <v>19</v>
      </c>
      <c r="G97" t="s">
        <v>19</v>
      </c>
      <c r="H97" t="s">
        <v>82</v>
      </c>
      <c r="I97" t="s">
        <v>311</v>
      </c>
      <c r="J97">
        <v>43</v>
      </c>
      <c r="K97" t="s">
        <v>84</v>
      </c>
      <c r="L97" t="s">
        <v>85</v>
      </c>
      <c r="M97" t="s">
        <v>86</v>
      </c>
      <c r="N97">
        <v>2</v>
      </c>
      <c r="O97" s="1">
        <v>44656.791087962964</v>
      </c>
      <c r="P97" s="1">
        <v>44656.919965277775</v>
      </c>
      <c r="Q97">
        <v>10874</v>
      </c>
      <c r="R97">
        <v>261</v>
      </c>
      <c r="S97" t="b">
        <v>0</v>
      </c>
      <c r="T97" t="s">
        <v>87</v>
      </c>
      <c r="U97" t="b">
        <v>0</v>
      </c>
      <c r="V97" t="s">
        <v>88</v>
      </c>
      <c r="W97" s="1">
        <v>44656.807812500003</v>
      </c>
      <c r="X97">
        <v>78</v>
      </c>
      <c r="Y97">
        <v>38</v>
      </c>
      <c r="Z97">
        <v>0</v>
      </c>
      <c r="AA97">
        <v>38</v>
      </c>
      <c r="AB97">
        <v>0</v>
      </c>
      <c r="AC97">
        <v>1</v>
      </c>
      <c r="AD97">
        <v>5</v>
      </c>
      <c r="AE97">
        <v>0</v>
      </c>
      <c r="AF97">
        <v>0</v>
      </c>
      <c r="AG97">
        <v>0</v>
      </c>
      <c r="AH97" t="s">
        <v>299</v>
      </c>
      <c r="AI97" s="1">
        <v>44656.919965277775</v>
      </c>
      <c r="AJ97">
        <v>183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hidden="1" x14ac:dyDescent="0.45">
      <c r="A98" t="s">
        <v>312</v>
      </c>
      <c r="B98" t="s">
        <v>79</v>
      </c>
      <c r="C98" t="s">
        <v>228</v>
      </c>
      <c r="D98" t="s">
        <v>81</v>
      </c>
      <c r="E98" s="2" t="str">
        <f t="shared" si="3"/>
        <v>FX22041319</v>
      </c>
      <c r="F98" t="s">
        <v>19</v>
      </c>
      <c r="G98" t="s">
        <v>19</v>
      </c>
      <c r="H98" t="s">
        <v>82</v>
      </c>
      <c r="I98" t="s">
        <v>250</v>
      </c>
      <c r="J98">
        <v>123</v>
      </c>
      <c r="K98" t="s">
        <v>84</v>
      </c>
      <c r="L98" t="s">
        <v>85</v>
      </c>
      <c r="M98" t="s">
        <v>86</v>
      </c>
      <c r="N98">
        <v>2</v>
      </c>
      <c r="O98" s="1">
        <v>44656.791701388887</v>
      </c>
      <c r="P98" s="1">
        <v>44656.85355324074</v>
      </c>
      <c r="Q98">
        <v>4367</v>
      </c>
      <c r="R98">
        <v>977</v>
      </c>
      <c r="S98" t="b">
        <v>0</v>
      </c>
      <c r="T98" t="s">
        <v>87</v>
      </c>
      <c r="U98" t="b">
        <v>1</v>
      </c>
      <c r="V98" t="s">
        <v>189</v>
      </c>
      <c r="W98" s="1">
        <v>44656.800925925927</v>
      </c>
      <c r="X98">
        <v>770</v>
      </c>
      <c r="Y98">
        <v>108</v>
      </c>
      <c r="Z98">
        <v>0</v>
      </c>
      <c r="AA98">
        <v>108</v>
      </c>
      <c r="AB98">
        <v>0</v>
      </c>
      <c r="AC98">
        <v>6</v>
      </c>
      <c r="AD98">
        <v>15</v>
      </c>
      <c r="AE98">
        <v>0</v>
      </c>
      <c r="AF98">
        <v>0</v>
      </c>
      <c r="AG98">
        <v>0</v>
      </c>
      <c r="AH98" t="s">
        <v>200</v>
      </c>
      <c r="AI98" s="1">
        <v>44656.85355324074</v>
      </c>
      <c r="AJ98">
        <v>207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15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hidden="1" x14ac:dyDescent="0.45">
      <c r="A99" t="s">
        <v>313</v>
      </c>
      <c r="B99" t="s">
        <v>79</v>
      </c>
      <c r="C99" t="s">
        <v>254</v>
      </c>
      <c r="D99" t="s">
        <v>81</v>
      </c>
      <c r="E99" s="2" t="str">
        <f>HYPERLINK("capsilon://?command=openfolder&amp;siteaddress=FAM.docvelocity-na8.net&amp;folderid=FX5A3E522C-F8E9-5339-105D-3B550C634942","FX220312782")</f>
        <v>FX220312782</v>
      </c>
      <c r="F99" t="s">
        <v>19</v>
      </c>
      <c r="G99" t="s">
        <v>19</v>
      </c>
      <c r="H99" t="s">
        <v>82</v>
      </c>
      <c r="I99" t="s">
        <v>255</v>
      </c>
      <c r="J99">
        <v>170</v>
      </c>
      <c r="K99" t="s">
        <v>84</v>
      </c>
      <c r="L99" t="s">
        <v>85</v>
      </c>
      <c r="M99" t="s">
        <v>86</v>
      </c>
      <c r="N99">
        <v>2</v>
      </c>
      <c r="O99" s="1">
        <v>44656.794814814813</v>
      </c>
      <c r="P99" s="1">
        <v>44656.866655092592</v>
      </c>
      <c r="Q99">
        <v>4696</v>
      </c>
      <c r="R99">
        <v>1511</v>
      </c>
      <c r="S99" t="b">
        <v>0</v>
      </c>
      <c r="T99" t="s">
        <v>87</v>
      </c>
      <c r="U99" t="b">
        <v>1</v>
      </c>
      <c r="V99" t="s">
        <v>180</v>
      </c>
      <c r="W99" s="1">
        <v>44656.80369212963</v>
      </c>
      <c r="X99">
        <v>519</v>
      </c>
      <c r="Y99">
        <v>139</v>
      </c>
      <c r="Z99">
        <v>0</v>
      </c>
      <c r="AA99">
        <v>139</v>
      </c>
      <c r="AB99">
        <v>0</v>
      </c>
      <c r="AC99">
        <v>9</v>
      </c>
      <c r="AD99">
        <v>31</v>
      </c>
      <c r="AE99">
        <v>0</v>
      </c>
      <c r="AF99">
        <v>0</v>
      </c>
      <c r="AG99">
        <v>0</v>
      </c>
      <c r="AH99" t="s">
        <v>240</v>
      </c>
      <c r="AI99" s="1">
        <v>44656.866655092592</v>
      </c>
      <c r="AJ99">
        <v>864</v>
      </c>
      <c r="AK99">
        <v>5</v>
      </c>
      <c r="AL99">
        <v>0</v>
      </c>
      <c r="AM99">
        <v>5</v>
      </c>
      <c r="AN99">
        <v>0</v>
      </c>
      <c r="AO99">
        <v>5</v>
      </c>
      <c r="AP99">
        <v>26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hidden="1" x14ac:dyDescent="0.45">
      <c r="A100" t="s">
        <v>314</v>
      </c>
      <c r="B100" t="s">
        <v>79</v>
      </c>
      <c r="C100" t="s">
        <v>279</v>
      </c>
      <c r="D100" t="s">
        <v>81</v>
      </c>
      <c r="E100" s="2" t="str">
        <f>HYPERLINK("capsilon://?command=openfolder&amp;siteaddress=FAM.docvelocity-na8.net&amp;folderid=FXA68E3CCE-876B-0E63-B3FD-CDD5B025F9B4","FX22041485")</f>
        <v>FX22041485</v>
      </c>
      <c r="F100" t="s">
        <v>19</v>
      </c>
      <c r="G100" t="s">
        <v>19</v>
      </c>
      <c r="H100" t="s">
        <v>82</v>
      </c>
      <c r="I100" t="s">
        <v>280</v>
      </c>
      <c r="J100">
        <v>317</v>
      </c>
      <c r="K100" t="s">
        <v>84</v>
      </c>
      <c r="L100" t="s">
        <v>85</v>
      </c>
      <c r="M100" t="s">
        <v>86</v>
      </c>
      <c r="N100">
        <v>2</v>
      </c>
      <c r="O100" s="1">
        <v>44656.798715277779</v>
      </c>
      <c r="P100" s="1">
        <v>44656.882407407407</v>
      </c>
      <c r="Q100">
        <v>3070</v>
      </c>
      <c r="R100">
        <v>4161</v>
      </c>
      <c r="S100" t="b">
        <v>0</v>
      </c>
      <c r="T100" t="s">
        <v>87</v>
      </c>
      <c r="U100" t="b">
        <v>1</v>
      </c>
      <c r="V100" t="s">
        <v>315</v>
      </c>
      <c r="W100" s="1">
        <v>44656.853622685187</v>
      </c>
      <c r="X100">
        <v>2653</v>
      </c>
      <c r="Y100">
        <v>221</v>
      </c>
      <c r="Z100">
        <v>0</v>
      </c>
      <c r="AA100">
        <v>221</v>
      </c>
      <c r="AB100">
        <v>57</v>
      </c>
      <c r="AC100">
        <v>37</v>
      </c>
      <c r="AD100">
        <v>96</v>
      </c>
      <c r="AE100">
        <v>0</v>
      </c>
      <c r="AF100">
        <v>0</v>
      </c>
      <c r="AG100">
        <v>0</v>
      </c>
      <c r="AH100" t="s">
        <v>240</v>
      </c>
      <c r="AI100" s="1">
        <v>44656.882407407407</v>
      </c>
      <c r="AJ100">
        <v>1360</v>
      </c>
      <c r="AK100">
        <v>9</v>
      </c>
      <c r="AL100">
        <v>0</v>
      </c>
      <c r="AM100">
        <v>9</v>
      </c>
      <c r="AN100">
        <v>57</v>
      </c>
      <c r="AO100">
        <v>9</v>
      </c>
      <c r="AP100">
        <v>87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hidden="1" x14ac:dyDescent="0.45">
      <c r="A101" t="s">
        <v>316</v>
      </c>
      <c r="B101" t="s">
        <v>79</v>
      </c>
      <c r="C101" t="s">
        <v>228</v>
      </c>
      <c r="D101" t="s">
        <v>81</v>
      </c>
      <c r="E101" s="2" t="str">
        <f>HYPERLINK("capsilon://?command=openfolder&amp;siteaddress=FAM.docvelocity-na8.net&amp;folderid=FX485906F3-5ADB-8764-3CDC-0B325A7C0F9A","FX22041319")</f>
        <v>FX22041319</v>
      </c>
      <c r="F101" t="s">
        <v>19</v>
      </c>
      <c r="G101" t="s">
        <v>19</v>
      </c>
      <c r="H101" t="s">
        <v>82</v>
      </c>
      <c r="I101" t="s">
        <v>288</v>
      </c>
      <c r="J101">
        <v>123</v>
      </c>
      <c r="K101" t="s">
        <v>84</v>
      </c>
      <c r="L101" t="s">
        <v>85</v>
      </c>
      <c r="M101" t="s">
        <v>86</v>
      </c>
      <c r="N101">
        <v>2</v>
      </c>
      <c r="O101" s="1">
        <v>44656.800717592596</v>
      </c>
      <c r="P101" s="1">
        <v>44656.877812500003</v>
      </c>
      <c r="Q101">
        <v>6173</v>
      </c>
      <c r="R101">
        <v>488</v>
      </c>
      <c r="S101" t="b">
        <v>0</v>
      </c>
      <c r="T101" t="s">
        <v>87</v>
      </c>
      <c r="U101" t="b">
        <v>1</v>
      </c>
      <c r="V101" t="s">
        <v>315</v>
      </c>
      <c r="W101" s="1">
        <v>44656.856469907405</v>
      </c>
      <c r="X101">
        <v>245</v>
      </c>
      <c r="Y101">
        <v>108</v>
      </c>
      <c r="Z101">
        <v>0</v>
      </c>
      <c r="AA101">
        <v>108</v>
      </c>
      <c r="AB101">
        <v>0</v>
      </c>
      <c r="AC101">
        <v>2</v>
      </c>
      <c r="AD101">
        <v>15</v>
      </c>
      <c r="AE101">
        <v>0</v>
      </c>
      <c r="AF101">
        <v>0</v>
      </c>
      <c r="AG101">
        <v>0</v>
      </c>
      <c r="AH101" t="s">
        <v>200</v>
      </c>
      <c r="AI101" s="1">
        <v>44656.877812500003</v>
      </c>
      <c r="AJ101">
        <v>230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hidden="1" x14ac:dyDescent="0.45">
      <c r="A102" t="s">
        <v>317</v>
      </c>
      <c r="B102" t="s">
        <v>79</v>
      </c>
      <c r="C102" t="s">
        <v>318</v>
      </c>
      <c r="D102" t="s">
        <v>81</v>
      </c>
      <c r="E102" s="2" t="str">
        <f>HYPERLINK("capsilon://?command=openfolder&amp;siteaddress=FAM.docvelocity-na8.net&amp;folderid=FX8A0B70D1-CD02-268F-0146-6A4066F4DFC2","FX22041552")</f>
        <v>FX22041552</v>
      </c>
      <c r="F102" t="s">
        <v>19</v>
      </c>
      <c r="G102" t="s">
        <v>19</v>
      </c>
      <c r="H102" t="s">
        <v>82</v>
      </c>
      <c r="I102" t="s">
        <v>319</v>
      </c>
      <c r="J102">
        <v>386</v>
      </c>
      <c r="K102" t="s">
        <v>84</v>
      </c>
      <c r="L102" t="s">
        <v>85</v>
      </c>
      <c r="M102" t="s">
        <v>86</v>
      </c>
      <c r="N102">
        <v>1</v>
      </c>
      <c r="O102" s="1">
        <v>44656.801631944443</v>
      </c>
      <c r="P102" s="1">
        <v>44656.8669212963</v>
      </c>
      <c r="Q102">
        <v>4615</v>
      </c>
      <c r="R102">
        <v>1026</v>
      </c>
      <c r="S102" t="b">
        <v>0</v>
      </c>
      <c r="T102" t="s">
        <v>87</v>
      </c>
      <c r="U102" t="b">
        <v>0</v>
      </c>
      <c r="V102" t="s">
        <v>320</v>
      </c>
      <c r="W102" s="1">
        <v>44656.8669212963</v>
      </c>
      <c r="X102">
        <v>1020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386</v>
      </c>
      <c r="AE102">
        <v>350</v>
      </c>
      <c r="AF102">
        <v>0</v>
      </c>
      <c r="AG102">
        <v>14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hidden="1" x14ac:dyDescent="0.45">
      <c r="A103" t="s">
        <v>321</v>
      </c>
      <c r="B103" t="s">
        <v>79</v>
      </c>
      <c r="C103" t="s">
        <v>228</v>
      </c>
      <c r="D103" t="s">
        <v>81</v>
      </c>
      <c r="E103" s="2" t="str">
        <f>HYPERLINK("capsilon://?command=openfolder&amp;siteaddress=FAM.docvelocity-na8.net&amp;folderid=FX485906F3-5ADB-8764-3CDC-0B325A7C0F9A","FX22041319")</f>
        <v>FX22041319</v>
      </c>
      <c r="F103" t="s">
        <v>19</v>
      </c>
      <c r="G103" t="s">
        <v>19</v>
      </c>
      <c r="H103" t="s">
        <v>82</v>
      </c>
      <c r="I103" t="s">
        <v>290</v>
      </c>
      <c r="J103">
        <v>123</v>
      </c>
      <c r="K103" t="s">
        <v>84</v>
      </c>
      <c r="L103" t="s">
        <v>85</v>
      </c>
      <c r="M103" t="s">
        <v>86</v>
      </c>
      <c r="N103">
        <v>2</v>
      </c>
      <c r="O103" s="1">
        <v>44656.803379629629</v>
      </c>
      <c r="P103" s="1">
        <v>44656.880312499998</v>
      </c>
      <c r="Q103">
        <v>6068</v>
      </c>
      <c r="R103">
        <v>579</v>
      </c>
      <c r="S103" t="b">
        <v>0</v>
      </c>
      <c r="T103" t="s">
        <v>87</v>
      </c>
      <c r="U103" t="b">
        <v>1</v>
      </c>
      <c r="V103" t="s">
        <v>322</v>
      </c>
      <c r="W103" s="1">
        <v>44656.858958333331</v>
      </c>
      <c r="X103">
        <v>361</v>
      </c>
      <c r="Y103">
        <v>108</v>
      </c>
      <c r="Z103">
        <v>0</v>
      </c>
      <c r="AA103">
        <v>108</v>
      </c>
      <c r="AB103">
        <v>0</v>
      </c>
      <c r="AC103">
        <v>5</v>
      </c>
      <c r="AD103">
        <v>15</v>
      </c>
      <c r="AE103">
        <v>0</v>
      </c>
      <c r="AF103">
        <v>0</v>
      </c>
      <c r="AG103">
        <v>0</v>
      </c>
      <c r="AH103" t="s">
        <v>200</v>
      </c>
      <c r="AI103" s="1">
        <v>44656.880312499998</v>
      </c>
      <c r="AJ103">
        <v>215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hidden="1" x14ac:dyDescent="0.45">
      <c r="A104" t="s">
        <v>323</v>
      </c>
      <c r="B104" t="s">
        <v>79</v>
      </c>
      <c r="C104" t="s">
        <v>324</v>
      </c>
      <c r="D104" t="s">
        <v>81</v>
      </c>
      <c r="E104" s="2" t="str">
        <f>HYPERLINK("capsilon://?command=openfolder&amp;siteaddress=FAM.docvelocity-na8.net&amp;folderid=FX54F1F4DB-835A-D33A-3FE9-0C9D6B588938","FX220312270")</f>
        <v>FX220312270</v>
      </c>
      <c r="F104" t="s">
        <v>19</v>
      </c>
      <c r="G104" t="s">
        <v>19</v>
      </c>
      <c r="H104" t="s">
        <v>82</v>
      </c>
      <c r="I104" t="s">
        <v>325</v>
      </c>
      <c r="J104">
        <v>934</v>
      </c>
      <c r="K104" t="s">
        <v>84</v>
      </c>
      <c r="L104" t="s">
        <v>85</v>
      </c>
      <c r="M104" t="s">
        <v>86</v>
      </c>
      <c r="N104">
        <v>1</v>
      </c>
      <c r="O104" s="1">
        <v>44656.806006944447</v>
      </c>
      <c r="P104" s="1">
        <v>44656.885277777779</v>
      </c>
      <c r="Q104">
        <v>4816</v>
      </c>
      <c r="R104">
        <v>2033</v>
      </c>
      <c r="S104" t="b">
        <v>0</v>
      </c>
      <c r="T104" t="s">
        <v>87</v>
      </c>
      <c r="U104" t="b">
        <v>0</v>
      </c>
      <c r="V104" t="s">
        <v>320</v>
      </c>
      <c r="W104" s="1">
        <v>44656.885277777779</v>
      </c>
      <c r="X104">
        <v>1367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934</v>
      </c>
      <c r="AE104">
        <v>869</v>
      </c>
      <c r="AF104">
        <v>0</v>
      </c>
      <c r="AG104">
        <v>28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hidden="1" x14ac:dyDescent="0.45">
      <c r="A105" t="s">
        <v>326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HYPERLINK("capsilon://?command=openfolder&amp;siteaddress=FAM.docvelocity-na8.net&amp;folderid=FX4ED854C3-A088-C338-3FC9-1A65E7C83C5D","FX22041044")</f>
        <v>FX22041044</v>
      </c>
      <c r="F105" t="s">
        <v>19</v>
      </c>
      <c r="G105" t="s">
        <v>19</v>
      </c>
      <c r="H105" t="s">
        <v>82</v>
      </c>
      <c r="I105" t="s">
        <v>328</v>
      </c>
      <c r="J105">
        <v>28</v>
      </c>
      <c r="K105" t="s">
        <v>84</v>
      </c>
      <c r="L105" t="s">
        <v>85</v>
      </c>
      <c r="M105" t="s">
        <v>86</v>
      </c>
      <c r="N105">
        <v>2</v>
      </c>
      <c r="O105" s="1">
        <v>44656.811574074076</v>
      </c>
      <c r="P105" s="1">
        <v>44656.919560185182</v>
      </c>
      <c r="Q105">
        <v>9122</v>
      </c>
      <c r="R105">
        <v>208</v>
      </c>
      <c r="S105" t="b">
        <v>0</v>
      </c>
      <c r="T105" t="s">
        <v>87</v>
      </c>
      <c r="U105" t="b">
        <v>0</v>
      </c>
      <c r="V105" t="s">
        <v>315</v>
      </c>
      <c r="W105" s="1">
        <v>44656.859791666669</v>
      </c>
      <c r="X105">
        <v>119</v>
      </c>
      <c r="Y105">
        <v>21</v>
      </c>
      <c r="Z105">
        <v>0</v>
      </c>
      <c r="AA105">
        <v>21</v>
      </c>
      <c r="AB105">
        <v>0</v>
      </c>
      <c r="AC105">
        <v>2</v>
      </c>
      <c r="AD105">
        <v>7</v>
      </c>
      <c r="AE105">
        <v>0</v>
      </c>
      <c r="AF105">
        <v>0</v>
      </c>
      <c r="AG105">
        <v>0</v>
      </c>
      <c r="AH105" t="s">
        <v>240</v>
      </c>
      <c r="AI105" s="1">
        <v>44656.919560185182</v>
      </c>
      <c r="AJ105">
        <v>89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hidden="1" x14ac:dyDescent="0.45">
      <c r="A106" t="s">
        <v>329</v>
      </c>
      <c r="B106" t="s">
        <v>79</v>
      </c>
      <c r="C106" t="s">
        <v>330</v>
      </c>
      <c r="D106" t="s">
        <v>81</v>
      </c>
      <c r="E106" s="2" t="str">
        <f t="shared" ref="E106:E113" si="4">HYPERLINK("capsilon://?command=openfolder&amp;siteaddress=FAM.docvelocity-na8.net&amp;folderid=FX3578AAF8-D692-200D-9438-70D3E350B171","FX2204994")</f>
        <v>FX2204994</v>
      </c>
      <c r="F106" t="s">
        <v>19</v>
      </c>
      <c r="G106" t="s">
        <v>19</v>
      </c>
      <c r="H106" t="s">
        <v>82</v>
      </c>
      <c r="I106" t="s">
        <v>331</v>
      </c>
      <c r="J106">
        <v>50</v>
      </c>
      <c r="K106" t="s">
        <v>84</v>
      </c>
      <c r="L106" t="s">
        <v>85</v>
      </c>
      <c r="M106" t="s">
        <v>86</v>
      </c>
      <c r="N106">
        <v>2</v>
      </c>
      <c r="O106" s="1">
        <v>44656.847766203704</v>
      </c>
      <c r="P106" s="1">
        <v>44656.921805555554</v>
      </c>
      <c r="Q106">
        <v>6044</v>
      </c>
      <c r="R106">
        <v>353</v>
      </c>
      <c r="S106" t="b">
        <v>0</v>
      </c>
      <c r="T106" t="s">
        <v>87</v>
      </c>
      <c r="U106" t="b">
        <v>0</v>
      </c>
      <c r="V106" t="s">
        <v>322</v>
      </c>
      <c r="W106" s="1">
        <v>44656.861261574071</v>
      </c>
      <c r="X106">
        <v>160</v>
      </c>
      <c r="Y106">
        <v>45</v>
      </c>
      <c r="Z106">
        <v>0</v>
      </c>
      <c r="AA106">
        <v>45</v>
      </c>
      <c r="AB106">
        <v>0</v>
      </c>
      <c r="AC106">
        <v>1</v>
      </c>
      <c r="AD106">
        <v>5</v>
      </c>
      <c r="AE106">
        <v>0</v>
      </c>
      <c r="AF106">
        <v>0</v>
      </c>
      <c r="AG106">
        <v>0</v>
      </c>
      <c r="AH106" t="s">
        <v>240</v>
      </c>
      <c r="AI106" s="1">
        <v>44656.921805555554</v>
      </c>
      <c r="AJ106">
        <v>193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4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hidden="1" x14ac:dyDescent="0.45">
      <c r="A107" t="s">
        <v>332</v>
      </c>
      <c r="B107" t="s">
        <v>79</v>
      </c>
      <c r="C107" t="s">
        <v>330</v>
      </c>
      <c r="D107" t="s">
        <v>81</v>
      </c>
      <c r="E107" s="2" t="str">
        <f t="shared" si="4"/>
        <v>FX2204994</v>
      </c>
      <c r="F107" t="s">
        <v>19</v>
      </c>
      <c r="G107" t="s">
        <v>19</v>
      </c>
      <c r="H107" t="s">
        <v>82</v>
      </c>
      <c r="I107" t="s">
        <v>333</v>
      </c>
      <c r="J107">
        <v>28</v>
      </c>
      <c r="K107" t="s">
        <v>84</v>
      </c>
      <c r="L107" t="s">
        <v>85</v>
      </c>
      <c r="M107" t="s">
        <v>86</v>
      </c>
      <c r="N107">
        <v>2</v>
      </c>
      <c r="O107" s="1">
        <v>44656.847974537035</v>
      </c>
      <c r="P107" s="1">
        <v>44656.921875</v>
      </c>
      <c r="Q107">
        <v>6117</v>
      </c>
      <c r="R107">
        <v>268</v>
      </c>
      <c r="S107" t="b">
        <v>0</v>
      </c>
      <c r="T107" t="s">
        <v>87</v>
      </c>
      <c r="U107" t="b">
        <v>0</v>
      </c>
      <c r="V107" t="s">
        <v>315</v>
      </c>
      <c r="W107" s="1">
        <v>44656.861006944448</v>
      </c>
      <c r="X107">
        <v>104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299</v>
      </c>
      <c r="AI107" s="1">
        <v>44656.921875</v>
      </c>
      <c r="AJ107">
        <v>164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hidden="1" x14ac:dyDescent="0.45">
      <c r="A108" t="s">
        <v>334</v>
      </c>
      <c r="B108" t="s">
        <v>79</v>
      </c>
      <c r="C108" t="s">
        <v>330</v>
      </c>
      <c r="D108" t="s">
        <v>81</v>
      </c>
      <c r="E108" s="2" t="str">
        <f t="shared" si="4"/>
        <v>FX2204994</v>
      </c>
      <c r="F108" t="s">
        <v>19</v>
      </c>
      <c r="G108" t="s">
        <v>19</v>
      </c>
      <c r="H108" t="s">
        <v>82</v>
      </c>
      <c r="I108" t="s">
        <v>335</v>
      </c>
      <c r="J108">
        <v>50</v>
      </c>
      <c r="K108" t="s">
        <v>84</v>
      </c>
      <c r="L108" t="s">
        <v>85</v>
      </c>
      <c r="M108" t="s">
        <v>86</v>
      </c>
      <c r="N108">
        <v>2</v>
      </c>
      <c r="O108" s="1">
        <v>44656.848182870373</v>
      </c>
      <c r="P108" s="1">
        <v>44656.923402777778</v>
      </c>
      <c r="Q108">
        <v>6244</v>
      </c>
      <c r="R108">
        <v>255</v>
      </c>
      <c r="S108" t="b">
        <v>0</v>
      </c>
      <c r="T108" t="s">
        <v>87</v>
      </c>
      <c r="U108" t="b">
        <v>0</v>
      </c>
      <c r="V108" t="s">
        <v>315</v>
      </c>
      <c r="W108" s="1">
        <v>44656.862384259257</v>
      </c>
      <c r="X108">
        <v>118</v>
      </c>
      <c r="Y108">
        <v>45</v>
      </c>
      <c r="Z108">
        <v>0</v>
      </c>
      <c r="AA108">
        <v>45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240</v>
      </c>
      <c r="AI108" s="1">
        <v>44656.923402777778</v>
      </c>
      <c r="AJ108">
        <v>137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hidden="1" x14ac:dyDescent="0.45">
      <c r="A109" t="s">
        <v>336</v>
      </c>
      <c r="B109" t="s">
        <v>79</v>
      </c>
      <c r="C109" t="s">
        <v>330</v>
      </c>
      <c r="D109" t="s">
        <v>81</v>
      </c>
      <c r="E109" s="2" t="str">
        <f t="shared" si="4"/>
        <v>FX2204994</v>
      </c>
      <c r="F109" t="s">
        <v>19</v>
      </c>
      <c r="G109" t="s">
        <v>19</v>
      </c>
      <c r="H109" t="s">
        <v>82</v>
      </c>
      <c r="I109" t="s">
        <v>337</v>
      </c>
      <c r="J109">
        <v>50</v>
      </c>
      <c r="K109" t="s">
        <v>84</v>
      </c>
      <c r="L109" t="s">
        <v>85</v>
      </c>
      <c r="M109" t="s">
        <v>86</v>
      </c>
      <c r="N109">
        <v>2</v>
      </c>
      <c r="O109" s="1">
        <v>44656.848437499997</v>
      </c>
      <c r="P109" s="1">
        <v>44656.924722222226</v>
      </c>
      <c r="Q109">
        <v>6216</v>
      </c>
      <c r="R109">
        <v>375</v>
      </c>
      <c r="S109" t="b">
        <v>0</v>
      </c>
      <c r="T109" t="s">
        <v>87</v>
      </c>
      <c r="U109" t="b">
        <v>0</v>
      </c>
      <c r="V109" t="s">
        <v>322</v>
      </c>
      <c r="W109" s="1">
        <v>44656.86277777778</v>
      </c>
      <c r="X109">
        <v>130</v>
      </c>
      <c r="Y109">
        <v>45</v>
      </c>
      <c r="Z109">
        <v>0</v>
      </c>
      <c r="AA109">
        <v>45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299</v>
      </c>
      <c r="AI109" s="1">
        <v>44656.924722222226</v>
      </c>
      <c r="AJ109">
        <v>245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hidden="1" x14ac:dyDescent="0.45">
      <c r="A110" t="s">
        <v>338</v>
      </c>
      <c r="B110" t="s">
        <v>79</v>
      </c>
      <c r="C110" t="s">
        <v>330</v>
      </c>
      <c r="D110" t="s">
        <v>81</v>
      </c>
      <c r="E110" s="2" t="str">
        <f t="shared" si="4"/>
        <v>FX2204994</v>
      </c>
      <c r="F110" t="s">
        <v>19</v>
      </c>
      <c r="G110" t="s">
        <v>19</v>
      </c>
      <c r="H110" t="s">
        <v>82</v>
      </c>
      <c r="I110" t="s">
        <v>339</v>
      </c>
      <c r="J110">
        <v>69</v>
      </c>
      <c r="K110" t="s">
        <v>84</v>
      </c>
      <c r="L110" t="s">
        <v>85</v>
      </c>
      <c r="M110" t="s">
        <v>86</v>
      </c>
      <c r="N110">
        <v>2</v>
      </c>
      <c r="O110" s="1">
        <v>44656.848541666666</v>
      </c>
      <c r="P110" s="1">
        <v>44656.926388888889</v>
      </c>
      <c r="Q110">
        <v>6239</v>
      </c>
      <c r="R110">
        <v>487</v>
      </c>
      <c r="S110" t="b">
        <v>0</v>
      </c>
      <c r="T110" t="s">
        <v>87</v>
      </c>
      <c r="U110" t="b">
        <v>0</v>
      </c>
      <c r="V110" t="s">
        <v>315</v>
      </c>
      <c r="W110" s="1">
        <v>44656.865057870367</v>
      </c>
      <c r="X110">
        <v>230</v>
      </c>
      <c r="Y110">
        <v>59</v>
      </c>
      <c r="Z110">
        <v>0</v>
      </c>
      <c r="AA110">
        <v>59</v>
      </c>
      <c r="AB110">
        <v>0</v>
      </c>
      <c r="AC110">
        <v>6</v>
      </c>
      <c r="AD110">
        <v>10</v>
      </c>
      <c r="AE110">
        <v>0</v>
      </c>
      <c r="AF110">
        <v>0</v>
      </c>
      <c r="AG110">
        <v>0</v>
      </c>
      <c r="AH110" t="s">
        <v>240</v>
      </c>
      <c r="AI110" s="1">
        <v>44656.926388888889</v>
      </c>
      <c r="AJ110">
        <v>257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hidden="1" x14ac:dyDescent="0.45">
      <c r="A111" t="s">
        <v>340</v>
      </c>
      <c r="B111" t="s">
        <v>79</v>
      </c>
      <c r="C111" t="s">
        <v>330</v>
      </c>
      <c r="D111" t="s">
        <v>81</v>
      </c>
      <c r="E111" s="2" t="str">
        <f t="shared" si="4"/>
        <v>FX2204994</v>
      </c>
      <c r="F111" t="s">
        <v>19</v>
      </c>
      <c r="G111" t="s">
        <v>19</v>
      </c>
      <c r="H111" t="s">
        <v>82</v>
      </c>
      <c r="I111" t="s">
        <v>341</v>
      </c>
      <c r="J111">
        <v>69</v>
      </c>
      <c r="K111" t="s">
        <v>84</v>
      </c>
      <c r="L111" t="s">
        <v>85</v>
      </c>
      <c r="M111" t="s">
        <v>86</v>
      </c>
      <c r="N111">
        <v>2</v>
      </c>
      <c r="O111" s="1">
        <v>44656.848796296297</v>
      </c>
      <c r="P111" s="1">
        <v>44656.927893518521</v>
      </c>
      <c r="Q111">
        <v>6301</v>
      </c>
      <c r="R111">
        <v>533</v>
      </c>
      <c r="S111" t="b">
        <v>0</v>
      </c>
      <c r="T111" t="s">
        <v>87</v>
      </c>
      <c r="U111" t="b">
        <v>0</v>
      </c>
      <c r="V111" t="s">
        <v>322</v>
      </c>
      <c r="W111" s="1">
        <v>44656.865798611114</v>
      </c>
      <c r="X111">
        <v>260</v>
      </c>
      <c r="Y111">
        <v>59</v>
      </c>
      <c r="Z111">
        <v>0</v>
      </c>
      <c r="AA111">
        <v>59</v>
      </c>
      <c r="AB111">
        <v>0</v>
      </c>
      <c r="AC111">
        <v>9</v>
      </c>
      <c r="AD111">
        <v>10</v>
      </c>
      <c r="AE111">
        <v>0</v>
      </c>
      <c r="AF111">
        <v>0</v>
      </c>
      <c r="AG111">
        <v>0</v>
      </c>
      <c r="AH111" t="s">
        <v>299</v>
      </c>
      <c r="AI111" s="1">
        <v>44656.927893518521</v>
      </c>
      <c r="AJ111">
        <v>273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hidden="1" x14ac:dyDescent="0.45">
      <c r="A112" t="s">
        <v>342</v>
      </c>
      <c r="B112" t="s">
        <v>79</v>
      </c>
      <c r="C112" t="s">
        <v>330</v>
      </c>
      <c r="D112" t="s">
        <v>81</v>
      </c>
      <c r="E112" s="2" t="str">
        <f t="shared" si="4"/>
        <v>FX2204994</v>
      </c>
      <c r="F112" t="s">
        <v>19</v>
      </c>
      <c r="G112" t="s">
        <v>19</v>
      </c>
      <c r="H112" t="s">
        <v>82</v>
      </c>
      <c r="I112" t="s">
        <v>343</v>
      </c>
      <c r="J112">
        <v>69</v>
      </c>
      <c r="K112" t="s">
        <v>84</v>
      </c>
      <c r="L112" t="s">
        <v>85</v>
      </c>
      <c r="M112" t="s">
        <v>86</v>
      </c>
      <c r="N112">
        <v>2</v>
      </c>
      <c r="O112" s="1">
        <v>44656.849236111113</v>
      </c>
      <c r="P112" s="1">
        <v>44656.928043981483</v>
      </c>
      <c r="Q112">
        <v>6513</v>
      </c>
      <c r="R112">
        <v>296</v>
      </c>
      <c r="S112" t="b">
        <v>0</v>
      </c>
      <c r="T112" t="s">
        <v>87</v>
      </c>
      <c r="U112" t="b">
        <v>0</v>
      </c>
      <c r="V112" t="s">
        <v>315</v>
      </c>
      <c r="W112" s="1">
        <v>44656.866851851853</v>
      </c>
      <c r="X112">
        <v>154</v>
      </c>
      <c r="Y112">
        <v>59</v>
      </c>
      <c r="Z112">
        <v>0</v>
      </c>
      <c r="AA112">
        <v>59</v>
      </c>
      <c r="AB112">
        <v>0</v>
      </c>
      <c r="AC112">
        <v>4</v>
      </c>
      <c r="AD112">
        <v>10</v>
      </c>
      <c r="AE112">
        <v>0</v>
      </c>
      <c r="AF112">
        <v>0</v>
      </c>
      <c r="AG112">
        <v>0</v>
      </c>
      <c r="AH112" t="s">
        <v>240</v>
      </c>
      <c r="AI112" s="1">
        <v>44656.928043981483</v>
      </c>
      <c r="AJ112">
        <v>142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9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hidden="1" x14ac:dyDescent="0.45">
      <c r="A113" t="s">
        <v>344</v>
      </c>
      <c r="B113" t="s">
        <v>79</v>
      </c>
      <c r="C113" t="s">
        <v>330</v>
      </c>
      <c r="D113" t="s">
        <v>81</v>
      </c>
      <c r="E113" s="2" t="str">
        <f t="shared" si="4"/>
        <v>FX2204994</v>
      </c>
      <c r="F113" t="s">
        <v>19</v>
      </c>
      <c r="G113" t="s">
        <v>19</v>
      </c>
      <c r="H113" t="s">
        <v>82</v>
      </c>
      <c r="I113" t="s">
        <v>345</v>
      </c>
      <c r="J113">
        <v>69</v>
      </c>
      <c r="K113" t="s">
        <v>84</v>
      </c>
      <c r="L113" t="s">
        <v>85</v>
      </c>
      <c r="M113" t="s">
        <v>86</v>
      </c>
      <c r="N113">
        <v>2</v>
      </c>
      <c r="O113" s="1">
        <v>44656.849560185183</v>
      </c>
      <c r="P113" s="1">
        <v>44656.935335648152</v>
      </c>
      <c r="Q113">
        <v>6979</v>
      </c>
      <c r="R113">
        <v>432</v>
      </c>
      <c r="S113" t="b">
        <v>0</v>
      </c>
      <c r="T113" t="s">
        <v>87</v>
      </c>
      <c r="U113" t="b">
        <v>0</v>
      </c>
      <c r="V113" t="s">
        <v>322</v>
      </c>
      <c r="W113" s="1">
        <v>44656.868483796294</v>
      </c>
      <c r="X113">
        <v>231</v>
      </c>
      <c r="Y113">
        <v>59</v>
      </c>
      <c r="Z113">
        <v>0</v>
      </c>
      <c r="AA113">
        <v>59</v>
      </c>
      <c r="AB113">
        <v>0</v>
      </c>
      <c r="AC113">
        <v>11</v>
      </c>
      <c r="AD113">
        <v>10</v>
      </c>
      <c r="AE113">
        <v>0</v>
      </c>
      <c r="AF113">
        <v>0</v>
      </c>
      <c r="AG113">
        <v>0</v>
      </c>
      <c r="AH113" t="s">
        <v>240</v>
      </c>
      <c r="AI113" s="1">
        <v>44656.935335648152</v>
      </c>
      <c r="AJ113">
        <v>184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hidden="1" x14ac:dyDescent="0.45">
      <c r="A114" t="s">
        <v>346</v>
      </c>
      <c r="B114" t="s">
        <v>79</v>
      </c>
      <c r="C114" t="s">
        <v>160</v>
      </c>
      <c r="D114" t="s">
        <v>81</v>
      </c>
      <c r="E114" s="2" t="str">
        <f>HYPERLINK("capsilon://?command=openfolder&amp;siteaddress=FAM.docvelocity-na8.net&amp;folderid=FXCF87E134-5C0A-F87E-D243-910CC1D745DD","FX22041371")</f>
        <v>FX22041371</v>
      </c>
      <c r="F114" t="s">
        <v>19</v>
      </c>
      <c r="G114" t="s">
        <v>19</v>
      </c>
      <c r="H114" t="s">
        <v>82</v>
      </c>
      <c r="I114" t="s">
        <v>347</v>
      </c>
      <c r="J114">
        <v>28</v>
      </c>
      <c r="K114" t="s">
        <v>84</v>
      </c>
      <c r="L114" t="s">
        <v>85</v>
      </c>
      <c r="M114" t="s">
        <v>86</v>
      </c>
      <c r="N114">
        <v>2</v>
      </c>
      <c r="O114" s="1">
        <v>44656.858368055553</v>
      </c>
      <c r="P114" s="1">
        <v>44656.933194444442</v>
      </c>
      <c r="Q114">
        <v>5855</v>
      </c>
      <c r="R114">
        <v>610</v>
      </c>
      <c r="S114" t="b">
        <v>0</v>
      </c>
      <c r="T114" t="s">
        <v>87</v>
      </c>
      <c r="U114" t="b">
        <v>0</v>
      </c>
      <c r="V114" t="s">
        <v>315</v>
      </c>
      <c r="W114" s="1">
        <v>44656.868784722225</v>
      </c>
      <c r="X114">
        <v>166</v>
      </c>
      <c r="Y114">
        <v>21</v>
      </c>
      <c r="Z114">
        <v>0</v>
      </c>
      <c r="AA114">
        <v>21</v>
      </c>
      <c r="AB114">
        <v>0</v>
      </c>
      <c r="AC114">
        <v>0</v>
      </c>
      <c r="AD114">
        <v>7</v>
      </c>
      <c r="AE114">
        <v>0</v>
      </c>
      <c r="AF114">
        <v>0</v>
      </c>
      <c r="AG114">
        <v>0</v>
      </c>
      <c r="AH114" t="s">
        <v>240</v>
      </c>
      <c r="AI114" s="1">
        <v>44656.933194444442</v>
      </c>
      <c r="AJ114">
        <v>444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hidden="1" x14ac:dyDescent="0.45">
      <c r="A115" t="s">
        <v>348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HYPERLINK("capsilon://?command=openfolder&amp;siteaddress=FAM.docvelocity-na8.net&amp;folderid=FX229872A7-2A9B-75FB-1DE5-CB966E9935BC","FX2204306")</f>
        <v>FX2204306</v>
      </c>
      <c r="F115" t="s">
        <v>19</v>
      </c>
      <c r="G115" t="s">
        <v>19</v>
      </c>
      <c r="H115" t="s">
        <v>82</v>
      </c>
      <c r="I115" t="s">
        <v>350</v>
      </c>
      <c r="J115">
        <v>74</v>
      </c>
      <c r="K115" t="s">
        <v>84</v>
      </c>
      <c r="L115" t="s">
        <v>85</v>
      </c>
      <c r="M115" t="s">
        <v>86</v>
      </c>
      <c r="N115">
        <v>2</v>
      </c>
      <c r="O115" s="1">
        <v>44656.867222222223</v>
      </c>
      <c r="P115" s="1">
        <v>44657.00744212963</v>
      </c>
      <c r="Q115">
        <v>10161</v>
      </c>
      <c r="R115">
        <v>1954</v>
      </c>
      <c r="S115" t="b">
        <v>0</v>
      </c>
      <c r="T115" t="s">
        <v>87</v>
      </c>
      <c r="U115" t="b">
        <v>0</v>
      </c>
      <c r="V115" t="s">
        <v>351</v>
      </c>
      <c r="W115" s="1">
        <v>44656.879814814813</v>
      </c>
      <c r="X115">
        <v>1030</v>
      </c>
      <c r="Y115">
        <v>74</v>
      </c>
      <c r="Z115">
        <v>0</v>
      </c>
      <c r="AA115">
        <v>74</v>
      </c>
      <c r="AB115">
        <v>0</v>
      </c>
      <c r="AC115">
        <v>13</v>
      </c>
      <c r="AD115">
        <v>0</v>
      </c>
      <c r="AE115">
        <v>0</v>
      </c>
      <c r="AF115">
        <v>0</v>
      </c>
      <c r="AG115">
        <v>0</v>
      </c>
      <c r="AH115" t="s">
        <v>352</v>
      </c>
      <c r="AI115" s="1">
        <v>44657.00744212963</v>
      </c>
      <c r="AJ115">
        <v>472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-1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hidden="1" x14ac:dyDescent="0.45">
      <c r="A116" t="s">
        <v>353</v>
      </c>
      <c r="B116" t="s">
        <v>79</v>
      </c>
      <c r="C116" t="s">
        <v>318</v>
      </c>
      <c r="D116" t="s">
        <v>81</v>
      </c>
      <c r="E116" s="2" t="str">
        <f>HYPERLINK("capsilon://?command=openfolder&amp;siteaddress=FAM.docvelocity-na8.net&amp;folderid=FX8A0B70D1-CD02-268F-0146-6A4066F4DFC2","FX22041552")</f>
        <v>FX22041552</v>
      </c>
      <c r="F116" t="s">
        <v>19</v>
      </c>
      <c r="G116" t="s">
        <v>19</v>
      </c>
      <c r="H116" t="s">
        <v>82</v>
      </c>
      <c r="I116" t="s">
        <v>319</v>
      </c>
      <c r="J116">
        <v>594</v>
      </c>
      <c r="K116" t="s">
        <v>84</v>
      </c>
      <c r="L116" t="s">
        <v>85</v>
      </c>
      <c r="M116" t="s">
        <v>86</v>
      </c>
      <c r="N116">
        <v>2</v>
      </c>
      <c r="O116" s="1">
        <v>44656.867962962962</v>
      </c>
      <c r="P116" s="1">
        <v>44656.9065162037</v>
      </c>
      <c r="Q116">
        <v>57</v>
      </c>
      <c r="R116">
        <v>3274</v>
      </c>
      <c r="S116" t="b">
        <v>0</v>
      </c>
      <c r="T116" t="s">
        <v>87</v>
      </c>
      <c r="U116" t="b">
        <v>1</v>
      </c>
      <c r="V116" t="s">
        <v>315</v>
      </c>
      <c r="W116" s="1">
        <v>44656.88422453704</v>
      </c>
      <c r="X116">
        <v>1295</v>
      </c>
      <c r="Y116">
        <v>231</v>
      </c>
      <c r="Z116">
        <v>0</v>
      </c>
      <c r="AA116">
        <v>231</v>
      </c>
      <c r="AB116">
        <v>280</v>
      </c>
      <c r="AC116">
        <v>6</v>
      </c>
      <c r="AD116">
        <v>363</v>
      </c>
      <c r="AE116">
        <v>0</v>
      </c>
      <c r="AF116">
        <v>0</v>
      </c>
      <c r="AG116">
        <v>0</v>
      </c>
      <c r="AH116" t="s">
        <v>299</v>
      </c>
      <c r="AI116" s="1">
        <v>44656.9065162037</v>
      </c>
      <c r="AJ116">
        <v>1090</v>
      </c>
      <c r="AK116">
        <v>5</v>
      </c>
      <c r="AL116">
        <v>0</v>
      </c>
      <c r="AM116">
        <v>5</v>
      </c>
      <c r="AN116">
        <v>280</v>
      </c>
      <c r="AO116">
        <v>6</v>
      </c>
      <c r="AP116">
        <v>358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hidden="1" x14ac:dyDescent="0.45">
      <c r="A117" t="s">
        <v>354</v>
      </c>
      <c r="B117" t="s">
        <v>79</v>
      </c>
      <c r="C117" t="s">
        <v>355</v>
      </c>
      <c r="D117" t="s">
        <v>81</v>
      </c>
      <c r="E117" s="2" t="str">
        <f>HYPERLINK("capsilon://?command=openfolder&amp;siteaddress=FAM.docvelocity-na8.net&amp;folderid=FXAA7337AF-0851-88F0-85A3-CDF26212F627","FX22041682")</f>
        <v>FX22041682</v>
      </c>
      <c r="F117" t="s">
        <v>19</v>
      </c>
      <c r="G117" t="s">
        <v>19</v>
      </c>
      <c r="H117" t="s">
        <v>82</v>
      </c>
      <c r="I117" t="s">
        <v>356</v>
      </c>
      <c r="J117">
        <v>237</v>
      </c>
      <c r="K117" t="s">
        <v>84</v>
      </c>
      <c r="L117" t="s">
        <v>85</v>
      </c>
      <c r="M117" t="s">
        <v>86</v>
      </c>
      <c r="N117">
        <v>1</v>
      </c>
      <c r="O117" s="1">
        <v>44656.887766203705</v>
      </c>
      <c r="P117" s="1">
        <v>44656.943310185183</v>
      </c>
      <c r="Q117">
        <v>3903</v>
      </c>
      <c r="R117">
        <v>896</v>
      </c>
      <c r="S117" t="b">
        <v>0</v>
      </c>
      <c r="T117" t="s">
        <v>87</v>
      </c>
      <c r="U117" t="b">
        <v>0</v>
      </c>
      <c r="V117" t="s">
        <v>245</v>
      </c>
      <c r="W117" s="1">
        <v>44656.943310185183</v>
      </c>
      <c r="X117">
        <v>629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237</v>
      </c>
      <c r="AE117">
        <v>225</v>
      </c>
      <c r="AF117">
        <v>0</v>
      </c>
      <c r="AG117">
        <v>6</v>
      </c>
      <c r="AH117" t="s">
        <v>87</v>
      </c>
      <c r="AI117" t="s">
        <v>87</v>
      </c>
      <c r="AJ117" t="s">
        <v>87</v>
      </c>
      <c r="AK117" t="s">
        <v>87</v>
      </c>
      <c r="AL117" t="s">
        <v>87</v>
      </c>
      <c r="AM117" t="s">
        <v>87</v>
      </c>
      <c r="AN117" t="s">
        <v>87</v>
      </c>
      <c r="AO117" t="s">
        <v>87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hidden="1" x14ac:dyDescent="0.45">
      <c r="A118" t="s">
        <v>357</v>
      </c>
      <c r="B118" t="s">
        <v>79</v>
      </c>
      <c r="C118" t="s">
        <v>324</v>
      </c>
      <c r="D118" t="s">
        <v>81</v>
      </c>
      <c r="E118" s="2" t="str">
        <f>HYPERLINK("capsilon://?command=openfolder&amp;siteaddress=FAM.docvelocity-na8.net&amp;folderid=FX54F1F4DB-835A-D33A-3FE9-0C9D6B588938","FX220312270")</f>
        <v>FX220312270</v>
      </c>
      <c r="F118" t="s">
        <v>19</v>
      </c>
      <c r="G118" t="s">
        <v>19</v>
      </c>
      <c r="H118" t="s">
        <v>82</v>
      </c>
      <c r="I118" t="s">
        <v>325</v>
      </c>
      <c r="J118">
        <v>1442</v>
      </c>
      <c r="K118" t="s">
        <v>84</v>
      </c>
      <c r="L118" t="s">
        <v>85</v>
      </c>
      <c r="M118" t="s">
        <v>86</v>
      </c>
      <c r="N118">
        <v>2</v>
      </c>
      <c r="O118" s="1">
        <v>44656.887881944444</v>
      </c>
      <c r="P118" s="1">
        <v>44657.012164351851</v>
      </c>
      <c r="Q118">
        <v>3252</v>
      </c>
      <c r="R118">
        <v>7486</v>
      </c>
      <c r="S118" t="b">
        <v>0</v>
      </c>
      <c r="T118" t="s">
        <v>87</v>
      </c>
      <c r="U118" t="b">
        <v>1</v>
      </c>
      <c r="V118" t="s">
        <v>320</v>
      </c>
      <c r="W118" s="1">
        <v>44656.947118055556</v>
      </c>
      <c r="X118">
        <v>5112</v>
      </c>
      <c r="Y118">
        <v>605</v>
      </c>
      <c r="Z118">
        <v>0</v>
      </c>
      <c r="AA118">
        <v>605</v>
      </c>
      <c r="AB118">
        <v>625</v>
      </c>
      <c r="AC118">
        <v>55</v>
      </c>
      <c r="AD118">
        <v>837</v>
      </c>
      <c r="AE118">
        <v>0</v>
      </c>
      <c r="AF118">
        <v>0</v>
      </c>
      <c r="AG118">
        <v>0</v>
      </c>
      <c r="AH118" t="s">
        <v>240</v>
      </c>
      <c r="AI118" s="1">
        <v>44657.012164351851</v>
      </c>
      <c r="AJ118">
        <v>2354</v>
      </c>
      <c r="AK118">
        <v>1</v>
      </c>
      <c r="AL118">
        <v>0</v>
      </c>
      <c r="AM118">
        <v>1</v>
      </c>
      <c r="AN118">
        <v>625</v>
      </c>
      <c r="AO118">
        <v>1</v>
      </c>
      <c r="AP118">
        <v>836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hidden="1" x14ac:dyDescent="0.45">
      <c r="A119" t="s">
        <v>358</v>
      </c>
      <c r="B119" t="s">
        <v>79</v>
      </c>
      <c r="C119" t="s">
        <v>359</v>
      </c>
      <c r="D119" t="s">
        <v>81</v>
      </c>
      <c r="E119" s="2" t="str">
        <f t="shared" ref="E119:E124" si="5">HYPERLINK("capsilon://?command=openfolder&amp;siteaddress=FAM.docvelocity-na8.net&amp;folderid=FXCA9EC3B5-B580-7335-74FD-A9B2FF8C6593","FX220310940")</f>
        <v>FX220310940</v>
      </c>
      <c r="F119" t="s">
        <v>19</v>
      </c>
      <c r="G119" t="s">
        <v>19</v>
      </c>
      <c r="H119" t="s">
        <v>82</v>
      </c>
      <c r="I119" t="s">
        <v>360</v>
      </c>
      <c r="J119">
        <v>28</v>
      </c>
      <c r="K119" t="s">
        <v>84</v>
      </c>
      <c r="L119" t="s">
        <v>85</v>
      </c>
      <c r="M119" t="s">
        <v>86</v>
      </c>
      <c r="N119">
        <v>2</v>
      </c>
      <c r="O119" s="1">
        <v>44656.896840277775</v>
      </c>
      <c r="P119" s="1">
        <v>44657.015081018515</v>
      </c>
      <c r="Q119">
        <v>9142</v>
      </c>
      <c r="R119">
        <v>1074</v>
      </c>
      <c r="S119" t="b">
        <v>0</v>
      </c>
      <c r="T119" t="s">
        <v>87</v>
      </c>
      <c r="U119" t="b">
        <v>0</v>
      </c>
      <c r="V119" t="s">
        <v>322</v>
      </c>
      <c r="W119" s="1">
        <v>44656.932314814818</v>
      </c>
      <c r="X119">
        <v>414</v>
      </c>
      <c r="Y119">
        <v>21</v>
      </c>
      <c r="Z119">
        <v>0</v>
      </c>
      <c r="AA119">
        <v>21</v>
      </c>
      <c r="AB119">
        <v>0</v>
      </c>
      <c r="AC119">
        <v>4</v>
      </c>
      <c r="AD119">
        <v>7</v>
      </c>
      <c r="AE119">
        <v>0</v>
      </c>
      <c r="AF119">
        <v>0</v>
      </c>
      <c r="AG119">
        <v>0</v>
      </c>
      <c r="AH119" t="s">
        <v>352</v>
      </c>
      <c r="AI119" s="1">
        <v>44657.015081018515</v>
      </c>
      <c r="AJ119">
        <v>660</v>
      </c>
      <c r="AK119">
        <v>2</v>
      </c>
      <c r="AL119">
        <v>0</v>
      </c>
      <c r="AM119">
        <v>2</v>
      </c>
      <c r="AN119">
        <v>0</v>
      </c>
      <c r="AO119">
        <v>1</v>
      </c>
      <c r="AP119">
        <v>5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hidden="1" x14ac:dyDescent="0.45">
      <c r="A120" t="s">
        <v>361</v>
      </c>
      <c r="B120" t="s">
        <v>79</v>
      </c>
      <c r="C120" t="s">
        <v>359</v>
      </c>
      <c r="D120" t="s">
        <v>81</v>
      </c>
      <c r="E120" s="2" t="str">
        <f t="shared" si="5"/>
        <v>FX220310940</v>
      </c>
      <c r="F120" t="s">
        <v>19</v>
      </c>
      <c r="G120" t="s">
        <v>19</v>
      </c>
      <c r="H120" t="s">
        <v>82</v>
      </c>
      <c r="I120" t="s">
        <v>362</v>
      </c>
      <c r="J120">
        <v>278</v>
      </c>
      <c r="K120" t="s">
        <v>84</v>
      </c>
      <c r="L120" t="s">
        <v>85</v>
      </c>
      <c r="M120" t="s">
        <v>86</v>
      </c>
      <c r="N120">
        <v>1</v>
      </c>
      <c r="O120" s="1">
        <v>44656.897407407407</v>
      </c>
      <c r="P120" s="1">
        <v>44656.948078703703</v>
      </c>
      <c r="Q120">
        <v>3896</v>
      </c>
      <c r="R120">
        <v>482</v>
      </c>
      <c r="S120" t="b">
        <v>0</v>
      </c>
      <c r="T120" t="s">
        <v>87</v>
      </c>
      <c r="U120" t="b">
        <v>0</v>
      </c>
      <c r="V120" t="s">
        <v>245</v>
      </c>
      <c r="W120" s="1">
        <v>44656.948078703703</v>
      </c>
      <c r="X120">
        <v>411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278</v>
      </c>
      <c r="AE120">
        <v>266</v>
      </c>
      <c r="AF120">
        <v>0</v>
      </c>
      <c r="AG120">
        <v>4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hidden="1" x14ac:dyDescent="0.45">
      <c r="A121" t="s">
        <v>363</v>
      </c>
      <c r="B121" t="s">
        <v>79</v>
      </c>
      <c r="C121" t="s">
        <v>359</v>
      </c>
      <c r="D121" t="s">
        <v>81</v>
      </c>
      <c r="E121" s="2" t="str">
        <f t="shared" si="5"/>
        <v>FX220310940</v>
      </c>
      <c r="F121" t="s">
        <v>19</v>
      </c>
      <c r="G121" t="s">
        <v>19</v>
      </c>
      <c r="H121" t="s">
        <v>82</v>
      </c>
      <c r="I121" t="s">
        <v>364</v>
      </c>
      <c r="J121">
        <v>28</v>
      </c>
      <c r="K121" t="s">
        <v>84</v>
      </c>
      <c r="L121" t="s">
        <v>85</v>
      </c>
      <c r="M121" t="s">
        <v>86</v>
      </c>
      <c r="N121">
        <v>2</v>
      </c>
      <c r="O121" s="1">
        <v>44656.897592592592</v>
      </c>
      <c r="P121" s="1">
        <v>44657.028611111113</v>
      </c>
      <c r="Q121">
        <v>10718</v>
      </c>
      <c r="R121">
        <v>602</v>
      </c>
      <c r="S121" t="b">
        <v>0</v>
      </c>
      <c r="T121" t="s">
        <v>87</v>
      </c>
      <c r="U121" t="b">
        <v>0</v>
      </c>
      <c r="V121" t="s">
        <v>322</v>
      </c>
      <c r="W121" s="1">
        <v>44656.934976851851</v>
      </c>
      <c r="X121">
        <v>157</v>
      </c>
      <c r="Y121">
        <v>21</v>
      </c>
      <c r="Z121">
        <v>0</v>
      </c>
      <c r="AA121">
        <v>21</v>
      </c>
      <c r="AB121">
        <v>0</v>
      </c>
      <c r="AC121">
        <v>4</v>
      </c>
      <c r="AD121">
        <v>7</v>
      </c>
      <c r="AE121">
        <v>0</v>
      </c>
      <c r="AF121">
        <v>0</v>
      </c>
      <c r="AG121">
        <v>0</v>
      </c>
      <c r="AH121" t="s">
        <v>352</v>
      </c>
      <c r="AI121" s="1">
        <v>44657.028611111113</v>
      </c>
      <c r="AJ121">
        <v>432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hidden="1" x14ac:dyDescent="0.45">
      <c r="A122" t="s">
        <v>365</v>
      </c>
      <c r="B122" t="s">
        <v>79</v>
      </c>
      <c r="C122" t="s">
        <v>359</v>
      </c>
      <c r="D122" t="s">
        <v>81</v>
      </c>
      <c r="E122" s="2" t="str">
        <f t="shared" si="5"/>
        <v>FX220310940</v>
      </c>
      <c r="F122" t="s">
        <v>19</v>
      </c>
      <c r="G122" t="s">
        <v>19</v>
      </c>
      <c r="H122" t="s">
        <v>82</v>
      </c>
      <c r="I122" t="s">
        <v>366</v>
      </c>
      <c r="J122">
        <v>288</v>
      </c>
      <c r="K122" t="s">
        <v>84</v>
      </c>
      <c r="L122" t="s">
        <v>85</v>
      </c>
      <c r="M122" t="s">
        <v>86</v>
      </c>
      <c r="N122">
        <v>1</v>
      </c>
      <c r="O122" s="1">
        <v>44656.89770833333</v>
      </c>
      <c r="P122" s="1">
        <v>44656.951956018522</v>
      </c>
      <c r="Q122">
        <v>4051</v>
      </c>
      <c r="R122">
        <v>636</v>
      </c>
      <c r="S122" t="b">
        <v>0</v>
      </c>
      <c r="T122" t="s">
        <v>87</v>
      </c>
      <c r="U122" t="b">
        <v>0</v>
      </c>
      <c r="V122" t="s">
        <v>245</v>
      </c>
      <c r="W122" s="1">
        <v>44656.951956018522</v>
      </c>
      <c r="X122">
        <v>334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288</v>
      </c>
      <c r="AE122">
        <v>276</v>
      </c>
      <c r="AF122">
        <v>0</v>
      </c>
      <c r="AG122">
        <v>4</v>
      </c>
      <c r="AH122" t="s">
        <v>87</v>
      </c>
      <c r="AI122" t="s">
        <v>87</v>
      </c>
      <c r="AJ122" t="s">
        <v>87</v>
      </c>
      <c r="AK122" t="s">
        <v>87</v>
      </c>
      <c r="AL122" t="s">
        <v>87</v>
      </c>
      <c r="AM122" t="s">
        <v>87</v>
      </c>
      <c r="AN122" t="s">
        <v>87</v>
      </c>
      <c r="AO122" t="s">
        <v>87</v>
      </c>
      <c r="AP122" t="s">
        <v>87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hidden="1" x14ac:dyDescent="0.45">
      <c r="A123" t="s">
        <v>367</v>
      </c>
      <c r="B123" t="s">
        <v>79</v>
      </c>
      <c r="C123" t="s">
        <v>359</v>
      </c>
      <c r="D123" t="s">
        <v>81</v>
      </c>
      <c r="E123" s="2" t="str">
        <f t="shared" si="5"/>
        <v>FX220310940</v>
      </c>
      <c r="F123" t="s">
        <v>19</v>
      </c>
      <c r="G123" t="s">
        <v>19</v>
      </c>
      <c r="H123" t="s">
        <v>82</v>
      </c>
      <c r="I123" t="s">
        <v>368</v>
      </c>
      <c r="J123">
        <v>288</v>
      </c>
      <c r="K123" t="s">
        <v>84</v>
      </c>
      <c r="L123" t="s">
        <v>85</v>
      </c>
      <c r="M123" t="s">
        <v>86</v>
      </c>
      <c r="N123">
        <v>1</v>
      </c>
      <c r="O123" s="1">
        <v>44656.898425925923</v>
      </c>
      <c r="P123" s="1">
        <v>44656.959131944444</v>
      </c>
      <c r="Q123">
        <v>4344</v>
      </c>
      <c r="R123">
        <v>901</v>
      </c>
      <c r="S123" t="b">
        <v>0</v>
      </c>
      <c r="T123" t="s">
        <v>87</v>
      </c>
      <c r="U123" t="b">
        <v>0</v>
      </c>
      <c r="V123" t="s">
        <v>245</v>
      </c>
      <c r="W123" s="1">
        <v>44656.959131944444</v>
      </c>
      <c r="X123">
        <v>246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288</v>
      </c>
      <c r="AE123">
        <v>276</v>
      </c>
      <c r="AF123">
        <v>0</v>
      </c>
      <c r="AG123">
        <v>4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hidden="1" x14ac:dyDescent="0.45">
      <c r="A124" t="s">
        <v>369</v>
      </c>
      <c r="B124" t="s">
        <v>79</v>
      </c>
      <c r="C124" t="s">
        <v>359</v>
      </c>
      <c r="D124" t="s">
        <v>81</v>
      </c>
      <c r="E124" s="2" t="str">
        <f t="shared" si="5"/>
        <v>FX220310940</v>
      </c>
      <c r="F124" t="s">
        <v>19</v>
      </c>
      <c r="G124" t="s">
        <v>19</v>
      </c>
      <c r="H124" t="s">
        <v>82</v>
      </c>
      <c r="I124" t="s">
        <v>370</v>
      </c>
      <c r="J124">
        <v>278</v>
      </c>
      <c r="K124" t="s">
        <v>84</v>
      </c>
      <c r="L124" t="s">
        <v>85</v>
      </c>
      <c r="M124" t="s">
        <v>86</v>
      </c>
      <c r="N124">
        <v>1</v>
      </c>
      <c r="O124" s="1">
        <v>44656.898518518516</v>
      </c>
      <c r="P124" s="1">
        <v>44656.956273148149</v>
      </c>
      <c r="Q124">
        <v>4487</v>
      </c>
      <c r="R124">
        <v>503</v>
      </c>
      <c r="S124" t="b">
        <v>0</v>
      </c>
      <c r="T124" t="s">
        <v>87</v>
      </c>
      <c r="U124" t="b">
        <v>0</v>
      </c>
      <c r="V124" t="s">
        <v>245</v>
      </c>
      <c r="W124" s="1">
        <v>44656.956273148149</v>
      </c>
      <c r="X124">
        <v>372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278</v>
      </c>
      <c r="AE124">
        <v>266</v>
      </c>
      <c r="AF124">
        <v>0</v>
      </c>
      <c r="AG124">
        <v>4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hidden="1" x14ac:dyDescent="0.45">
      <c r="A125" t="s">
        <v>371</v>
      </c>
      <c r="B125" t="s">
        <v>79</v>
      </c>
      <c r="C125" t="s">
        <v>372</v>
      </c>
      <c r="D125" t="s">
        <v>81</v>
      </c>
      <c r="E125" s="2" t="str">
        <f>HYPERLINK("capsilon://?command=openfolder&amp;siteaddress=FAM.docvelocity-na8.net&amp;folderid=FXBB1DBDDD-11FF-F5F9-58F0-A625D0D23115","FX220313777")</f>
        <v>FX220313777</v>
      </c>
      <c r="F125" t="s">
        <v>19</v>
      </c>
      <c r="G125" t="s">
        <v>19</v>
      </c>
      <c r="H125" t="s">
        <v>82</v>
      </c>
      <c r="I125" t="s">
        <v>373</v>
      </c>
      <c r="J125">
        <v>67</v>
      </c>
      <c r="K125" t="s">
        <v>84</v>
      </c>
      <c r="L125" t="s">
        <v>85</v>
      </c>
      <c r="M125" t="s">
        <v>86</v>
      </c>
      <c r="N125">
        <v>2</v>
      </c>
      <c r="O125" s="1">
        <v>44656.908645833333</v>
      </c>
      <c r="P125" s="1">
        <v>44657.035613425927</v>
      </c>
      <c r="Q125">
        <v>10093</v>
      </c>
      <c r="R125">
        <v>877</v>
      </c>
      <c r="S125" t="b">
        <v>0</v>
      </c>
      <c r="T125" t="s">
        <v>87</v>
      </c>
      <c r="U125" t="b">
        <v>0</v>
      </c>
      <c r="V125" t="s">
        <v>322</v>
      </c>
      <c r="W125" s="1">
        <v>44656.941145833334</v>
      </c>
      <c r="X125">
        <v>273</v>
      </c>
      <c r="Y125">
        <v>57</v>
      </c>
      <c r="Z125">
        <v>0</v>
      </c>
      <c r="AA125">
        <v>57</v>
      </c>
      <c r="AB125">
        <v>0</v>
      </c>
      <c r="AC125">
        <v>6</v>
      </c>
      <c r="AD125">
        <v>10</v>
      </c>
      <c r="AE125">
        <v>0</v>
      </c>
      <c r="AF125">
        <v>0</v>
      </c>
      <c r="AG125">
        <v>0</v>
      </c>
      <c r="AH125" t="s">
        <v>352</v>
      </c>
      <c r="AI125" s="1">
        <v>44657.035613425927</v>
      </c>
      <c r="AJ125">
        <v>604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hidden="1" x14ac:dyDescent="0.45">
      <c r="A126" t="s">
        <v>374</v>
      </c>
      <c r="B126" t="s">
        <v>79</v>
      </c>
      <c r="C126" t="s">
        <v>372</v>
      </c>
      <c r="D126" t="s">
        <v>81</v>
      </c>
      <c r="E126" s="2" t="str">
        <f>HYPERLINK("capsilon://?command=openfolder&amp;siteaddress=FAM.docvelocity-na8.net&amp;folderid=FXBB1DBDDD-11FF-F5F9-58F0-A625D0D23115","FX220313777")</f>
        <v>FX220313777</v>
      </c>
      <c r="F126" t="s">
        <v>19</v>
      </c>
      <c r="G126" t="s">
        <v>19</v>
      </c>
      <c r="H126" t="s">
        <v>82</v>
      </c>
      <c r="I126" t="s">
        <v>375</v>
      </c>
      <c r="J126">
        <v>62</v>
      </c>
      <c r="K126" t="s">
        <v>84</v>
      </c>
      <c r="L126" t="s">
        <v>85</v>
      </c>
      <c r="M126" t="s">
        <v>86</v>
      </c>
      <c r="N126">
        <v>2</v>
      </c>
      <c r="O126" s="1">
        <v>44656.908680555556</v>
      </c>
      <c r="P126" s="1">
        <v>44657.044212962966</v>
      </c>
      <c r="Q126">
        <v>10768</v>
      </c>
      <c r="R126">
        <v>942</v>
      </c>
      <c r="S126" t="b">
        <v>0</v>
      </c>
      <c r="T126" t="s">
        <v>87</v>
      </c>
      <c r="U126" t="b">
        <v>0</v>
      </c>
      <c r="V126" t="s">
        <v>322</v>
      </c>
      <c r="W126" s="1">
        <v>44656.943472222221</v>
      </c>
      <c r="X126">
        <v>200</v>
      </c>
      <c r="Y126">
        <v>52</v>
      </c>
      <c r="Z126">
        <v>0</v>
      </c>
      <c r="AA126">
        <v>52</v>
      </c>
      <c r="AB126">
        <v>0</v>
      </c>
      <c r="AC126">
        <v>6</v>
      </c>
      <c r="AD126">
        <v>10</v>
      </c>
      <c r="AE126">
        <v>0</v>
      </c>
      <c r="AF126">
        <v>0</v>
      </c>
      <c r="AG126">
        <v>0</v>
      </c>
      <c r="AH126" t="s">
        <v>352</v>
      </c>
      <c r="AI126" s="1">
        <v>44657.044212962966</v>
      </c>
      <c r="AJ126">
        <v>742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hidden="1" x14ac:dyDescent="0.45">
      <c r="A127" t="s">
        <v>376</v>
      </c>
      <c r="B127" t="s">
        <v>79</v>
      </c>
      <c r="C127" t="s">
        <v>372</v>
      </c>
      <c r="D127" t="s">
        <v>81</v>
      </c>
      <c r="E127" s="2" t="str">
        <f>HYPERLINK("capsilon://?command=openfolder&amp;siteaddress=FAM.docvelocity-na8.net&amp;folderid=FXBB1DBDDD-11FF-F5F9-58F0-A625D0D23115","FX220313777")</f>
        <v>FX220313777</v>
      </c>
      <c r="F127" t="s">
        <v>19</v>
      </c>
      <c r="G127" t="s">
        <v>19</v>
      </c>
      <c r="H127" t="s">
        <v>82</v>
      </c>
      <c r="I127" t="s">
        <v>377</v>
      </c>
      <c r="J127">
        <v>28</v>
      </c>
      <c r="K127" t="s">
        <v>84</v>
      </c>
      <c r="L127" t="s">
        <v>85</v>
      </c>
      <c r="M127" t="s">
        <v>86</v>
      </c>
      <c r="N127">
        <v>2</v>
      </c>
      <c r="O127" s="1">
        <v>44656.908888888887</v>
      </c>
      <c r="P127" s="1">
        <v>44657.051053240742</v>
      </c>
      <c r="Q127">
        <v>11421</v>
      </c>
      <c r="R127">
        <v>862</v>
      </c>
      <c r="S127" t="b">
        <v>0</v>
      </c>
      <c r="T127" t="s">
        <v>87</v>
      </c>
      <c r="U127" t="b">
        <v>0</v>
      </c>
      <c r="V127" t="s">
        <v>322</v>
      </c>
      <c r="W127" s="1">
        <v>44656.946631944447</v>
      </c>
      <c r="X127">
        <v>272</v>
      </c>
      <c r="Y127">
        <v>21</v>
      </c>
      <c r="Z127">
        <v>0</v>
      </c>
      <c r="AA127">
        <v>21</v>
      </c>
      <c r="AB127">
        <v>0</v>
      </c>
      <c r="AC127">
        <v>2</v>
      </c>
      <c r="AD127">
        <v>7</v>
      </c>
      <c r="AE127">
        <v>0</v>
      </c>
      <c r="AF127">
        <v>0</v>
      </c>
      <c r="AG127">
        <v>0</v>
      </c>
      <c r="AH127" t="s">
        <v>352</v>
      </c>
      <c r="AI127" s="1">
        <v>44657.051053240742</v>
      </c>
      <c r="AJ127">
        <v>590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hidden="1" x14ac:dyDescent="0.45">
      <c r="A128" t="s">
        <v>378</v>
      </c>
      <c r="B128" t="s">
        <v>79</v>
      </c>
      <c r="C128" t="s">
        <v>372</v>
      </c>
      <c r="D128" t="s">
        <v>81</v>
      </c>
      <c r="E128" s="2" t="str">
        <f>HYPERLINK("capsilon://?command=openfolder&amp;siteaddress=FAM.docvelocity-na8.net&amp;folderid=FXBB1DBDDD-11FF-F5F9-58F0-A625D0D23115","FX220313777")</f>
        <v>FX220313777</v>
      </c>
      <c r="F128" t="s">
        <v>19</v>
      </c>
      <c r="G128" t="s">
        <v>19</v>
      </c>
      <c r="H128" t="s">
        <v>82</v>
      </c>
      <c r="I128" t="s">
        <v>379</v>
      </c>
      <c r="J128">
        <v>28</v>
      </c>
      <c r="K128" t="s">
        <v>84</v>
      </c>
      <c r="L128" t="s">
        <v>85</v>
      </c>
      <c r="M128" t="s">
        <v>86</v>
      </c>
      <c r="N128">
        <v>2</v>
      </c>
      <c r="O128" s="1">
        <v>44656.909016203703</v>
      </c>
      <c r="P128" s="1">
        <v>44657.049027777779</v>
      </c>
      <c r="Q128">
        <v>11868</v>
      </c>
      <c r="R128">
        <v>229</v>
      </c>
      <c r="S128" t="b">
        <v>0</v>
      </c>
      <c r="T128" t="s">
        <v>87</v>
      </c>
      <c r="U128" t="b">
        <v>0</v>
      </c>
      <c r="V128" t="s">
        <v>322</v>
      </c>
      <c r="W128" s="1">
        <v>44656.947916666664</v>
      </c>
      <c r="X128">
        <v>110</v>
      </c>
      <c r="Y128">
        <v>21</v>
      </c>
      <c r="Z128">
        <v>0</v>
      </c>
      <c r="AA128">
        <v>21</v>
      </c>
      <c r="AB128">
        <v>0</v>
      </c>
      <c r="AC128">
        <v>0</v>
      </c>
      <c r="AD128">
        <v>7</v>
      </c>
      <c r="AE128">
        <v>0</v>
      </c>
      <c r="AF128">
        <v>0</v>
      </c>
      <c r="AG128">
        <v>0</v>
      </c>
      <c r="AH128" t="s">
        <v>240</v>
      </c>
      <c r="AI128" s="1">
        <v>44657.049027777779</v>
      </c>
      <c r="AJ128">
        <v>119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hidden="1" x14ac:dyDescent="0.45">
      <c r="A129" t="s">
        <v>380</v>
      </c>
      <c r="B129" t="s">
        <v>79</v>
      </c>
      <c r="C129" t="s">
        <v>355</v>
      </c>
      <c r="D129" t="s">
        <v>81</v>
      </c>
      <c r="E129" s="2" t="str">
        <f>HYPERLINK("capsilon://?command=openfolder&amp;siteaddress=FAM.docvelocity-na8.net&amp;folderid=FXAA7337AF-0851-88F0-85A3-CDF26212F627","FX22041682")</f>
        <v>FX22041682</v>
      </c>
      <c r="F129" t="s">
        <v>19</v>
      </c>
      <c r="G129" t="s">
        <v>19</v>
      </c>
      <c r="H129" t="s">
        <v>82</v>
      </c>
      <c r="I129" t="s">
        <v>356</v>
      </c>
      <c r="J129">
        <v>337</v>
      </c>
      <c r="K129" t="s">
        <v>84</v>
      </c>
      <c r="L129" t="s">
        <v>85</v>
      </c>
      <c r="M129" t="s">
        <v>86</v>
      </c>
      <c r="N129">
        <v>2</v>
      </c>
      <c r="O129" s="1">
        <v>44656.944328703707</v>
      </c>
      <c r="P129" s="1">
        <v>44657.001562500001</v>
      </c>
      <c r="Q129">
        <v>1189</v>
      </c>
      <c r="R129">
        <v>3756</v>
      </c>
      <c r="S129" t="b">
        <v>0</v>
      </c>
      <c r="T129" t="s">
        <v>87</v>
      </c>
      <c r="U129" t="b">
        <v>1</v>
      </c>
      <c r="V129" t="s">
        <v>351</v>
      </c>
      <c r="W129" s="1">
        <v>44656.978750000002</v>
      </c>
      <c r="X129">
        <v>2817</v>
      </c>
      <c r="Y129">
        <v>278</v>
      </c>
      <c r="Z129">
        <v>0</v>
      </c>
      <c r="AA129">
        <v>278</v>
      </c>
      <c r="AB129">
        <v>0</v>
      </c>
      <c r="AC129">
        <v>79</v>
      </c>
      <c r="AD129">
        <v>59</v>
      </c>
      <c r="AE129">
        <v>0</v>
      </c>
      <c r="AF129">
        <v>0</v>
      </c>
      <c r="AG129">
        <v>0</v>
      </c>
      <c r="AH129" t="s">
        <v>200</v>
      </c>
      <c r="AI129" s="1">
        <v>44657.001562500001</v>
      </c>
      <c r="AJ129">
        <v>939</v>
      </c>
      <c r="AK129">
        <v>5</v>
      </c>
      <c r="AL129">
        <v>0</v>
      </c>
      <c r="AM129">
        <v>5</v>
      </c>
      <c r="AN129">
        <v>0</v>
      </c>
      <c r="AO129">
        <v>4</v>
      </c>
      <c r="AP129">
        <v>54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hidden="1" x14ac:dyDescent="0.45">
      <c r="A130" t="s">
        <v>381</v>
      </c>
      <c r="B130" t="s">
        <v>79</v>
      </c>
      <c r="C130" t="s">
        <v>359</v>
      </c>
      <c r="D130" t="s">
        <v>81</v>
      </c>
      <c r="E130" s="2" t="str">
        <f>HYPERLINK("capsilon://?command=openfolder&amp;siteaddress=FAM.docvelocity-na8.net&amp;folderid=FXCA9EC3B5-B580-7335-74FD-A9B2FF8C6593","FX220310940")</f>
        <v>FX220310940</v>
      </c>
      <c r="F130" t="s">
        <v>19</v>
      </c>
      <c r="G130" t="s">
        <v>19</v>
      </c>
      <c r="H130" t="s">
        <v>82</v>
      </c>
      <c r="I130" t="s">
        <v>362</v>
      </c>
      <c r="J130">
        <v>326</v>
      </c>
      <c r="K130" t="s">
        <v>84</v>
      </c>
      <c r="L130" t="s">
        <v>85</v>
      </c>
      <c r="M130" t="s">
        <v>86</v>
      </c>
      <c r="N130">
        <v>2</v>
      </c>
      <c r="O130" s="1">
        <v>44656.948946759258</v>
      </c>
      <c r="P130" s="1">
        <v>44657.019513888888</v>
      </c>
      <c r="Q130">
        <v>2714</v>
      </c>
      <c r="R130">
        <v>3383</v>
      </c>
      <c r="S130" t="b">
        <v>0</v>
      </c>
      <c r="T130" t="s">
        <v>87</v>
      </c>
      <c r="U130" t="b">
        <v>1</v>
      </c>
      <c r="V130" t="s">
        <v>382</v>
      </c>
      <c r="W130" s="1">
        <v>44656.970462962963</v>
      </c>
      <c r="X130">
        <v>1812</v>
      </c>
      <c r="Y130">
        <v>299</v>
      </c>
      <c r="Z130">
        <v>0</v>
      </c>
      <c r="AA130">
        <v>299</v>
      </c>
      <c r="AB130">
        <v>3</v>
      </c>
      <c r="AC130">
        <v>46</v>
      </c>
      <c r="AD130">
        <v>27</v>
      </c>
      <c r="AE130">
        <v>0</v>
      </c>
      <c r="AF130">
        <v>0</v>
      </c>
      <c r="AG130">
        <v>0</v>
      </c>
      <c r="AH130" t="s">
        <v>200</v>
      </c>
      <c r="AI130" s="1">
        <v>44657.019513888888</v>
      </c>
      <c r="AJ130">
        <v>1550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27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hidden="1" x14ac:dyDescent="0.45">
      <c r="A131" t="s">
        <v>383</v>
      </c>
      <c r="B131" t="s">
        <v>79</v>
      </c>
      <c r="C131" t="s">
        <v>359</v>
      </c>
      <c r="D131" t="s">
        <v>81</v>
      </c>
      <c r="E131" s="2" t="str">
        <f>HYPERLINK("capsilon://?command=openfolder&amp;siteaddress=FAM.docvelocity-na8.net&amp;folderid=FXCA9EC3B5-B580-7335-74FD-A9B2FF8C6593","FX220310940")</f>
        <v>FX220310940</v>
      </c>
      <c r="F131" t="s">
        <v>19</v>
      </c>
      <c r="G131" t="s">
        <v>19</v>
      </c>
      <c r="H131" t="s">
        <v>82</v>
      </c>
      <c r="I131" t="s">
        <v>366</v>
      </c>
      <c r="J131">
        <v>336</v>
      </c>
      <c r="K131" t="s">
        <v>84</v>
      </c>
      <c r="L131" t="s">
        <v>85</v>
      </c>
      <c r="M131" t="s">
        <v>86</v>
      </c>
      <c r="N131">
        <v>2</v>
      </c>
      <c r="O131" s="1">
        <v>44656.952847222223</v>
      </c>
      <c r="P131" s="1">
        <v>44657.028877314813</v>
      </c>
      <c r="Q131">
        <v>3976</v>
      </c>
      <c r="R131">
        <v>2593</v>
      </c>
      <c r="S131" t="b">
        <v>0</v>
      </c>
      <c r="T131" t="s">
        <v>87</v>
      </c>
      <c r="U131" t="b">
        <v>1</v>
      </c>
      <c r="V131" t="s">
        <v>384</v>
      </c>
      <c r="W131" s="1">
        <v>44656.974953703706</v>
      </c>
      <c r="X131">
        <v>1756</v>
      </c>
      <c r="Y131">
        <v>312</v>
      </c>
      <c r="Z131">
        <v>0</v>
      </c>
      <c r="AA131">
        <v>312</v>
      </c>
      <c r="AB131">
        <v>10</v>
      </c>
      <c r="AC131">
        <v>9</v>
      </c>
      <c r="AD131">
        <v>24</v>
      </c>
      <c r="AE131">
        <v>0</v>
      </c>
      <c r="AF131">
        <v>0</v>
      </c>
      <c r="AG131">
        <v>0</v>
      </c>
      <c r="AH131" t="s">
        <v>200</v>
      </c>
      <c r="AI131" s="1">
        <v>44657.028877314813</v>
      </c>
      <c r="AJ131">
        <v>808</v>
      </c>
      <c r="AK131">
        <v>5</v>
      </c>
      <c r="AL131">
        <v>0</v>
      </c>
      <c r="AM131">
        <v>5</v>
      </c>
      <c r="AN131">
        <v>0</v>
      </c>
      <c r="AO131">
        <v>4</v>
      </c>
      <c r="AP131">
        <v>19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hidden="1" x14ac:dyDescent="0.45">
      <c r="A132" t="s">
        <v>385</v>
      </c>
      <c r="B132" t="s">
        <v>79</v>
      </c>
      <c r="C132" t="s">
        <v>359</v>
      </c>
      <c r="D132" t="s">
        <v>81</v>
      </c>
      <c r="E132" s="2" t="str">
        <f>HYPERLINK("capsilon://?command=openfolder&amp;siteaddress=FAM.docvelocity-na8.net&amp;folderid=FXCA9EC3B5-B580-7335-74FD-A9B2FF8C6593","FX220310940")</f>
        <v>FX220310940</v>
      </c>
      <c r="F132" t="s">
        <v>19</v>
      </c>
      <c r="G132" t="s">
        <v>19</v>
      </c>
      <c r="H132" t="s">
        <v>82</v>
      </c>
      <c r="I132" t="s">
        <v>370</v>
      </c>
      <c r="J132">
        <v>326</v>
      </c>
      <c r="K132" t="s">
        <v>84</v>
      </c>
      <c r="L132" t="s">
        <v>85</v>
      </c>
      <c r="M132" t="s">
        <v>86</v>
      </c>
      <c r="N132">
        <v>2</v>
      </c>
      <c r="O132" s="1">
        <v>44656.957129629627</v>
      </c>
      <c r="P132" s="1">
        <v>44657.036921296298</v>
      </c>
      <c r="Q132">
        <v>4518</v>
      </c>
      <c r="R132">
        <v>2376</v>
      </c>
      <c r="S132" t="b">
        <v>0</v>
      </c>
      <c r="T132" t="s">
        <v>87</v>
      </c>
      <c r="U132" t="b">
        <v>1</v>
      </c>
      <c r="V132" t="s">
        <v>386</v>
      </c>
      <c r="W132" s="1">
        <v>44656.977847222224</v>
      </c>
      <c r="X132">
        <v>1673</v>
      </c>
      <c r="Y132">
        <v>302</v>
      </c>
      <c r="Z132">
        <v>0</v>
      </c>
      <c r="AA132">
        <v>302</v>
      </c>
      <c r="AB132">
        <v>3</v>
      </c>
      <c r="AC132">
        <v>40</v>
      </c>
      <c r="AD132">
        <v>24</v>
      </c>
      <c r="AE132">
        <v>0</v>
      </c>
      <c r="AF132">
        <v>0</v>
      </c>
      <c r="AG132">
        <v>0</v>
      </c>
      <c r="AH132" t="s">
        <v>200</v>
      </c>
      <c r="AI132" s="1">
        <v>44657.036921296298</v>
      </c>
      <c r="AJ132">
        <v>694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22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hidden="1" x14ac:dyDescent="0.45">
      <c r="A133" t="s">
        <v>387</v>
      </c>
      <c r="B133" t="s">
        <v>79</v>
      </c>
      <c r="C133" t="s">
        <v>359</v>
      </c>
      <c r="D133" t="s">
        <v>81</v>
      </c>
      <c r="E133" s="2" t="str">
        <f>HYPERLINK("capsilon://?command=openfolder&amp;siteaddress=FAM.docvelocity-na8.net&amp;folderid=FXCA9EC3B5-B580-7335-74FD-A9B2FF8C6593","FX220310940")</f>
        <v>FX220310940</v>
      </c>
      <c r="F133" t="s">
        <v>19</v>
      </c>
      <c r="G133" t="s">
        <v>19</v>
      </c>
      <c r="H133" t="s">
        <v>82</v>
      </c>
      <c r="I133" t="s">
        <v>368</v>
      </c>
      <c r="J133">
        <v>336</v>
      </c>
      <c r="K133" t="s">
        <v>84</v>
      </c>
      <c r="L133" t="s">
        <v>85</v>
      </c>
      <c r="M133" t="s">
        <v>86</v>
      </c>
      <c r="N133">
        <v>2</v>
      </c>
      <c r="O133" s="1">
        <v>44656.960046296299</v>
      </c>
      <c r="P133" s="1">
        <v>44657.047638888886</v>
      </c>
      <c r="Q133">
        <v>4688</v>
      </c>
      <c r="R133">
        <v>2880</v>
      </c>
      <c r="S133" t="b">
        <v>0</v>
      </c>
      <c r="T133" t="s">
        <v>87</v>
      </c>
      <c r="U133" t="b">
        <v>1</v>
      </c>
      <c r="V133" t="s">
        <v>315</v>
      </c>
      <c r="W133" s="1">
        <v>44656.977210648147</v>
      </c>
      <c r="X133">
        <v>1142</v>
      </c>
      <c r="Y133">
        <v>299</v>
      </c>
      <c r="Z133">
        <v>0</v>
      </c>
      <c r="AA133">
        <v>299</v>
      </c>
      <c r="AB133">
        <v>0</v>
      </c>
      <c r="AC133">
        <v>23</v>
      </c>
      <c r="AD133">
        <v>37</v>
      </c>
      <c r="AE133">
        <v>0</v>
      </c>
      <c r="AF133">
        <v>0</v>
      </c>
      <c r="AG133">
        <v>0</v>
      </c>
      <c r="AH133" t="s">
        <v>240</v>
      </c>
      <c r="AI133" s="1">
        <v>44657.047638888886</v>
      </c>
      <c r="AJ133">
        <v>1474</v>
      </c>
      <c r="AK133">
        <v>5</v>
      </c>
      <c r="AL133">
        <v>0</v>
      </c>
      <c r="AM133">
        <v>5</v>
      </c>
      <c r="AN133">
        <v>0</v>
      </c>
      <c r="AO133">
        <v>5</v>
      </c>
      <c r="AP133">
        <v>32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hidden="1" x14ac:dyDescent="0.45">
      <c r="A134" t="s">
        <v>388</v>
      </c>
      <c r="B134" t="s">
        <v>79</v>
      </c>
      <c r="C134" t="s">
        <v>389</v>
      </c>
      <c r="D134" t="s">
        <v>81</v>
      </c>
      <c r="E134" s="2" t="str">
        <f>HYPERLINK("capsilon://?command=openfolder&amp;siteaddress=FAM.docvelocity-na8.net&amp;folderid=FX10C233EE-76C5-94FE-B9AA-F56B1DC953F1","FX220314180")</f>
        <v>FX220314180</v>
      </c>
      <c r="F134" t="s">
        <v>19</v>
      </c>
      <c r="G134" t="s">
        <v>19</v>
      </c>
      <c r="H134" t="s">
        <v>82</v>
      </c>
      <c r="I134" t="s">
        <v>390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44656.976898148147</v>
      </c>
      <c r="P134" s="1">
        <v>44657.050844907404</v>
      </c>
      <c r="Q134">
        <v>6088</v>
      </c>
      <c r="R134">
        <v>301</v>
      </c>
      <c r="S134" t="b">
        <v>0</v>
      </c>
      <c r="T134" t="s">
        <v>87</v>
      </c>
      <c r="U134" t="b">
        <v>0</v>
      </c>
      <c r="V134" t="s">
        <v>315</v>
      </c>
      <c r="W134" s="1">
        <v>44656.978900462964</v>
      </c>
      <c r="X134">
        <v>145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240</v>
      </c>
      <c r="AI134" s="1">
        <v>44657.050844907404</v>
      </c>
      <c r="AJ134">
        <v>156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hidden="1" x14ac:dyDescent="0.45">
      <c r="A135" t="s">
        <v>391</v>
      </c>
      <c r="B135" t="s">
        <v>79</v>
      </c>
      <c r="C135" t="s">
        <v>389</v>
      </c>
      <c r="D135" t="s">
        <v>81</v>
      </c>
      <c r="E135" s="2" t="str">
        <f>HYPERLINK("capsilon://?command=openfolder&amp;siteaddress=FAM.docvelocity-na8.net&amp;folderid=FX10C233EE-76C5-94FE-B9AA-F56B1DC953F1","FX220314180")</f>
        <v>FX220314180</v>
      </c>
      <c r="F135" t="s">
        <v>19</v>
      </c>
      <c r="G135" t="s">
        <v>19</v>
      </c>
      <c r="H135" t="s">
        <v>82</v>
      </c>
      <c r="I135" t="s">
        <v>392</v>
      </c>
      <c r="J135">
        <v>69</v>
      </c>
      <c r="K135" t="s">
        <v>84</v>
      </c>
      <c r="L135" t="s">
        <v>85</v>
      </c>
      <c r="M135" t="s">
        <v>86</v>
      </c>
      <c r="N135">
        <v>2</v>
      </c>
      <c r="O135" s="1">
        <v>44656.977048611108</v>
      </c>
      <c r="P135" s="1">
        <v>44657.063067129631</v>
      </c>
      <c r="Q135">
        <v>5868</v>
      </c>
      <c r="R135">
        <v>1564</v>
      </c>
      <c r="S135" t="b">
        <v>0</v>
      </c>
      <c r="T135" t="s">
        <v>87</v>
      </c>
      <c r="U135" t="b">
        <v>0</v>
      </c>
      <c r="V135" t="s">
        <v>386</v>
      </c>
      <c r="W135" s="1">
        <v>44656.984918981485</v>
      </c>
      <c r="X135">
        <v>610</v>
      </c>
      <c r="Y135">
        <v>59</v>
      </c>
      <c r="Z135">
        <v>0</v>
      </c>
      <c r="AA135">
        <v>59</v>
      </c>
      <c r="AB135">
        <v>0</v>
      </c>
      <c r="AC135">
        <v>10</v>
      </c>
      <c r="AD135">
        <v>10</v>
      </c>
      <c r="AE135">
        <v>0</v>
      </c>
      <c r="AF135">
        <v>0</v>
      </c>
      <c r="AG135">
        <v>0</v>
      </c>
      <c r="AH135" t="s">
        <v>352</v>
      </c>
      <c r="AI135" s="1">
        <v>44657.063067129631</v>
      </c>
      <c r="AJ135">
        <v>942</v>
      </c>
      <c r="AK135">
        <v>2</v>
      </c>
      <c r="AL135">
        <v>0</v>
      </c>
      <c r="AM135">
        <v>2</v>
      </c>
      <c r="AN135">
        <v>0</v>
      </c>
      <c r="AO135">
        <v>1</v>
      </c>
      <c r="AP135">
        <v>8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hidden="1" x14ac:dyDescent="0.45">
      <c r="A136" t="s">
        <v>393</v>
      </c>
      <c r="B136" t="s">
        <v>79</v>
      </c>
      <c r="C136" t="s">
        <v>389</v>
      </c>
      <c r="D136" t="s">
        <v>81</v>
      </c>
      <c r="E136" s="2" t="str">
        <f>HYPERLINK("capsilon://?command=openfolder&amp;siteaddress=FAM.docvelocity-na8.net&amp;folderid=FX10C233EE-76C5-94FE-B9AA-F56B1DC953F1","FX220314180")</f>
        <v>FX220314180</v>
      </c>
      <c r="F136" t="s">
        <v>19</v>
      </c>
      <c r="G136" t="s">
        <v>19</v>
      </c>
      <c r="H136" t="s">
        <v>82</v>
      </c>
      <c r="I136" t="s">
        <v>394</v>
      </c>
      <c r="J136">
        <v>28</v>
      </c>
      <c r="K136" t="s">
        <v>84</v>
      </c>
      <c r="L136" t="s">
        <v>85</v>
      </c>
      <c r="M136" t="s">
        <v>86</v>
      </c>
      <c r="N136">
        <v>2</v>
      </c>
      <c r="O136" s="1">
        <v>44656.977233796293</v>
      </c>
      <c r="P136" s="1">
        <v>44657.061388888891</v>
      </c>
      <c r="Q136">
        <v>6152</v>
      </c>
      <c r="R136">
        <v>1119</v>
      </c>
      <c r="S136" t="b">
        <v>0</v>
      </c>
      <c r="T136" t="s">
        <v>87</v>
      </c>
      <c r="U136" t="b">
        <v>0</v>
      </c>
      <c r="V136" t="s">
        <v>395</v>
      </c>
      <c r="W136" s="1">
        <v>44656.985266203701</v>
      </c>
      <c r="X136">
        <v>632</v>
      </c>
      <c r="Y136">
        <v>21</v>
      </c>
      <c r="Z136">
        <v>0</v>
      </c>
      <c r="AA136">
        <v>21</v>
      </c>
      <c r="AB136">
        <v>0</v>
      </c>
      <c r="AC136">
        <v>3</v>
      </c>
      <c r="AD136">
        <v>7</v>
      </c>
      <c r="AE136">
        <v>0</v>
      </c>
      <c r="AF136">
        <v>0</v>
      </c>
      <c r="AG136">
        <v>0</v>
      </c>
      <c r="AH136" t="s">
        <v>200</v>
      </c>
      <c r="AI136" s="1">
        <v>44657.061388888891</v>
      </c>
      <c r="AJ136">
        <v>487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hidden="1" x14ac:dyDescent="0.45">
      <c r="A137" t="s">
        <v>396</v>
      </c>
      <c r="B137" t="s">
        <v>79</v>
      </c>
      <c r="C137" t="s">
        <v>389</v>
      </c>
      <c r="D137" t="s">
        <v>81</v>
      </c>
      <c r="E137" s="2" t="str">
        <f>HYPERLINK("capsilon://?command=openfolder&amp;siteaddress=FAM.docvelocity-na8.net&amp;folderid=FX10C233EE-76C5-94FE-B9AA-F56B1DC953F1","FX220314180")</f>
        <v>FX220314180</v>
      </c>
      <c r="F137" t="s">
        <v>19</v>
      </c>
      <c r="G137" t="s">
        <v>19</v>
      </c>
      <c r="H137" t="s">
        <v>82</v>
      </c>
      <c r="I137" t="s">
        <v>397</v>
      </c>
      <c r="J137">
        <v>275</v>
      </c>
      <c r="K137" t="s">
        <v>84</v>
      </c>
      <c r="L137" t="s">
        <v>85</v>
      </c>
      <c r="M137" t="s">
        <v>86</v>
      </c>
      <c r="N137">
        <v>1</v>
      </c>
      <c r="O137" s="1">
        <v>44656.977395833332</v>
      </c>
      <c r="P137" s="1">
        <v>44656.987395833334</v>
      </c>
      <c r="Q137">
        <v>118</v>
      </c>
      <c r="R137">
        <v>746</v>
      </c>
      <c r="S137" t="b">
        <v>0</v>
      </c>
      <c r="T137" t="s">
        <v>87</v>
      </c>
      <c r="U137" t="b">
        <v>0</v>
      </c>
      <c r="V137" t="s">
        <v>351</v>
      </c>
      <c r="W137" s="1">
        <v>44656.987395833334</v>
      </c>
      <c r="X137">
        <v>746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275</v>
      </c>
      <c r="AE137">
        <v>270</v>
      </c>
      <c r="AF137">
        <v>0</v>
      </c>
      <c r="AG137">
        <v>6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hidden="1" x14ac:dyDescent="0.45">
      <c r="A138" t="s">
        <v>398</v>
      </c>
      <c r="B138" t="s">
        <v>79</v>
      </c>
      <c r="C138" t="s">
        <v>389</v>
      </c>
      <c r="D138" t="s">
        <v>81</v>
      </c>
      <c r="E138" s="2" t="str">
        <f>HYPERLINK("capsilon://?command=openfolder&amp;siteaddress=FAM.docvelocity-na8.net&amp;folderid=FX10C233EE-76C5-94FE-B9AA-F56B1DC953F1","FX220314180")</f>
        <v>FX220314180</v>
      </c>
      <c r="F138" t="s">
        <v>19</v>
      </c>
      <c r="G138" t="s">
        <v>19</v>
      </c>
      <c r="H138" t="s">
        <v>82</v>
      </c>
      <c r="I138" t="s">
        <v>397</v>
      </c>
      <c r="J138">
        <v>395</v>
      </c>
      <c r="K138" t="s">
        <v>84</v>
      </c>
      <c r="L138" t="s">
        <v>85</v>
      </c>
      <c r="M138" t="s">
        <v>86</v>
      </c>
      <c r="N138">
        <v>2</v>
      </c>
      <c r="O138" s="1">
        <v>44656.988171296296</v>
      </c>
      <c r="P138" s="1">
        <v>44657.057685185187</v>
      </c>
      <c r="Q138">
        <v>2200</v>
      </c>
      <c r="R138">
        <v>3806</v>
      </c>
      <c r="S138" t="b">
        <v>0</v>
      </c>
      <c r="T138" t="s">
        <v>87</v>
      </c>
      <c r="U138" t="b">
        <v>1</v>
      </c>
      <c r="V138" t="s">
        <v>351</v>
      </c>
      <c r="W138" s="1">
        <v>44657.017997685187</v>
      </c>
      <c r="X138">
        <v>2572</v>
      </c>
      <c r="Y138">
        <v>285</v>
      </c>
      <c r="Z138">
        <v>0</v>
      </c>
      <c r="AA138">
        <v>285</v>
      </c>
      <c r="AB138">
        <v>137</v>
      </c>
      <c r="AC138">
        <v>79</v>
      </c>
      <c r="AD138">
        <v>110</v>
      </c>
      <c r="AE138">
        <v>0</v>
      </c>
      <c r="AF138">
        <v>0</v>
      </c>
      <c r="AG138">
        <v>0</v>
      </c>
      <c r="AH138" t="s">
        <v>299</v>
      </c>
      <c r="AI138" s="1">
        <v>44657.057685185187</v>
      </c>
      <c r="AJ138">
        <v>1153</v>
      </c>
      <c r="AK138">
        <v>6</v>
      </c>
      <c r="AL138">
        <v>0</v>
      </c>
      <c r="AM138">
        <v>6</v>
      </c>
      <c r="AN138">
        <v>137</v>
      </c>
      <c r="AO138">
        <v>6</v>
      </c>
      <c r="AP138">
        <v>104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hidden="1" x14ac:dyDescent="0.45">
      <c r="A139" t="s">
        <v>399</v>
      </c>
      <c r="B139" t="s">
        <v>79</v>
      </c>
      <c r="C139" t="s">
        <v>330</v>
      </c>
      <c r="D139" t="s">
        <v>81</v>
      </c>
      <c r="E139" s="2" t="str">
        <f>HYPERLINK("capsilon://?command=openfolder&amp;siteaddress=FAM.docvelocity-na8.net&amp;folderid=FX3578AAF8-D692-200D-9438-70D3E350B171","FX2204994")</f>
        <v>FX2204994</v>
      </c>
      <c r="F139" t="s">
        <v>19</v>
      </c>
      <c r="G139" t="s">
        <v>19</v>
      </c>
      <c r="H139" t="s">
        <v>82</v>
      </c>
      <c r="I139" t="s">
        <v>400</v>
      </c>
      <c r="J139">
        <v>28</v>
      </c>
      <c r="K139" t="s">
        <v>84</v>
      </c>
      <c r="L139" t="s">
        <v>85</v>
      </c>
      <c r="M139" t="s">
        <v>86</v>
      </c>
      <c r="N139">
        <v>2</v>
      </c>
      <c r="O139" s="1">
        <v>44657.066412037035</v>
      </c>
      <c r="P139" s="1">
        <v>44657.084583333337</v>
      </c>
      <c r="Q139">
        <v>1013</v>
      </c>
      <c r="R139">
        <v>557</v>
      </c>
      <c r="S139" t="b">
        <v>0</v>
      </c>
      <c r="T139" t="s">
        <v>87</v>
      </c>
      <c r="U139" t="b">
        <v>0</v>
      </c>
      <c r="V139" t="s">
        <v>395</v>
      </c>
      <c r="W139" s="1">
        <v>44657.071793981479</v>
      </c>
      <c r="X139">
        <v>363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299</v>
      </c>
      <c r="AI139" s="1">
        <v>44657.084583333337</v>
      </c>
      <c r="AJ139">
        <v>194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hidden="1" x14ac:dyDescent="0.45">
      <c r="A140" t="s">
        <v>401</v>
      </c>
      <c r="B140" t="s">
        <v>79</v>
      </c>
      <c r="C140" t="s">
        <v>402</v>
      </c>
      <c r="D140" t="s">
        <v>81</v>
      </c>
      <c r="E140" s="2" t="str">
        <f>HYPERLINK("capsilon://?command=openfolder&amp;siteaddress=FAM.docvelocity-na8.net&amp;folderid=FX61CAB72C-85A7-D448-6500-F000CB314928","FX220313361")</f>
        <v>FX220313361</v>
      </c>
      <c r="F140" t="s">
        <v>19</v>
      </c>
      <c r="G140" t="s">
        <v>19</v>
      </c>
      <c r="H140" t="s">
        <v>82</v>
      </c>
      <c r="I140" t="s">
        <v>403</v>
      </c>
      <c r="J140">
        <v>1211</v>
      </c>
      <c r="K140" t="s">
        <v>84</v>
      </c>
      <c r="L140" t="s">
        <v>85</v>
      </c>
      <c r="M140" t="s">
        <v>86</v>
      </c>
      <c r="N140">
        <v>1</v>
      </c>
      <c r="O140" s="1">
        <v>44652.482222222221</v>
      </c>
      <c r="P140" s="1">
        <v>44652.535601851851</v>
      </c>
      <c r="Q140">
        <v>3137</v>
      </c>
      <c r="R140">
        <v>1475</v>
      </c>
      <c r="S140" t="b">
        <v>0</v>
      </c>
      <c r="T140" t="s">
        <v>87</v>
      </c>
      <c r="U140" t="b">
        <v>0</v>
      </c>
      <c r="V140" t="s">
        <v>88</v>
      </c>
      <c r="W140" s="1">
        <v>44652.535601851851</v>
      </c>
      <c r="X140">
        <v>1243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1211</v>
      </c>
      <c r="AE140">
        <v>0</v>
      </c>
      <c r="AF140">
        <v>0</v>
      </c>
      <c r="AG140">
        <v>25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hidden="1" x14ac:dyDescent="0.45">
      <c r="A141" t="s">
        <v>404</v>
      </c>
      <c r="B141" t="s">
        <v>79</v>
      </c>
      <c r="C141" t="s">
        <v>405</v>
      </c>
      <c r="D141" t="s">
        <v>81</v>
      </c>
      <c r="E141" s="2" t="str">
        <f>HYPERLINK("capsilon://?command=openfolder&amp;siteaddress=FAM.docvelocity-na8.net&amp;folderid=FXB1CD89A8-0CFB-8473-D923-B0F8C14DC0F6","FX22041384")</f>
        <v>FX22041384</v>
      </c>
      <c r="F141" t="s">
        <v>19</v>
      </c>
      <c r="G141" t="s">
        <v>19</v>
      </c>
      <c r="H141" t="s">
        <v>82</v>
      </c>
      <c r="I141" t="s">
        <v>406</v>
      </c>
      <c r="J141">
        <v>116</v>
      </c>
      <c r="K141" t="s">
        <v>84</v>
      </c>
      <c r="L141" t="s">
        <v>85</v>
      </c>
      <c r="M141" t="s">
        <v>86</v>
      </c>
      <c r="N141">
        <v>1</v>
      </c>
      <c r="O141" s="1">
        <v>44657.412858796299</v>
      </c>
      <c r="P141" s="1">
        <v>44657.423067129632</v>
      </c>
      <c r="Q141">
        <v>700</v>
      </c>
      <c r="R141">
        <v>182</v>
      </c>
      <c r="S141" t="b">
        <v>0</v>
      </c>
      <c r="T141" t="s">
        <v>87</v>
      </c>
      <c r="U141" t="b">
        <v>0</v>
      </c>
      <c r="V141" t="s">
        <v>407</v>
      </c>
      <c r="W141" s="1">
        <v>44657.423067129632</v>
      </c>
      <c r="X141">
        <v>182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116</v>
      </c>
      <c r="AE141">
        <v>104</v>
      </c>
      <c r="AF141">
        <v>0</v>
      </c>
      <c r="AG141">
        <v>4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hidden="1" x14ac:dyDescent="0.45">
      <c r="A142" t="s">
        <v>408</v>
      </c>
      <c r="B142" t="s">
        <v>79</v>
      </c>
      <c r="C142" t="s">
        <v>409</v>
      </c>
      <c r="D142" t="s">
        <v>81</v>
      </c>
      <c r="E142" s="2" t="str">
        <f>HYPERLINK("capsilon://?command=openfolder&amp;siteaddress=FAM.docvelocity-na8.net&amp;folderid=FXFDFFEC5B-358D-E2FB-2AC5-F7DE0926686F","FX220312447")</f>
        <v>FX220312447</v>
      </c>
      <c r="F142" t="s">
        <v>19</v>
      </c>
      <c r="G142" t="s">
        <v>19</v>
      </c>
      <c r="H142" t="s">
        <v>82</v>
      </c>
      <c r="I142" t="s">
        <v>410</v>
      </c>
      <c r="J142">
        <v>80</v>
      </c>
      <c r="K142" t="s">
        <v>84</v>
      </c>
      <c r="L142" t="s">
        <v>85</v>
      </c>
      <c r="M142" t="s">
        <v>86</v>
      </c>
      <c r="N142">
        <v>1</v>
      </c>
      <c r="O142" s="1">
        <v>44657.414224537039</v>
      </c>
      <c r="P142" s="1">
        <v>44657.425127314818</v>
      </c>
      <c r="Q142">
        <v>802</v>
      </c>
      <c r="R142">
        <v>140</v>
      </c>
      <c r="S142" t="b">
        <v>0</v>
      </c>
      <c r="T142" t="s">
        <v>87</v>
      </c>
      <c r="U142" t="b">
        <v>0</v>
      </c>
      <c r="V142" t="s">
        <v>407</v>
      </c>
      <c r="W142" s="1">
        <v>44657.425127314818</v>
      </c>
      <c r="X142">
        <v>125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80</v>
      </c>
      <c r="AE142">
        <v>75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hidden="1" x14ac:dyDescent="0.45">
      <c r="A143" t="s">
        <v>411</v>
      </c>
      <c r="B143" t="s">
        <v>79</v>
      </c>
      <c r="C143" t="s">
        <v>409</v>
      </c>
      <c r="D143" t="s">
        <v>81</v>
      </c>
      <c r="E143" s="2" t="str">
        <f>HYPERLINK("capsilon://?command=openfolder&amp;siteaddress=FAM.docvelocity-na8.net&amp;folderid=FXFDFFEC5B-358D-E2FB-2AC5-F7DE0926686F","FX220312447")</f>
        <v>FX220312447</v>
      </c>
      <c r="F143" t="s">
        <v>19</v>
      </c>
      <c r="G143" t="s">
        <v>19</v>
      </c>
      <c r="H143" t="s">
        <v>82</v>
      </c>
      <c r="I143" t="s">
        <v>412</v>
      </c>
      <c r="J143">
        <v>28</v>
      </c>
      <c r="K143" t="s">
        <v>84</v>
      </c>
      <c r="L143" t="s">
        <v>85</v>
      </c>
      <c r="M143" t="s">
        <v>86</v>
      </c>
      <c r="N143">
        <v>2</v>
      </c>
      <c r="O143" s="1">
        <v>44657.415185185186</v>
      </c>
      <c r="P143" s="1">
        <v>44657.438576388886</v>
      </c>
      <c r="Q143">
        <v>1725</v>
      </c>
      <c r="R143">
        <v>296</v>
      </c>
      <c r="S143" t="b">
        <v>0</v>
      </c>
      <c r="T143" t="s">
        <v>87</v>
      </c>
      <c r="U143" t="b">
        <v>0</v>
      </c>
      <c r="V143" t="s">
        <v>158</v>
      </c>
      <c r="W143" s="1">
        <v>44657.434386574074</v>
      </c>
      <c r="X143">
        <v>130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413</v>
      </c>
      <c r="AI143" s="1">
        <v>44657.438576388886</v>
      </c>
      <c r="AJ143">
        <v>159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hidden="1" x14ac:dyDescent="0.45">
      <c r="A144" t="s">
        <v>414</v>
      </c>
      <c r="B144" t="s">
        <v>79</v>
      </c>
      <c r="C144" t="s">
        <v>415</v>
      </c>
      <c r="D144" t="s">
        <v>81</v>
      </c>
      <c r="E144" s="2" t="str">
        <f>HYPERLINK("capsilon://?command=openfolder&amp;siteaddress=FAM.docvelocity-na8.net&amp;folderid=FXB558A14E-F76F-C58E-4E85-A7D013F72F9B","FX22041684")</f>
        <v>FX22041684</v>
      </c>
      <c r="F144" t="s">
        <v>19</v>
      </c>
      <c r="G144" t="s">
        <v>19</v>
      </c>
      <c r="H144" t="s">
        <v>82</v>
      </c>
      <c r="I144" t="s">
        <v>416</v>
      </c>
      <c r="J144">
        <v>52</v>
      </c>
      <c r="K144" t="s">
        <v>84</v>
      </c>
      <c r="L144" t="s">
        <v>85</v>
      </c>
      <c r="M144" t="s">
        <v>86</v>
      </c>
      <c r="N144">
        <v>2</v>
      </c>
      <c r="O144" s="1">
        <v>44657.419074074074</v>
      </c>
      <c r="P144" s="1">
        <v>44657.440439814818</v>
      </c>
      <c r="Q144">
        <v>1476</v>
      </c>
      <c r="R144">
        <v>370</v>
      </c>
      <c r="S144" t="b">
        <v>0</v>
      </c>
      <c r="T144" t="s">
        <v>87</v>
      </c>
      <c r="U144" t="b">
        <v>0</v>
      </c>
      <c r="V144" t="s">
        <v>158</v>
      </c>
      <c r="W144" s="1">
        <v>44657.43681712963</v>
      </c>
      <c r="X144">
        <v>209</v>
      </c>
      <c r="Y144">
        <v>47</v>
      </c>
      <c r="Z144">
        <v>0</v>
      </c>
      <c r="AA144">
        <v>47</v>
      </c>
      <c r="AB144">
        <v>0</v>
      </c>
      <c r="AC144">
        <v>5</v>
      </c>
      <c r="AD144">
        <v>5</v>
      </c>
      <c r="AE144">
        <v>0</v>
      </c>
      <c r="AF144">
        <v>0</v>
      </c>
      <c r="AG144">
        <v>0</v>
      </c>
      <c r="AH144" t="s">
        <v>413</v>
      </c>
      <c r="AI144" s="1">
        <v>44657.440439814818</v>
      </c>
      <c r="AJ144">
        <v>161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4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hidden="1" x14ac:dyDescent="0.45">
      <c r="A145" t="s">
        <v>417</v>
      </c>
      <c r="B145" t="s">
        <v>79</v>
      </c>
      <c r="C145" t="s">
        <v>415</v>
      </c>
      <c r="D145" t="s">
        <v>81</v>
      </c>
      <c r="E145" s="2" t="str">
        <f>HYPERLINK("capsilon://?command=openfolder&amp;siteaddress=FAM.docvelocity-na8.net&amp;folderid=FXB558A14E-F76F-C58E-4E85-A7D013F72F9B","FX22041684")</f>
        <v>FX22041684</v>
      </c>
      <c r="F145" t="s">
        <v>19</v>
      </c>
      <c r="G145" t="s">
        <v>19</v>
      </c>
      <c r="H145" t="s">
        <v>82</v>
      </c>
      <c r="I145" t="s">
        <v>418</v>
      </c>
      <c r="J145">
        <v>52</v>
      </c>
      <c r="K145" t="s">
        <v>84</v>
      </c>
      <c r="L145" t="s">
        <v>85</v>
      </c>
      <c r="M145" t="s">
        <v>86</v>
      </c>
      <c r="N145">
        <v>2</v>
      </c>
      <c r="O145" s="1">
        <v>44657.419236111113</v>
      </c>
      <c r="P145" s="1">
        <v>44657.443599537037</v>
      </c>
      <c r="Q145">
        <v>1341</v>
      </c>
      <c r="R145">
        <v>764</v>
      </c>
      <c r="S145" t="b">
        <v>0</v>
      </c>
      <c r="T145" t="s">
        <v>87</v>
      </c>
      <c r="U145" t="b">
        <v>0</v>
      </c>
      <c r="V145" t="s">
        <v>419</v>
      </c>
      <c r="W145" s="1">
        <v>44657.439606481479</v>
      </c>
      <c r="X145">
        <v>447</v>
      </c>
      <c r="Y145">
        <v>47</v>
      </c>
      <c r="Z145">
        <v>0</v>
      </c>
      <c r="AA145">
        <v>47</v>
      </c>
      <c r="AB145">
        <v>0</v>
      </c>
      <c r="AC145">
        <v>4</v>
      </c>
      <c r="AD145">
        <v>5</v>
      </c>
      <c r="AE145">
        <v>0</v>
      </c>
      <c r="AF145">
        <v>0</v>
      </c>
      <c r="AG145">
        <v>0</v>
      </c>
      <c r="AH145" t="s">
        <v>420</v>
      </c>
      <c r="AI145" s="1">
        <v>44657.443599537037</v>
      </c>
      <c r="AJ145">
        <v>317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hidden="1" x14ac:dyDescent="0.45">
      <c r="A146" t="s">
        <v>421</v>
      </c>
      <c r="B146" t="s">
        <v>79</v>
      </c>
      <c r="C146" t="s">
        <v>422</v>
      </c>
      <c r="D146" t="s">
        <v>81</v>
      </c>
      <c r="E146" s="2" t="str">
        <f>HYPERLINK("capsilon://?command=openfolder&amp;siteaddress=FAM.docvelocity-na8.net&amp;folderid=FX2994988A-31FF-A434-261C-A8E70BB3E299","FX22041035")</f>
        <v>FX22041035</v>
      </c>
      <c r="F146" t="s">
        <v>19</v>
      </c>
      <c r="G146" t="s">
        <v>19</v>
      </c>
      <c r="H146" t="s">
        <v>82</v>
      </c>
      <c r="I146" t="s">
        <v>423</v>
      </c>
      <c r="J146">
        <v>106</v>
      </c>
      <c r="K146" t="s">
        <v>84</v>
      </c>
      <c r="L146" t="s">
        <v>85</v>
      </c>
      <c r="M146" t="s">
        <v>86</v>
      </c>
      <c r="N146">
        <v>1</v>
      </c>
      <c r="O146" s="1">
        <v>44657.421064814815</v>
      </c>
      <c r="P146" s="1">
        <v>44657.437708333331</v>
      </c>
      <c r="Q146">
        <v>1188</v>
      </c>
      <c r="R146">
        <v>250</v>
      </c>
      <c r="S146" t="b">
        <v>0</v>
      </c>
      <c r="T146" t="s">
        <v>87</v>
      </c>
      <c r="U146" t="b">
        <v>0</v>
      </c>
      <c r="V146" t="s">
        <v>424</v>
      </c>
      <c r="W146" s="1">
        <v>44657.437708333331</v>
      </c>
      <c r="X146">
        <v>250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106</v>
      </c>
      <c r="AE146">
        <v>94</v>
      </c>
      <c r="AF146">
        <v>0</v>
      </c>
      <c r="AG146">
        <v>4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hidden="1" x14ac:dyDescent="0.45">
      <c r="A147" t="s">
        <v>425</v>
      </c>
      <c r="B147" t="s">
        <v>79</v>
      </c>
      <c r="C147" t="s">
        <v>415</v>
      </c>
      <c r="D147" t="s">
        <v>81</v>
      </c>
      <c r="E147" s="2" t="str">
        <f>HYPERLINK("capsilon://?command=openfolder&amp;siteaddress=FAM.docvelocity-na8.net&amp;folderid=FXB558A14E-F76F-C58E-4E85-A7D013F72F9B","FX22041684")</f>
        <v>FX22041684</v>
      </c>
      <c r="F147" t="s">
        <v>19</v>
      </c>
      <c r="G147" t="s">
        <v>19</v>
      </c>
      <c r="H147" t="s">
        <v>82</v>
      </c>
      <c r="I147" t="s">
        <v>426</v>
      </c>
      <c r="J147">
        <v>46</v>
      </c>
      <c r="K147" t="s">
        <v>84</v>
      </c>
      <c r="L147" t="s">
        <v>85</v>
      </c>
      <c r="M147" t="s">
        <v>86</v>
      </c>
      <c r="N147">
        <v>2</v>
      </c>
      <c r="O147" s="1">
        <v>44657.421099537038</v>
      </c>
      <c r="P147" s="1">
        <v>44657.44327546296</v>
      </c>
      <c r="Q147">
        <v>1406</v>
      </c>
      <c r="R147">
        <v>510</v>
      </c>
      <c r="S147" t="b">
        <v>0</v>
      </c>
      <c r="T147" t="s">
        <v>87</v>
      </c>
      <c r="U147" t="b">
        <v>0</v>
      </c>
      <c r="V147" t="s">
        <v>158</v>
      </c>
      <c r="W147" s="1">
        <v>44657.440925925926</v>
      </c>
      <c r="X147">
        <v>354</v>
      </c>
      <c r="Y147">
        <v>41</v>
      </c>
      <c r="Z147">
        <v>0</v>
      </c>
      <c r="AA147">
        <v>41</v>
      </c>
      <c r="AB147">
        <v>0</v>
      </c>
      <c r="AC147">
        <v>15</v>
      </c>
      <c r="AD147">
        <v>5</v>
      </c>
      <c r="AE147">
        <v>0</v>
      </c>
      <c r="AF147">
        <v>0</v>
      </c>
      <c r="AG147">
        <v>0</v>
      </c>
      <c r="AH147" t="s">
        <v>413</v>
      </c>
      <c r="AI147" s="1">
        <v>44657.44327546296</v>
      </c>
      <c r="AJ147">
        <v>156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hidden="1" x14ac:dyDescent="0.45">
      <c r="A148" t="s">
        <v>427</v>
      </c>
      <c r="B148" t="s">
        <v>79</v>
      </c>
      <c r="C148" t="s">
        <v>415</v>
      </c>
      <c r="D148" t="s">
        <v>81</v>
      </c>
      <c r="E148" s="2" t="str">
        <f>HYPERLINK("capsilon://?command=openfolder&amp;siteaddress=FAM.docvelocity-na8.net&amp;folderid=FXB558A14E-F76F-C58E-4E85-A7D013F72F9B","FX22041684")</f>
        <v>FX22041684</v>
      </c>
      <c r="F148" t="s">
        <v>19</v>
      </c>
      <c r="G148" t="s">
        <v>19</v>
      </c>
      <c r="H148" t="s">
        <v>82</v>
      </c>
      <c r="I148" t="s">
        <v>428</v>
      </c>
      <c r="J148">
        <v>49</v>
      </c>
      <c r="K148" t="s">
        <v>84</v>
      </c>
      <c r="L148" t="s">
        <v>85</v>
      </c>
      <c r="M148" t="s">
        <v>86</v>
      </c>
      <c r="N148">
        <v>2</v>
      </c>
      <c r="O148" s="1">
        <v>44657.421296296299</v>
      </c>
      <c r="P148" s="1">
        <v>44657.445347222223</v>
      </c>
      <c r="Q148">
        <v>1517</v>
      </c>
      <c r="R148">
        <v>561</v>
      </c>
      <c r="S148" t="b">
        <v>0</v>
      </c>
      <c r="T148" t="s">
        <v>87</v>
      </c>
      <c r="U148" t="b">
        <v>0</v>
      </c>
      <c r="V148" t="s">
        <v>424</v>
      </c>
      <c r="W148" s="1">
        <v>44657.442152777781</v>
      </c>
      <c r="X148">
        <v>383</v>
      </c>
      <c r="Y148">
        <v>44</v>
      </c>
      <c r="Z148">
        <v>0</v>
      </c>
      <c r="AA148">
        <v>44</v>
      </c>
      <c r="AB148">
        <v>0</v>
      </c>
      <c r="AC148">
        <v>2</v>
      </c>
      <c r="AD148">
        <v>5</v>
      </c>
      <c r="AE148">
        <v>0</v>
      </c>
      <c r="AF148">
        <v>0</v>
      </c>
      <c r="AG148">
        <v>0</v>
      </c>
      <c r="AH148" t="s">
        <v>413</v>
      </c>
      <c r="AI148" s="1">
        <v>44657.445347222223</v>
      </c>
      <c r="AJ148">
        <v>178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4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hidden="1" x14ac:dyDescent="0.45">
      <c r="A149" t="s">
        <v>429</v>
      </c>
      <c r="B149" t="s">
        <v>79</v>
      </c>
      <c r="C149" t="s">
        <v>409</v>
      </c>
      <c r="D149" t="s">
        <v>81</v>
      </c>
      <c r="E149" s="2" t="str">
        <f>HYPERLINK("capsilon://?command=openfolder&amp;siteaddress=FAM.docvelocity-na8.net&amp;folderid=FXFDFFEC5B-358D-E2FB-2AC5-F7DE0926686F","FX220312447")</f>
        <v>FX220312447</v>
      </c>
      <c r="F149" t="s">
        <v>19</v>
      </c>
      <c r="G149" t="s">
        <v>19</v>
      </c>
      <c r="H149" t="s">
        <v>82</v>
      </c>
      <c r="I149" t="s">
        <v>430</v>
      </c>
      <c r="J149">
        <v>80</v>
      </c>
      <c r="K149" t="s">
        <v>84</v>
      </c>
      <c r="L149" t="s">
        <v>85</v>
      </c>
      <c r="M149" t="s">
        <v>86</v>
      </c>
      <c r="N149">
        <v>1</v>
      </c>
      <c r="O149" s="1">
        <v>44657.423263888886</v>
      </c>
      <c r="P149" s="1">
        <v>44657.444039351853</v>
      </c>
      <c r="Q149">
        <v>1623</v>
      </c>
      <c r="R149">
        <v>172</v>
      </c>
      <c r="S149" t="b">
        <v>0</v>
      </c>
      <c r="T149" t="s">
        <v>87</v>
      </c>
      <c r="U149" t="b">
        <v>0</v>
      </c>
      <c r="V149" t="s">
        <v>424</v>
      </c>
      <c r="W149" s="1">
        <v>44657.444039351853</v>
      </c>
      <c r="X149">
        <v>162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80</v>
      </c>
      <c r="AE149">
        <v>75</v>
      </c>
      <c r="AF149">
        <v>0</v>
      </c>
      <c r="AG149">
        <v>3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hidden="1" x14ac:dyDescent="0.45">
      <c r="A150" t="s">
        <v>431</v>
      </c>
      <c r="B150" t="s">
        <v>79</v>
      </c>
      <c r="C150" t="s">
        <v>405</v>
      </c>
      <c r="D150" t="s">
        <v>81</v>
      </c>
      <c r="E150" s="2" t="str">
        <f>HYPERLINK("capsilon://?command=openfolder&amp;siteaddress=FAM.docvelocity-na8.net&amp;folderid=FXB1CD89A8-0CFB-8473-D923-B0F8C14DC0F6","FX22041384")</f>
        <v>FX22041384</v>
      </c>
      <c r="F150" t="s">
        <v>19</v>
      </c>
      <c r="G150" t="s">
        <v>19</v>
      </c>
      <c r="H150" t="s">
        <v>82</v>
      </c>
      <c r="I150" t="s">
        <v>406</v>
      </c>
      <c r="J150">
        <v>168</v>
      </c>
      <c r="K150" t="s">
        <v>84</v>
      </c>
      <c r="L150" t="s">
        <v>85</v>
      </c>
      <c r="M150" t="s">
        <v>86</v>
      </c>
      <c r="N150">
        <v>2</v>
      </c>
      <c r="O150" s="1">
        <v>44657.423981481479</v>
      </c>
      <c r="P150" s="1">
        <v>44657.436724537038</v>
      </c>
      <c r="Q150">
        <v>113</v>
      </c>
      <c r="R150">
        <v>988</v>
      </c>
      <c r="S150" t="b">
        <v>0</v>
      </c>
      <c r="T150" t="s">
        <v>87</v>
      </c>
      <c r="U150" t="b">
        <v>1</v>
      </c>
      <c r="V150" t="s">
        <v>407</v>
      </c>
      <c r="W150" s="1">
        <v>44657.432395833333</v>
      </c>
      <c r="X150">
        <v>627</v>
      </c>
      <c r="Y150">
        <v>134</v>
      </c>
      <c r="Z150">
        <v>0</v>
      </c>
      <c r="AA150">
        <v>134</v>
      </c>
      <c r="AB150">
        <v>0</v>
      </c>
      <c r="AC150">
        <v>14</v>
      </c>
      <c r="AD150">
        <v>34</v>
      </c>
      <c r="AE150">
        <v>0</v>
      </c>
      <c r="AF150">
        <v>0</v>
      </c>
      <c r="AG150">
        <v>0</v>
      </c>
      <c r="AH150" t="s">
        <v>413</v>
      </c>
      <c r="AI150" s="1">
        <v>44657.436724537038</v>
      </c>
      <c r="AJ150">
        <v>361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34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hidden="1" x14ac:dyDescent="0.45">
      <c r="A151" t="s">
        <v>432</v>
      </c>
      <c r="B151" t="s">
        <v>79</v>
      </c>
      <c r="C151" t="s">
        <v>409</v>
      </c>
      <c r="D151" t="s">
        <v>81</v>
      </c>
      <c r="E151" s="2" t="str">
        <f>HYPERLINK("capsilon://?command=openfolder&amp;siteaddress=FAM.docvelocity-na8.net&amp;folderid=FXFDFFEC5B-358D-E2FB-2AC5-F7DE0926686F","FX220312447")</f>
        <v>FX220312447</v>
      </c>
      <c r="F151" t="s">
        <v>19</v>
      </c>
      <c r="G151" t="s">
        <v>19</v>
      </c>
      <c r="H151" t="s">
        <v>82</v>
      </c>
      <c r="I151" t="s">
        <v>433</v>
      </c>
      <c r="J151">
        <v>32</v>
      </c>
      <c r="K151" t="s">
        <v>84</v>
      </c>
      <c r="L151" t="s">
        <v>85</v>
      </c>
      <c r="M151" t="s">
        <v>86</v>
      </c>
      <c r="N151">
        <v>2</v>
      </c>
      <c r="O151" s="1">
        <v>44657.424247685187</v>
      </c>
      <c r="P151" s="1">
        <v>44657.550763888888</v>
      </c>
      <c r="Q151">
        <v>9657</v>
      </c>
      <c r="R151">
        <v>1274</v>
      </c>
      <c r="S151" t="b">
        <v>0</v>
      </c>
      <c r="T151" t="s">
        <v>87</v>
      </c>
      <c r="U151" t="b">
        <v>0</v>
      </c>
      <c r="V151" t="s">
        <v>108</v>
      </c>
      <c r="W151" s="1">
        <v>44657.526701388888</v>
      </c>
      <c r="X151">
        <v>866</v>
      </c>
      <c r="Y151">
        <v>14</v>
      </c>
      <c r="Z151">
        <v>0</v>
      </c>
      <c r="AA151">
        <v>14</v>
      </c>
      <c r="AB151">
        <v>27</v>
      </c>
      <c r="AC151">
        <v>17</v>
      </c>
      <c r="AD151">
        <v>18</v>
      </c>
      <c r="AE151">
        <v>0</v>
      </c>
      <c r="AF151">
        <v>0</v>
      </c>
      <c r="AG151">
        <v>0</v>
      </c>
      <c r="AH151" t="s">
        <v>182</v>
      </c>
      <c r="AI151" s="1">
        <v>44657.550763888888</v>
      </c>
      <c r="AJ151">
        <v>122</v>
      </c>
      <c r="AK151">
        <v>0</v>
      </c>
      <c r="AL151">
        <v>0</v>
      </c>
      <c r="AM151">
        <v>0</v>
      </c>
      <c r="AN151">
        <v>27</v>
      </c>
      <c r="AO151">
        <v>0</v>
      </c>
      <c r="AP151">
        <v>18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hidden="1" x14ac:dyDescent="0.45">
      <c r="A152" t="s">
        <v>434</v>
      </c>
      <c r="B152" t="s">
        <v>79</v>
      </c>
      <c r="C152" t="s">
        <v>409</v>
      </c>
      <c r="D152" t="s">
        <v>81</v>
      </c>
      <c r="E152" s="2" t="str">
        <f>HYPERLINK("capsilon://?command=openfolder&amp;siteaddress=FAM.docvelocity-na8.net&amp;folderid=FXFDFFEC5B-358D-E2FB-2AC5-F7DE0926686F","FX220312447")</f>
        <v>FX220312447</v>
      </c>
      <c r="F152" t="s">
        <v>19</v>
      </c>
      <c r="G152" t="s">
        <v>19</v>
      </c>
      <c r="H152" t="s">
        <v>82</v>
      </c>
      <c r="I152" t="s">
        <v>435</v>
      </c>
      <c r="J152">
        <v>32</v>
      </c>
      <c r="K152" t="s">
        <v>84</v>
      </c>
      <c r="L152" t="s">
        <v>85</v>
      </c>
      <c r="M152" t="s">
        <v>86</v>
      </c>
      <c r="N152">
        <v>2</v>
      </c>
      <c r="O152" s="1">
        <v>44657.424247685187</v>
      </c>
      <c r="P152" s="1">
        <v>44657.560694444444</v>
      </c>
      <c r="Q152">
        <v>11117</v>
      </c>
      <c r="R152">
        <v>672</v>
      </c>
      <c r="S152" t="b">
        <v>0</v>
      </c>
      <c r="T152" t="s">
        <v>87</v>
      </c>
      <c r="U152" t="b">
        <v>0</v>
      </c>
      <c r="V152" t="s">
        <v>127</v>
      </c>
      <c r="W152" s="1">
        <v>44657.558935185189</v>
      </c>
      <c r="X152">
        <v>337</v>
      </c>
      <c r="Y152">
        <v>0</v>
      </c>
      <c r="Z152">
        <v>0</v>
      </c>
      <c r="AA152">
        <v>0</v>
      </c>
      <c r="AB152">
        <v>27</v>
      </c>
      <c r="AC152">
        <v>0</v>
      </c>
      <c r="AD152">
        <v>32</v>
      </c>
      <c r="AE152">
        <v>0</v>
      </c>
      <c r="AF152">
        <v>0</v>
      </c>
      <c r="AG152">
        <v>0</v>
      </c>
      <c r="AH152" t="s">
        <v>99</v>
      </c>
      <c r="AI152" s="1">
        <v>44657.560694444444</v>
      </c>
      <c r="AJ152">
        <v>18</v>
      </c>
      <c r="AK152">
        <v>0</v>
      </c>
      <c r="AL152">
        <v>0</v>
      </c>
      <c r="AM152">
        <v>0</v>
      </c>
      <c r="AN152">
        <v>27</v>
      </c>
      <c r="AO152">
        <v>0</v>
      </c>
      <c r="AP152">
        <v>32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hidden="1" x14ac:dyDescent="0.45">
      <c r="A153" t="s">
        <v>436</v>
      </c>
      <c r="B153" t="s">
        <v>79</v>
      </c>
      <c r="C153" t="s">
        <v>437</v>
      </c>
      <c r="D153" t="s">
        <v>81</v>
      </c>
      <c r="E153" s="2" t="str">
        <f>HYPERLINK("capsilon://?command=openfolder&amp;siteaddress=FAM.docvelocity-na8.net&amp;folderid=FXE77CC36C-CFE4-D7A6-ABF2-E46F34C90BA8","FX220313907")</f>
        <v>FX220313907</v>
      </c>
      <c r="F153" t="s">
        <v>19</v>
      </c>
      <c r="G153" t="s">
        <v>19</v>
      </c>
      <c r="H153" t="s">
        <v>82</v>
      </c>
      <c r="I153" t="s">
        <v>438</v>
      </c>
      <c r="J153">
        <v>175</v>
      </c>
      <c r="K153" t="s">
        <v>84</v>
      </c>
      <c r="L153" t="s">
        <v>85</v>
      </c>
      <c r="M153" t="s">
        <v>86</v>
      </c>
      <c r="N153">
        <v>1</v>
      </c>
      <c r="O153" s="1">
        <v>44652.487615740742</v>
      </c>
      <c r="P153" s="1">
        <v>44652.548263888886</v>
      </c>
      <c r="Q153">
        <v>3207</v>
      </c>
      <c r="R153">
        <v>2033</v>
      </c>
      <c r="S153" t="b">
        <v>0</v>
      </c>
      <c r="T153" t="s">
        <v>87</v>
      </c>
      <c r="U153" t="b">
        <v>0</v>
      </c>
      <c r="V153" t="s">
        <v>88</v>
      </c>
      <c r="W153" s="1">
        <v>44652.548263888886</v>
      </c>
      <c r="X153">
        <v>1242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175</v>
      </c>
      <c r="AE153">
        <v>151</v>
      </c>
      <c r="AF153">
        <v>0</v>
      </c>
      <c r="AG153">
        <v>5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hidden="1" x14ac:dyDescent="0.45">
      <c r="A154" t="s">
        <v>439</v>
      </c>
      <c r="B154" t="s">
        <v>79</v>
      </c>
      <c r="C154" t="s">
        <v>409</v>
      </c>
      <c r="D154" t="s">
        <v>81</v>
      </c>
      <c r="E154" s="2" t="str">
        <f>HYPERLINK("capsilon://?command=openfolder&amp;siteaddress=FAM.docvelocity-na8.net&amp;folderid=FXFDFFEC5B-358D-E2FB-2AC5-F7DE0926686F","FX220312447")</f>
        <v>FX220312447</v>
      </c>
      <c r="F154" t="s">
        <v>19</v>
      </c>
      <c r="G154" t="s">
        <v>19</v>
      </c>
      <c r="H154" t="s">
        <v>82</v>
      </c>
      <c r="I154" t="s">
        <v>440</v>
      </c>
      <c r="J154">
        <v>32</v>
      </c>
      <c r="K154" t="s">
        <v>84</v>
      </c>
      <c r="L154" t="s">
        <v>85</v>
      </c>
      <c r="M154" t="s">
        <v>86</v>
      </c>
      <c r="N154">
        <v>2</v>
      </c>
      <c r="O154" s="1">
        <v>44657.424490740741</v>
      </c>
      <c r="P154" s="1">
        <v>44657.616909722223</v>
      </c>
      <c r="Q154">
        <v>13910</v>
      </c>
      <c r="R154">
        <v>2715</v>
      </c>
      <c r="S154" t="b">
        <v>0</v>
      </c>
      <c r="T154" t="s">
        <v>87</v>
      </c>
      <c r="U154" t="b">
        <v>0</v>
      </c>
      <c r="V154" t="s">
        <v>127</v>
      </c>
      <c r="W154" s="1">
        <v>44657.583298611113</v>
      </c>
      <c r="X154">
        <v>2104</v>
      </c>
      <c r="Y154">
        <v>51</v>
      </c>
      <c r="Z154">
        <v>0</v>
      </c>
      <c r="AA154">
        <v>51</v>
      </c>
      <c r="AB154">
        <v>0</v>
      </c>
      <c r="AC154">
        <v>42</v>
      </c>
      <c r="AD154">
        <v>-19</v>
      </c>
      <c r="AE154">
        <v>0</v>
      </c>
      <c r="AF154">
        <v>0</v>
      </c>
      <c r="AG154">
        <v>0</v>
      </c>
      <c r="AH154" t="s">
        <v>99</v>
      </c>
      <c r="AI154" s="1">
        <v>44657.616909722223</v>
      </c>
      <c r="AJ154">
        <v>283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-19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hidden="1" x14ac:dyDescent="0.45">
      <c r="A155" t="s">
        <v>441</v>
      </c>
      <c r="B155" t="s">
        <v>79</v>
      </c>
      <c r="C155" t="s">
        <v>409</v>
      </c>
      <c r="D155" t="s">
        <v>81</v>
      </c>
      <c r="E155" s="2" t="str">
        <f>HYPERLINK("capsilon://?command=openfolder&amp;siteaddress=FAM.docvelocity-na8.net&amp;folderid=FXFDFFEC5B-358D-E2FB-2AC5-F7DE0926686F","FX220312447")</f>
        <v>FX220312447</v>
      </c>
      <c r="F155" t="s">
        <v>19</v>
      </c>
      <c r="G155" t="s">
        <v>19</v>
      </c>
      <c r="H155" t="s">
        <v>82</v>
      </c>
      <c r="I155" t="s">
        <v>410</v>
      </c>
      <c r="J155">
        <v>128</v>
      </c>
      <c r="K155" t="s">
        <v>84</v>
      </c>
      <c r="L155" t="s">
        <v>85</v>
      </c>
      <c r="M155" t="s">
        <v>86</v>
      </c>
      <c r="N155">
        <v>2</v>
      </c>
      <c r="O155" s="1">
        <v>44657.425879629627</v>
      </c>
      <c r="P155" s="1">
        <v>44657.444166666668</v>
      </c>
      <c r="Q155">
        <v>132</v>
      </c>
      <c r="R155">
        <v>1448</v>
      </c>
      <c r="S155" t="b">
        <v>0</v>
      </c>
      <c r="T155" t="s">
        <v>87</v>
      </c>
      <c r="U155" t="b">
        <v>1</v>
      </c>
      <c r="V155" t="s">
        <v>419</v>
      </c>
      <c r="W155" s="1">
        <v>44657.434421296297</v>
      </c>
      <c r="X155">
        <v>713</v>
      </c>
      <c r="Y155">
        <v>113</v>
      </c>
      <c r="Z155">
        <v>0</v>
      </c>
      <c r="AA155">
        <v>113</v>
      </c>
      <c r="AB155">
        <v>0</v>
      </c>
      <c r="AC155">
        <v>7</v>
      </c>
      <c r="AD155">
        <v>15</v>
      </c>
      <c r="AE155">
        <v>0</v>
      </c>
      <c r="AF155">
        <v>0</v>
      </c>
      <c r="AG155">
        <v>0</v>
      </c>
      <c r="AH155" t="s">
        <v>442</v>
      </c>
      <c r="AI155" s="1">
        <v>44657.444166666668</v>
      </c>
      <c r="AJ155">
        <v>735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15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hidden="1" x14ac:dyDescent="0.45">
      <c r="A156" t="s">
        <v>443</v>
      </c>
      <c r="B156" t="s">
        <v>79</v>
      </c>
      <c r="C156" t="s">
        <v>444</v>
      </c>
      <c r="D156" t="s">
        <v>81</v>
      </c>
      <c r="E156" s="2" t="str">
        <f>HYPERLINK("capsilon://?command=openfolder&amp;siteaddress=FAM.docvelocity-na8.net&amp;folderid=FXA8FF17CC-5F87-C342-5C7E-04D50F4758CE","FX22038484")</f>
        <v>FX22038484</v>
      </c>
      <c r="F156" t="s">
        <v>19</v>
      </c>
      <c r="G156" t="s">
        <v>19</v>
      </c>
      <c r="H156" t="s">
        <v>82</v>
      </c>
      <c r="I156" t="s">
        <v>445</v>
      </c>
      <c r="J156">
        <v>182</v>
      </c>
      <c r="K156" t="s">
        <v>84</v>
      </c>
      <c r="L156" t="s">
        <v>85</v>
      </c>
      <c r="M156" t="s">
        <v>86</v>
      </c>
      <c r="N156">
        <v>1</v>
      </c>
      <c r="O156" s="1">
        <v>44657.430115740739</v>
      </c>
      <c r="P156" s="1">
        <v>44657.491076388891</v>
      </c>
      <c r="Q156">
        <v>4957</v>
      </c>
      <c r="R156">
        <v>310</v>
      </c>
      <c r="S156" t="b">
        <v>0</v>
      </c>
      <c r="T156" t="s">
        <v>87</v>
      </c>
      <c r="U156" t="b">
        <v>0</v>
      </c>
      <c r="V156" t="s">
        <v>88</v>
      </c>
      <c r="W156" s="1">
        <v>44657.491076388891</v>
      </c>
      <c r="X156">
        <v>291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182</v>
      </c>
      <c r="AE156">
        <v>156</v>
      </c>
      <c r="AF156">
        <v>0</v>
      </c>
      <c r="AG156">
        <v>10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hidden="1" x14ac:dyDescent="0.45">
      <c r="A157" t="s">
        <v>446</v>
      </c>
      <c r="B157" t="s">
        <v>79</v>
      </c>
      <c r="C157" t="s">
        <v>447</v>
      </c>
      <c r="D157" t="s">
        <v>81</v>
      </c>
      <c r="E157" s="2" t="str">
        <f>HYPERLINK("capsilon://?command=openfolder&amp;siteaddress=FAM.docvelocity-na8.net&amp;folderid=FX1DAE1341-864D-028A-67BF-82E79A9E7359","FX22041339")</f>
        <v>FX22041339</v>
      </c>
      <c r="F157" t="s">
        <v>19</v>
      </c>
      <c r="G157" t="s">
        <v>19</v>
      </c>
      <c r="H157" t="s">
        <v>82</v>
      </c>
      <c r="I157" t="s">
        <v>448</v>
      </c>
      <c r="J157">
        <v>217</v>
      </c>
      <c r="K157" t="s">
        <v>84</v>
      </c>
      <c r="L157" t="s">
        <v>85</v>
      </c>
      <c r="M157" t="s">
        <v>86</v>
      </c>
      <c r="N157">
        <v>1</v>
      </c>
      <c r="O157" s="1">
        <v>44657.436828703707</v>
      </c>
      <c r="P157" s="1">
        <v>44657.492939814816</v>
      </c>
      <c r="Q157">
        <v>4680</v>
      </c>
      <c r="R157">
        <v>168</v>
      </c>
      <c r="S157" t="b">
        <v>0</v>
      </c>
      <c r="T157" t="s">
        <v>87</v>
      </c>
      <c r="U157" t="b">
        <v>0</v>
      </c>
      <c r="V157" t="s">
        <v>88</v>
      </c>
      <c r="W157" s="1">
        <v>44657.492939814816</v>
      </c>
      <c r="X157">
        <v>160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217</v>
      </c>
      <c r="AE157">
        <v>193</v>
      </c>
      <c r="AF157">
        <v>0</v>
      </c>
      <c r="AG157">
        <v>6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hidden="1" x14ac:dyDescent="0.45">
      <c r="A158" t="s">
        <v>449</v>
      </c>
      <c r="B158" t="s">
        <v>79</v>
      </c>
      <c r="C158" t="s">
        <v>450</v>
      </c>
      <c r="D158" t="s">
        <v>81</v>
      </c>
      <c r="E158" s="2" t="str">
        <f>HYPERLINK("capsilon://?command=openfolder&amp;siteaddress=FAM.docvelocity-na8.net&amp;folderid=FXBD045D3C-F7DA-71C7-84EE-61B97E30C234","FX22041083")</f>
        <v>FX22041083</v>
      </c>
      <c r="F158" t="s">
        <v>19</v>
      </c>
      <c r="G158" t="s">
        <v>19</v>
      </c>
      <c r="H158" t="s">
        <v>82</v>
      </c>
      <c r="I158" t="s">
        <v>451</v>
      </c>
      <c r="J158">
        <v>170</v>
      </c>
      <c r="K158" t="s">
        <v>84</v>
      </c>
      <c r="L158" t="s">
        <v>85</v>
      </c>
      <c r="M158" t="s">
        <v>86</v>
      </c>
      <c r="N158">
        <v>1</v>
      </c>
      <c r="O158" s="1">
        <v>44657.438055555554</v>
      </c>
      <c r="P158" s="1">
        <v>44657.494525462964</v>
      </c>
      <c r="Q158">
        <v>4748</v>
      </c>
      <c r="R158">
        <v>131</v>
      </c>
      <c r="S158" t="b">
        <v>0</v>
      </c>
      <c r="T158" t="s">
        <v>87</v>
      </c>
      <c r="U158" t="b">
        <v>0</v>
      </c>
      <c r="V158" t="s">
        <v>88</v>
      </c>
      <c r="W158" s="1">
        <v>44657.494525462964</v>
      </c>
      <c r="X158">
        <v>120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170</v>
      </c>
      <c r="AE158">
        <v>158</v>
      </c>
      <c r="AF158">
        <v>0</v>
      </c>
      <c r="AG158">
        <v>4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hidden="1" x14ac:dyDescent="0.45">
      <c r="A159" t="s">
        <v>452</v>
      </c>
      <c r="B159" t="s">
        <v>79</v>
      </c>
      <c r="C159" t="s">
        <v>422</v>
      </c>
      <c r="D159" t="s">
        <v>81</v>
      </c>
      <c r="E159" s="2" t="str">
        <f>HYPERLINK("capsilon://?command=openfolder&amp;siteaddress=FAM.docvelocity-na8.net&amp;folderid=FX2994988A-31FF-A434-261C-A8E70BB3E299","FX22041035")</f>
        <v>FX22041035</v>
      </c>
      <c r="F159" t="s">
        <v>19</v>
      </c>
      <c r="G159" t="s">
        <v>19</v>
      </c>
      <c r="H159" t="s">
        <v>82</v>
      </c>
      <c r="I159" t="s">
        <v>423</v>
      </c>
      <c r="J159">
        <v>158</v>
      </c>
      <c r="K159" t="s">
        <v>84</v>
      </c>
      <c r="L159" t="s">
        <v>85</v>
      </c>
      <c r="M159" t="s">
        <v>86</v>
      </c>
      <c r="N159">
        <v>2</v>
      </c>
      <c r="O159" s="1">
        <v>44657.438773148147</v>
      </c>
      <c r="P159" s="1">
        <v>44657.455891203703</v>
      </c>
      <c r="Q159">
        <v>119</v>
      </c>
      <c r="R159">
        <v>1360</v>
      </c>
      <c r="S159" t="b">
        <v>0</v>
      </c>
      <c r="T159" t="s">
        <v>87</v>
      </c>
      <c r="U159" t="b">
        <v>1</v>
      </c>
      <c r="V159" t="s">
        <v>419</v>
      </c>
      <c r="W159" s="1">
        <v>44657.447314814817</v>
      </c>
      <c r="X159">
        <v>665</v>
      </c>
      <c r="Y159">
        <v>134</v>
      </c>
      <c r="Z159">
        <v>0</v>
      </c>
      <c r="AA159">
        <v>134</v>
      </c>
      <c r="AB159">
        <v>0</v>
      </c>
      <c r="AC159">
        <v>4</v>
      </c>
      <c r="AD159">
        <v>24</v>
      </c>
      <c r="AE159">
        <v>0</v>
      </c>
      <c r="AF159">
        <v>0</v>
      </c>
      <c r="AG159">
        <v>0</v>
      </c>
      <c r="AH159" t="s">
        <v>420</v>
      </c>
      <c r="AI159" s="1">
        <v>44657.455891203703</v>
      </c>
      <c r="AJ159">
        <v>695</v>
      </c>
      <c r="AK159">
        <v>2</v>
      </c>
      <c r="AL159">
        <v>0</v>
      </c>
      <c r="AM159">
        <v>2</v>
      </c>
      <c r="AN159">
        <v>0</v>
      </c>
      <c r="AO159">
        <v>1</v>
      </c>
      <c r="AP159">
        <v>22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hidden="1" x14ac:dyDescent="0.45">
      <c r="A160" t="s">
        <v>453</v>
      </c>
      <c r="B160" t="s">
        <v>79</v>
      </c>
      <c r="C160" t="s">
        <v>409</v>
      </c>
      <c r="D160" t="s">
        <v>81</v>
      </c>
      <c r="E160" s="2" t="str">
        <f>HYPERLINK("capsilon://?command=openfolder&amp;siteaddress=FAM.docvelocity-na8.net&amp;folderid=FXFDFFEC5B-358D-E2FB-2AC5-F7DE0926686F","FX220312447")</f>
        <v>FX220312447</v>
      </c>
      <c r="F160" t="s">
        <v>19</v>
      </c>
      <c r="G160" t="s">
        <v>19</v>
      </c>
      <c r="H160" t="s">
        <v>82</v>
      </c>
      <c r="I160" t="s">
        <v>430</v>
      </c>
      <c r="J160">
        <v>128</v>
      </c>
      <c r="K160" t="s">
        <v>84</v>
      </c>
      <c r="L160" t="s">
        <v>85</v>
      </c>
      <c r="M160" t="s">
        <v>86</v>
      </c>
      <c r="N160">
        <v>2</v>
      </c>
      <c r="O160" s="1">
        <v>44657.444814814815</v>
      </c>
      <c r="P160" s="1">
        <v>44657.459027777775</v>
      </c>
      <c r="Q160">
        <v>235</v>
      </c>
      <c r="R160">
        <v>993</v>
      </c>
      <c r="S160" t="b">
        <v>0</v>
      </c>
      <c r="T160" t="s">
        <v>87</v>
      </c>
      <c r="U160" t="b">
        <v>1</v>
      </c>
      <c r="V160" t="s">
        <v>158</v>
      </c>
      <c r="W160" s="1">
        <v>44657.452488425923</v>
      </c>
      <c r="X160">
        <v>533</v>
      </c>
      <c r="Y160">
        <v>113</v>
      </c>
      <c r="Z160">
        <v>0</v>
      </c>
      <c r="AA160">
        <v>113</v>
      </c>
      <c r="AB160">
        <v>0</v>
      </c>
      <c r="AC160">
        <v>1</v>
      </c>
      <c r="AD160">
        <v>15</v>
      </c>
      <c r="AE160">
        <v>0</v>
      </c>
      <c r="AF160">
        <v>0</v>
      </c>
      <c r="AG160">
        <v>0</v>
      </c>
      <c r="AH160" t="s">
        <v>413</v>
      </c>
      <c r="AI160" s="1">
        <v>44657.459027777775</v>
      </c>
      <c r="AJ160">
        <v>460</v>
      </c>
      <c r="AK160">
        <v>6</v>
      </c>
      <c r="AL160">
        <v>0</v>
      </c>
      <c r="AM160">
        <v>6</v>
      </c>
      <c r="AN160">
        <v>0</v>
      </c>
      <c r="AO160">
        <v>6</v>
      </c>
      <c r="AP160">
        <v>9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hidden="1" x14ac:dyDescent="0.45">
      <c r="A161" t="s">
        <v>454</v>
      </c>
      <c r="B161" t="s">
        <v>79</v>
      </c>
      <c r="C161" t="s">
        <v>415</v>
      </c>
      <c r="D161" t="s">
        <v>81</v>
      </c>
      <c r="E161" s="2" t="str">
        <f>HYPERLINK("capsilon://?command=openfolder&amp;siteaddress=FAM.docvelocity-na8.net&amp;folderid=FXB558A14E-F76F-C58E-4E85-A7D013F72F9B","FX22041684")</f>
        <v>FX22041684</v>
      </c>
      <c r="F161" t="s">
        <v>19</v>
      </c>
      <c r="G161" t="s">
        <v>19</v>
      </c>
      <c r="H161" t="s">
        <v>82</v>
      </c>
      <c r="I161" t="s">
        <v>455</v>
      </c>
      <c r="J161">
        <v>28</v>
      </c>
      <c r="K161" t="s">
        <v>84</v>
      </c>
      <c r="L161" t="s">
        <v>85</v>
      </c>
      <c r="M161" t="s">
        <v>86</v>
      </c>
      <c r="N161">
        <v>2</v>
      </c>
      <c r="O161" s="1">
        <v>44657.445868055554</v>
      </c>
      <c r="P161" s="1">
        <v>44657.458495370367</v>
      </c>
      <c r="Q161">
        <v>754</v>
      </c>
      <c r="R161">
        <v>337</v>
      </c>
      <c r="S161" t="b">
        <v>0</v>
      </c>
      <c r="T161" t="s">
        <v>87</v>
      </c>
      <c r="U161" t="b">
        <v>0</v>
      </c>
      <c r="V161" t="s">
        <v>158</v>
      </c>
      <c r="W161" s="1">
        <v>44657.45380787037</v>
      </c>
      <c r="X161">
        <v>113</v>
      </c>
      <c r="Y161">
        <v>21</v>
      </c>
      <c r="Z161">
        <v>0</v>
      </c>
      <c r="AA161">
        <v>21</v>
      </c>
      <c r="AB161">
        <v>0</v>
      </c>
      <c r="AC161">
        <v>1</v>
      </c>
      <c r="AD161">
        <v>7</v>
      </c>
      <c r="AE161">
        <v>0</v>
      </c>
      <c r="AF161">
        <v>0</v>
      </c>
      <c r="AG161">
        <v>0</v>
      </c>
      <c r="AH161" t="s">
        <v>420</v>
      </c>
      <c r="AI161" s="1">
        <v>44657.458495370367</v>
      </c>
      <c r="AJ161">
        <v>224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hidden="1" x14ac:dyDescent="0.45">
      <c r="A162" t="s">
        <v>456</v>
      </c>
      <c r="B162" t="s">
        <v>79</v>
      </c>
      <c r="C162" t="s">
        <v>415</v>
      </c>
      <c r="D162" t="s">
        <v>81</v>
      </c>
      <c r="E162" s="2" t="str">
        <f>HYPERLINK("capsilon://?command=openfolder&amp;siteaddress=FAM.docvelocity-na8.net&amp;folderid=FXB558A14E-F76F-C58E-4E85-A7D013F72F9B","FX22041684")</f>
        <v>FX22041684</v>
      </c>
      <c r="F162" t="s">
        <v>19</v>
      </c>
      <c r="G162" t="s">
        <v>19</v>
      </c>
      <c r="H162" t="s">
        <v>82</v>
      </c>
      <c r="I162" t="s">
        <v>457</v>
      </c>
      <c r="J162">
        <v>28</v>
      </c>
      <c r="K162" t="s">
        <v>84</v>
      </c>
      <c r="L162" t="s">
        <v>85</v>
      </c>
      <c r="M162" t="s">
        <v>86</v>
      </c>
      <c r="N162">
        <v>2</v>
      </c>
      <c r="O162" s="1">
        <v>44657.44630787037</v>
      </c>
      <c r="P162" s="1">
        <v>44657.460023148145</v>
      </c>
      <c r="Q162">
        <v>870</v>
      </c>
      <c r="R162">
        <v>315</v>
      </c>
      <c r="S162" t="b">
        <v>0</v>
      </c>
      <c r="T162" t="s">
        <v>87</v>
      </c>
      <c r="U162" t="b">
        <v>0</v>
      </c>
      <c r="V162" t="s">
        <v>158</v>
      </c>
      <c r="W162" s="1">
        <v>44657.456064814818</v>
      </c>
      <c r="X162">
        <v>194</v>
      </c>
      <c r="Y162">
        <v>21</v>
      </c>
      <c r="Z162">
        <v>0</v>
      </c>
      <c r="AA162">
        <v>21</v>
      </c>
      <c r="AB162">
        <v>0</v>
      </c>
      <c r="AC162">
        <v>5</v>
      </c>
      <c r="AD162">
        <v>7</v>
      </c>
      <c r="AE162">
        <v>0</v>
      </c>
      <c r="AF162">
        <v>0</v>
      </c>
      <c r="AG162">
        <v>0</v>
      </c>
      <c r="AH162" t="s">
        <v>413</v>
      </c>
      <c r="AI162" s="1">
        <v>44657.460023148145</v>
      </c>
      <c r="AJ162">
        <v>76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hidden="1" x14ac:dyDescent="0.45">
      <c r="A163" t="s">
        <v>458</v>
      </c>
      <c r="B163" t="s">
        <v>79</v>
      </c>
      <c r="C163" t="s">
        <v>459</v>
      </c>
      <c r="D163" t="s">
        <v>81</v>
      </c>
      <c r="E163" s="2" t="str">
        <f>HYPERLINK("capsilon://?command=openfolder&amp;siteaddress=FAM.docvelocity-na8.net&amp;folderid=FXBD354B05-A79C-608F-EA31-09B846EE1054","FX220311048")</f>
        <v>FX220311048</v>
      </c>
      <c r="F163" t="s">
        <v>19</v>
      </c>
      <c r="G163" t="s">
        <v>19</v>
      </c>
      <c r="H163" t="s">
        <v>82</v>
      </c>
      <c r="I163" t="s">
        <v>460</v>
      </c>
      <c r="J163">
        <v>248</v>
      </c>
      <c r="K163" t="s">
        <v>84</v>
      </c>
      <c r="L163" t="s">
        <v>85</v>
      </c>
      <c r="M163" t="s">
        <v>86</v>
      </c>
      <c r="N163">
        <v>1</v>
      </c>
      <c r="O163" s="1">
        <v>44657.457233796296</v>
      </c>
      <c r="P163" s="1">
        <v>44657.496400462966</v>
      </c>
      <c r="Q163">
        <v>3188</v>
      </c>
      <c r="R163">
        <v>196</v>
      </c>
      <c r="S163" t="b">
        <v>0</v>
      </c>
      <c r="T163" t="s">
        <v>87</v>
      </c>
      <c r="U163" t="b">
        <v>0</v>
      </c>
      <c r="V163" t="s">
        <v>88</v>
      </c>
      <c r="W163" s="1">
        <v>44657.496400462966</v>
      </c>
      <c r="X163">
        <v>145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248</v>
      </c>
      <c r="AE163">
        <v>224</v>
      </c>
      <c r="AF163">
        <v>0</v>
      </c>
      <c r="AG163">
        <v>5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hidden="1" x14ac:dyDescent="0.45">
      <c r="A164" t="s">
        <v>461</v>
      </c>
      <c r="B164" t="s">
        <v>79</v>
      </c>
      <c r="C164" t="s">
        <v>462</v>
      </c>
      <c r="D164" t="s">
        <v>81</v>
      </c>
      <c r="E164" s="2" t="str">
        <f>HYPERLINK("capsilon://?command=openfolder&amp;siteaddress=FAM.docvelocity-na8.net&amp;folderid=FXCD025C89-7699-F29C-7D5B-3B9EFB001430","FX220313648")</f>
        <v>FX220313648</v>
      </c>
      <c r="F164" t="s">
        <v>19</v>
      </c>
      <c r="G164" t="s">
        <v>19</v>
      </c>
      <c r="H164" t="s">
        <v>82</v>
      </c>
      <c r="I164" t="s">
        <v>463</v>
      </c>
      <c r="J164">
        <v>135</v>
      </c>
      <c r="K164" t="s">
        <v>84</v>
      </c>
      <c r="L164" t="s">
        <v>85</v>
      </c>
      <c r="M164" t="s">
        <v>86</v>
      </c>
      <c r="N164">
        <v>2</v>
      </c>
      <c r="O164" s="1">
        <v>44657.468923611108</v>
      </c>
      <c r="P164" s="1">
        <v>44657.482951388891</v>
      </c>
      <c r="Q164">
        <v>559</v>
      </c>
      <c r="R164">
        <v>653</v>
      </c>
      <c r="S164" t="b">
        <v>0</v>
      </c>
      <c r="T164" t="s">
        <v>87</v>
      </c>
      <c r="U164" t="b">
        <v>0</v>
      </c>
      <c r="V164" t="s">
        <v>158</v>
      </c>
      <c r="W164" s="1">
        <v>44657.472418981481</v>
      </c>
      <c r="X164">
        <v>285</v>
      </c>
      <c r="Y164">
        <v>116</v>
      </c>
      <c r="Z164">
        <v>0</v>
      </c>
      <c r="AA164">
        <v>116</v>
      </c>
      <c r="AB164">
        <v>0</v>
      </c>
      <c r="AC164">
        <v>1</v>
      </c>
      <c r="AD164">
        <v>19</v>
      </c>
      <c r="AE164">
        <v>0</v>
      </c>
      <c r="AF164">
        <v>0</v>
      </c>
      <c r="AG164">
        <v>0</v>
      </c>
      <c r="AH164" t="s">
        <v>102</v>
      </c>
      <c r="AI164" s="1">
        <v>44657.482951388891</v>
      </c>
      <c r="AJ164">
        <v>350</v>
      </c>
      <c r="AK164">
        <v>2</v>
      </c>
      <c r="AL164">
        <v>0</v>
      </c>
      <c r="AM164">
        <v>2</v>
      </c>
      <c r="AN164">
        <v>0</v>
      </c>
      <c r="AO164">
        <v>1</v>
      </c>
      <c r="AP164">
        <v>17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hidden="1" x14ac:dyDescent="0.45">
      <c r="A165" t="s">
        <v>464</v>
      </c>
      <c r="B165" t="s">
        <v>79</v>
      </c>
      <c r="C165" t="s">
        <v>465</v>
      </c>
      <c r="D165" t="s">
        <v>81</v>
      </c>
      <c r="E165" s="2" t="str">
        <f>HYPERLINK("capsilon://?command=openfolder&amp;siteaddress=FAM.docvelocity-na8.net&amp;folderid=FX72D5FE84-9992-17A9-995A-D091D6C33816","FX22037973")</f>
        <v>FX22037973</v>
      </c>
      <c r="F165" t="s">
        <v>19</v>
      </c>
      <c r="G165" t="s">
        <v>19</v>
      </c>
      <c r="H165" t="s">
        <v>82</v>
      </c>
      <c r="I165" t="s">
        <v>466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44657.470960648148</v>
      </c>
      <c r="P165" s="1">
        <v>44657.497488425928</v>
      </c>
      <c r="Q165">
        <v>2231</v>
      </c>
      <c r="R165">
        <v>61</v>
      </c>
      <c r="S165" t="b">
        <v>0</v>
      </c>
      <c r="T165" t="s">
        <v>87</v>
      </c>
      <c r="U165" t="b">
        <v>0</v>
      </c>
      <c r="V165" t="s">
        <v>88</v>
      </c>
      <c r="W165" s="1">
        <v>44657.496805555558</v>
      </c>
      <c r="X165">
        <v>22</v>
      </c>
      <c r="Y165">
        <v>0</v>
      </c>
      <c r="Z165">
        <v>0</v>
      </c>
      <c r="AA165">
        <v>0</v>
      </c>
      <c r="AB165">
        <v>37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182</v>
      </c>
      <c r="AI165" s="1">
        <v>44657.497488425928</v>
      </c>
      <c r="AJ165">
        <v>21</v>
      </c>
      <c r="AK165">
        <v>0</v>
      </c>
      <c r="AL165">
        <v>0</v>
      </c>
      <c r="AM165">
        <v>0</v>
      </c>
      <c r="AN165">
        <v>37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hidden="1" x14ac:dyDescent="0.45">
      <c r="A166" t="s">
        <v>467</v>
      </c>
      <c r="B166" t="s">
        <v>79</v>
      </c>
      <c r="C166" t="s">
        <v>468</v>
      </c>
      <c r="D166" t="s">
        <v>81</v>
      </c>
      <c r="E166" s="2" t="str">
        <f>HYPERLINK("capsilon://?command=openfolder&amp;siteaddress=FAM.docvelocity-na8.net&amp;folderid=FX29AE2F61-BDFF-17CA-F557-100CA714DFB6","FX22041367")</f>
        <v>FX22041367</v>
      </c>
      <c r="F166" t="s">
        <v>19</v>
      </c>
      <c r="G166" t="s">
        <v>19</v>
      </c>
      <c r="H166" t="s">
        <v>82</v>
      </c>
      <c r="I166" t="s">
        <v>469</v>
      </c>
      <c r="J166">
        <v>28</v>
      </c>
      <c r="K166" t="s">
        <v>84</v>
      </c>
      <c r="L166" t="s">
        <v>85</v>
      </c>
      <c r="M166" t="s">
        <v>86</v>
      </c>
      <c r="N166">
        <v>2</v>
      </c>
      <c r="O166" s="1">
        <v>44657.477754629632</v>
      </c>
      <c r="P166" s="1">
        <v>44657.485960648148</v>
      </c>
      <c r="Q166">
        <v>306</v>
      </c>
      <c r="R166">
        <v>403</v>
      </c>
      <c r="S166" t="b">
        <v>0</v>
      </c>
      <c r="T166" t="s">
        <v>87</v>
      </c>
      <c r="U166" t="b">
        <v>0</v>
      </c>
      <c r="V166" t="s">
        <v>158</v>
      </c>
      <c r="W166" s="1">
        <v>44657.481828703705</v>
      </c>
      <c r="X166">
        <v>111</v>
      </c>
      <c r="Y166">
        <v>21</v>
      </c>
      <c r="Z166">
        <v>0</v>
      </c>
      <c r="AA166">
        <v>21</v>
      </c>
      <c r="AB166">
        <v>0</v>
      </c>
      <c r="AC166">
        <v>0</v>
      </c>
      <c r="AD166">
        <v>7</v>
      </c>
      <c r="AE166">
        <v>0</v>
      </c>
      <c r="AF166">
        <v>0</v>
      </c>
      <c r="AG166">
        <v>0</v>
      </c>
      <c r="AH166" t="s">
        <v>99</v>
      </c>
      <c r="AI166" s="1">
        <v>44657.485960648148</v>
      </c>
      <c r="AJ166">
        <v>292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6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hidden="1" x14ac:dyDescent="0.45">
      <c r="A167" t="s">
        <v>470</v>
      </c>
      <c r="B167" t="s">
        <v>79</v>
      </c>
      <c r="C167" t="s">
        <v>468</v>
      </c>
      <c r="D167" t="s">
        <v>81</v>
      </c>
      <c r="E167" s="2" t="str">
        <f>HYPERLINK("capsilon://?command=openfolder&amp;siteaddress=FAM.docvelocity-na8.net&amp;folderid=FX29AE2F61-BDFF-17CA-F557-100CA714DFB6","FX22041367")</f>
        <v>FX22041367</v>
      </c>
      <c r="F167" t="s">
        <v>19</v>
      </c>
      <c r="G167" t="s">
        <v>19</v>
      </c>
      <c r="H167" t="s">
        <v>82</v>
      </c>
      <c r="I167" t="s">
        <v>471</v>
      </c>
      <c r="J167">
        <v>56</v>
      </c>
      <c r="K167" t="s">
        <v>84</v>
      </c>
      <c r="L167" t="s">
        <v>85</v>
      </c>
      <c r="M167" t="s">
        <v>86</v>
      </c>
      <c r="N167">
        <v>2</v>
      </c>
      <c r="O167" s="1">
        <v>44657.477777777778</v>
      </c>
      <c r="P167" s="1">
        <v>44657.4841087963</v>
      </c>
      <c r="Q167">
        <v>363</v>
      </c>
      <c r="R167">
        <v>184</v>
      </c>
      <c r="S167" t="b">
        <v>0</v>
      </c>
      <c r="T167" t="s">
        <v>87</v>
      </c>
      <c r="U167" t="b">
        <v>0</v>
      </c>
      <c r="V167" t="s">
        <v>158</v>
      </c>
      <c r="W167" s="1">
        <v>44657.482824074075</v>
      </c>
      <c r="X167">
        <v>85</v>
      </c>
      <c r="Y167">
        <v>51</v>
      </c>
      <c r="Z167">
        <v>0</v>
      </c>
      <c r="AA167">
        <v>51</v>
      </c>
      <c r="AB167">
        <v>0</v>
      </c>
      <c r="AC167">
        <v>0</v>
      </c>
      <c r="AD167">
        <v>5</v>
      </c>
      <c r="AE167">
        <v>0</v>
      </c>
      <c r="AF167">
        <v>0</v>
      </c>
      <c r="AG167">
        <v>0</v>
      </c>
      <c r="AH167" t="s">
        <v>102</v>
      </c>
      <c r="AI167" s="1">
        <v>44657.4841087963</v>
      </c>
      <c r="AJ167">
        <v>99</v>
      </c>
      <c r="AK167">
        <v>2</v>
      </c>
      <c r="AL167">
        <v>0</v>
      </c>
      <c r="AM167">
        <v>2</v>
      </c>
      <c r="AN167">
        <v>0</v>
      </c>
      <c r="AO167">
        <v>1</v>
      </c>
      <c r="AP167">
        <v>3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hidden="1" x14ac:dyDescent="0.45">
      <c r="A168" t="s">
        <v>472</v>
      </c>
      <c r="B168" t="s">
        <v>79</v>
      </c>
      <c r="C168" t="s">
        <v>468</v>
      </c>
      <c r="D168" t="s">
        <v>81</v>
      </c>
      <c r="E168" s="2" t="str">
        <f>HYPERLINK("capsilon://?command=openfolder&amp;siteaddress=FAM.docvelocity-na8.net&amp;folderid=FX29AE2F61-BDFF-17CA-F557-100CA714DFB6","FX22041367")</f>
        <v>FX22041367</v>
      </c>
      <c r="F168" t="s">
        <v>19</v>
      </c>
      <c r="G168" t="s">
        <v>19</v>
      </c>
      <c r="H168" t="s">
        <v>82</v>
      </c>
      <c r="I168" t="s">
        <v>473</v>
      </c>
      <c r="J168">
        <v>56</v>
      </c>
      <c r="K168" t="s">
        <v>84</v>
      </c>
      <c r="L168" t="s">
        <v>85</v>
      </c>
      <c r="M168" t="s">
        <v>86</v>
      </c>
      <c r="N168">
        <v>2</v>
      </c>
      <c r="O168" s="1">
        <v>44657.477824074071</v>
      </c>
      <c r="P168" s="1">
        <v>44657.485844907409</v>
      </c>
      <c r="Q168">
        <v>439</v>
      </c>
      <c r="R168">
        <v>254</v>
      </c>
      <c r="S168" t="b">
        <v>0</v>
      </c>
      <c r="T168" t="s">
        <v>87</v>
      </c>
      <c r="U168" t="b">
        <v>0</v>
      </c>
      <c r="V168" t="s">
        <v>158</v>
      </c>
      <c r="W168" s="1">
        <v>44657.484050925923</v>
      </c>
      <c r="X168">
        <v>105</v>
      </c>
      <c r="Y168">
        <v>51</v>
      </c>
      <c r="Z168">
        <v>0</v>
      </c>
      <c r="AA168">
        <v>51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102</v>
      </c>
      <c r="AI168" s="1">
        <v>44657.485844907409</v>
      </c>
      <c r="AJ168">
        <v>149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hidden="1" x14ac:dyDescent="0.45">
      <c r="A169" t="s">
        <v>474</v>
      </c>
      <c r="B169" t="s">
        <v>79</v>
      </c>
      <c r="C169" t="s">
        <v>468</v>
      </c>
      <c r="D169" t="s">
        <v>81</v>
      </c>
      <c r="E169" s="2" t="str">
        <f>HYPERLINK("capsilon://?command=openfolder&amp;siteaddress=FAM.docvelocity-na8.net&amp;folderid=FX29AE2F61-BDFF-17CA-F557-100CA714DFB6","FX22041367")</f>
        <v>FX22041367</v>
      </c>
      <c r="F169" t="s">
        <v>19</v>
      </c>
      <c r="G169" t="s">
        <v>19</v>
      </c>
      <c r="H169" t="s">
        <v>82</v>
      </c>
      <c r="I169" t="s">
        <v>475</v>
      </c>
      <c r="J169">
        <v>28</v>
      </c>
      <c r="K169" t="s">
        <v>84</v>
      </c>
      <c r="L169" t="s">
        <v>85</v>
      </c>
      <c r="M169" t="s">
        <v>86</v>
      </c>
      <c r="N169">
        <v>2</v>
      </c>
      <c r="O169" s="1">
        <v>44657.478078703702</v>
      </c>
      <c r="P169" s="1">
        <v>44657.486805555556</v>
      </c>
      <c r="Q169">
        <v>550</v>
      </c>
      <c r="R169">
        <v>204</v>
      </c>
      <c r="S169" t="b">
        <v>0</v>
      </c>
      <c r="T169" t="s">
        <v>87</v>
      </c>
      <c r="U169" t="b">
        <v>0</v>
      </c>
      <c r="V169" t="s">
        <v>158</v>
      </c>
      <c r="W169" s="1">
        <v>44657.485462962963</v>
      </c>
      <c r="X169">
        <v>122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102</v>
      </c>
      <c r="AI169" s="1">
        <v>44657.486805555556</v>
      </c>
      <c r="AJ169">
        <v>82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hidden="1" x14ac:dyDescent="0.45">
      <c r="A170" t="s">
        <v>476</v>
      </c>
      <c r="B170" t="s">
        <v>79</v>
      </c>
      <c r="C170" t="s">
        <v>477</v>
      </c>
      <c r="D170" t="s">
        <v>81</v>
      </c>
      <c r="E170" s="2" t="str">
        <f>HYPERLINK("capsilon://?command=openfolder&amp;siteaddress=FAM.docvelocity-na8.net&amp;folderid=FX7114935F-9E27-B77F-78F6-13238C1D447F","FX220311951")</f>
        <v>FX220311951</v>
      </c>
      <c r="F170" t="s">
        <v>19</v>
      </c>
      <c r="G170" t="s">
        <v>19</v>
      </c>
      <c r="H170" t="s">
        <v>82</v>
      </c>
      <c r="I170" t="s">
        <v>478</v>
      </c>
      <c r="J170">
        <v>84</v>
      </c>
      <c r="K170" t="s">
        <v>84</v>
      </c>
      <c r="L170" t="s">
        <v>85</v>
      </c>
      <c r="M170" t="s">
        <v>86</v>
      </c>
      <c r="N170">
        <v>2</v>
      </c>
      <c r="O170" s="1">
        <v>44657.482511574075</v>
      </c>
      <c r="P170" s="1">
        <v>44657.566319444442</v>
      </c>
      <c r="Q170">
        <v>5782</v>
      </c>
      <c r="R170">
        <v>1459</v>
      </c>
      <c r="S170" t="b">
        <v>0</v>
      </c>
      <c r="T170" t="s">
        <v>87</v>
      </c>
      <c r="U170" t="b">
        <v>0</v>
      </c>
      <c r="V170" t="s">
        <v>88</v>
      </c>
      <c r="W170" s="1">
        <v>44657.50204861111</v>
      </c>
      <c r="X170">
        <v>452</v>
      </c>
      <c r="Y170">
        <v>74</v>
      </c>
      <c r="Z170">
        <v>0</v>
      </c>
      <c r="AA170">
        <v>74</v>
      </c>
      <c r="AB170">
        <v>0</v>
      </c>
      <c r="AC170">
        <v>18</v>
      </c>
      <c r="AD170">
        <v>10</v>
      </c>
      <c r="AE170">
        <v>0</v>
      </c>
      <c r="AF170">
        <v>0</v>
      </c>
      <c r="AG170">
        <v>0</v>
      </c>
      <c r="AH170" t="s">
        <v>479</v>
      </c>
      <c r="AI170" s="1">
        <v>44657.566319444442</v>
      </c>
      <c r="AJ170">
        <v>875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8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hidden="1" x14ac:dyDescent="0.45">
      <c r="A171" t="s">
        <v>480</v>
      </c>
      <c r="B171" t="s">
        <v>79</v>
      </c>
      <c r="C171" t="s">
        <v>477</v>
      </c>
      <c r="D171" t="s">
        <v>81</v>
      </c>
      <c r="E171" s="2" t="str">
        <f>HYPERLINK("capsilon://?command=openfolder&amp;siteaddress=FAM.docvelocity-na8.net&amp;folderid=FX7114935F-9E27-B77F-78F6-13238C1D447F","FX220311951")</f>
        <v>FX220311951</v>
      </c>
      <c r="F171" t="s">
        <v>19</v>
      </c>
      <c r="G171" t="s">
        <v>19</v>
      </c>
      <c r="H171" t="s">
        <v>82</v>
      </c>
      <c r="I171" t="s">
        <v>481</v>
      </c>
      <c r="J171">
        <v>28</v>
      </c>
      <c r="K171" t="s">
        <v>84</v>
      </c>
      <c r="L171" t="s">
        <v>85</v>
      </c>
      <c r="M171" t="s">
        <v>86</v>
      </c>
      <c r="N171">
        <v>2</v>
      </c>
      <c r="O171" s="1">
        <v>44657.483159722222</v>
      </c>
      <c r="P171" s="1">
        <v>44657.499386574076</v>
      </c>
      <c r="Q171">
        <v>1142</v>
      </c>
      <c r="R171">
        <v>260</v>
      </c>
      <c r="S171" t="b">
        <v>0</v>
      </c>
      <c r="T171" t="s">
        <v>87</v>
      </c>
      <c r="U171" t="b">
        <v>0</v>
      </c>
      <c r="V171" t="s">
        <v>158</v>
      </c>
      <c r="W171" s="1">
        <v>44657.487754629627</v>
      </c>
      <c r="X171">
        <v>96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182</v>
      </c>
      <c r="AI171" s="1">
        <v>44657.499386574076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hidden="1" x14ac:dyDescent="0.45">
      <c r="A172" t="s">
        <v>482</v>
      </c>
      <c r="B172" t="s">
        <v>79</v>
      </c>
      <c r="C172" t="s">
        <v>477</v>
      </c>
      <c r="D172" t="s">
        <v>81</v>
      </c>
      <c r="E172" s="2" t="str">
        <f>HYPERLINK("capsilon://?command=openfolder&amp;siteaddress=FAM.docvelocity-na8.net&amp;folderid=FX7114935F-9E27-B77F-78F6-13238C1D447F","FX220311951")</f>
        <v>FX220311951</v>
      </c>
      <c r="F172" t="s">
        <v>19</v>
      </c>
      <c r="G172" t="s">
        <v>19</v>
      </c>
      <c r="H172" t="s">
        <v>82</v>
      </c>
      <c r="I172" t="s">
        <v>483</v>
      </c>
      <c r="J172">
        <v>28</v>
      </c>
      <c r="K172" t="s">
        <v>84</v>
      </c>
      <c r="L172" t="s">
        <v>85</v>
      </c>
      <c r="M172" t="s">
        <v>86</v>
      </c>
      <c r="N172">
        <v>2</v>
      </c>
      <c r="O172" s="1">
        <v>44657.483576388891</v>
      </c>
      <c r="P172" s="1">
        <v>44657.560474537036</v>
      </c>
      <c r="Q172">
        <v>6399</v>
      </c>
      <c r="R172">
        <v>245</v>
      </c>
      <c r="S172" t="b">
        <v>0</v>
      </c>
      <c r="T172" t="s">
        <v>87</v>
      </c>
      <c r="U172" t="b">
        <v>0</v>
      </c>
      <c r="V172" t="s">
        <v>88</v>
      </c>
      <c r="W172" s="1">
        <v>44657.502986111111</v>
      </c>
      <c r="X172">
        <v>64</v>
      </c>
      <c r="Y172">
        <v>21</v>
      </c>
      <c r="Z172">
        <v>0</v>
      </c>
      <c r="AA172">
        <v>21</v>
      </c>
      <c r="AB172">
        <v>0</v>
      </c>
      <c r="AC172">
        <v>1</v>
      </c>
      <c r="AD172">
        <v>7</v>
      </c>
      <c r="AE172">
        <v>0</v>
      </c>
      <c r="AF172">
        <v>0</v>
      </c>
      <c r="AG172">
        <v>0</v>
      </c>
      <c r="AH172" t="s">
        <v>99</v>
      </c>
      <c r="AI172" s="1">
        <v>44657.560474537036</v>
      </c>
      <c r="AJ172">
        <v>155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hidden="1" x14ac:dyDescent="0.45">
      <c r="A173" t="s">
        <v>484</v>
      </c>
      <c r="B173" t="s">
        <v>79</v>
      </c>
      <c r="C173" t="s">
        <v>163</v>
      </c>
      <c r="D173" t="s">
        <v>81</v>
      </c>
      <c r="E173" s="2" t="str">
        <f>HYPERLINK("capsilon://?command=openfolder&amp;siteaddress=FAM.docvelocity-na8.net&amp;folderid=FXBA9199B0-6B14-9F85-3221-F89B886A1260","FX220313573")</f>
        <v>FX220313573</v>
      </c>
      <c r="F173" t="s">
        <v>19</v>
      </c>
      <c r="G173" t="s">
        <v>19</v>
      </c>
      <c r="H173" t="s">
        <v>82</v>
      </c>
      <c r="I173" t="s">
        <v>485</v>
      </c>
      <c r="J173">
        <v>262</v>
      </c>
      <c r="K173" t="s">
        <v>84</v>
      </c>
      <c r="L173" t="s">
        <v>85</v>
      </c>
      <c r="M173" t="s">
        <v>86</v>
      </c>
      <c r="N173">
        <v>1</v>
      </c>
      <c r="O173" s="1">
        <v>44652.493217592593</v>
      </c>
      <c r="P173" s="1">
        <v>44652.550335648149</v>
      </c>
      <c r="Q173">
        <v>4552</v>
      </c>
      <c r="R173">
        <v>383</v>
      </c>
      <c r="S173" t="b">
        <v>0</v>
      </c>
      <c r="T173" t="s">
        <v>87</v>
      </c>
      <c r="U173" t="b">
        <v>0</v>
      </c>
      <c r="V173" t="s">
        <v>88</v>
      </c>
      <c r="W173" s="1">
        <v>44652.550335648149</v>
      </c>
      <c r="X173">
        <v>179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262</v>
      </c>
      <c r="AE173">
        <v>238</v>
      </c>
      <c r="AF173">
        <v>0</v>
      </c>
      <c r="AG173">
        <v>9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hidden="1" x14ac:dyDescent="0.45">
      <c r="A174" t="s">
        <v>486</v>
      </c>
      <c r="B174" t="s">
        <v>79</v>
      </c>
      <c r="C174" t="s">
        <v>444</v>
      </c>
      <c r="D174" t="s">
        <v>81</v>
      </c>
      <c r="E174" s="2" t="str">
        <f>HYPERLINK("capsilon://?command=openfolder&amp;siteaddress=FAM.docvelocity-na8.net&amp;folderid=FXA8FF17CC-5F87-C342-5C7E-04D50F4758CE","FX22038484")</f>
        <v>FX22038484</v>
      </c>
      <c r="F174" t="s">
        <v>19</v>
      </c>
      <c r="G174" t="s">
        <v>19</v>
      </c>
      <c r="H174" t="s">
        <v>82</v>
      </c>
      <c r="I174" t="s">
        <v>445</v>
      </c>
      <c r="J174">
        <v>442</v>
      </c>
      <c r="K174" t="s">
        <v>84</v>
      </c>
      <c r="L174" t="s">
        <v>85</v>
      </c>
      <c r="M174" t="s">
        <v>86</v>
      </c>
      <c r="N174">
        <v>2</v>
      </c>
      <c r="O174" s="1">
        <v>44657.4921875</v>
      </c>
      <c r="P174" s="1">
        <v>44657.562337962961</v>
      </c>
      <c r="Q174">
        <v>491</v>
      </c>
      <c r="R174">
        <v>5570</v>
      </c>
      <c r="S174" t="b">
        <v>0</v>
      </c>
      <c r="T174" t="s">
        <v>87</v>
      </c>
      <c r="U174" t="b">
        <v>1</v>
      </c>
      <c r="V174" t="s">
        <v>158</v>
      </c>
      <c r="W174" s="1">
        <v>44657.531736111108</v>
      </c>
      <c r="X174">
        <v>3267</v>
      </c>
      <c r="Y174">
        <v>359</v>
      </c>
      <c r="Z174">
        <v>0</v>
      </c>
      <c r="AA174">
        <v>359</v>
      </c>
      <c r="AB174">
        <v>0</v>
      </c>
      <c r="AC174">
        <v>131</v>
      </c>
      <c r="AD174">
        <v>83</v>
      </c>
      <c r="AE174">
        <v>0</v>
      </c>
      <c r="AF174">
        <v>0</v>
      </c>
      <c r="AG174">
        <v>0</v>
      </c>
      <c r="AH174" t="s">
        <v>115</v>
      </c>
      <c r="AI174" s="1">
        <v>44657.562337962961</v>
      </c>
      <c r="AJ174">
        <v>2259</v>
      </c>
      <c r="AK174">
        <v>46</v>
      </c>
      <c r="AL174">
        <v>0</v>
      </c>
      <c r="AM174">
        <v>46</v>
      </c>
      <c r="AN174">
        <v>0</v>
      </c>
      <c r="AO174">
        <v>46</v>
      </c>
      <c r="AP174">
        <v>37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hidden="1" x14ac:dyDescent="0.45">
      <c r="A175" t="s">
        <v>487</v>
      </c>
      <c r="B175" t="s">
        <v>79</v>
      </c>
      <c r="C175" t="s">
        <v>447</v>
      </c>
      <c r="D175" t="s">
        <v>81</v>
      </c>
      <c r="E175" s="2" t="str">
        <f>HYPERLINK("capsilon://?command=openfolder&amp;siteaddress=FAM.docvelocity-na8.net&amp;folderid=FX1DAE1341-864D-028A-67BF-82E79A9E7359","FX22041339")</f>
        <v>FX22041339</v>
      </c>
      <c r="F175" t="s">
        <v>19</v>
      </c>
      <c r="G175" t="s">
        <v>19</v>
      </c>
      <c r="H175" t="s">
        <v>82</v>
      </c>
      <c r="I175" t="s">
        <v>448</v>
      </c>
      <c r="J175">
        <v>265</v>
      </c>
      <c r="K175" t="s">
        <v>84</v>
      </c>
      <c r="L175" t="s">
        <v>85</v>
      </c>
      <c r="M175" t="s">
        <v>86</v>
      </c>
      <c r="N175">
        <v>2</v>
      </c>
      <c r="O175" s="1">
        <v>44657.493923611109</v>
      </c>
      <c r="P175" s="1">
        <v>44657.535682870373</v>
      </c>
      <c r="Q175">
        <v>820</v>
      </c>
      <c r="R175">
        <v>2788</v>
      </c>
      <c r="S175" t="b">
        <v>0</v>
      </c>
      <c r="T175" t="s">
        <v>87</v>
      </c>
      <c r="U175" t="b">
        <v>1</v>
      </c>
      <c r="V175" t="s">
        <v>196</v>
      </c>
      <c r="W175" s="1">
        <v>44657.511076388888</v>
      </c>
      <c r="X175">
        <v>1170</v>
      </c>
      <c r="Y175">
        <v>226</v>
      </c>
      <c r="Z175">
        <v>0</v>
      </c>
      <c r="AA175">
        <v>226</v>
      </c>
      <c r="AB175">
        <v>0</v>
      </c>
      <c r="AC175">
        <v>15</v>
      </c>
      <c r="AD175">
        <v>39</v>
      </c>
      <c r="AE175">
        <v>0</v>
      </c>
      <c r="AF175">
        <v>0</v>
      </c>
      <c r="AG175">
        <v>0</v>
      </c>
      <c r="AH175" t="s">
        <v>115</v>
      </c>
      <c r="AI175" s="1">
        <v>44657.535682870373</v>
      </c>
      <c r="AJ175">
        <v>1603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37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hidden="1" x14ac:dyDescent="0.45">
      <c r="A176" t="s">
        <v>488</v>
      </c>
      <c r="B176" t="s">
        <v>79</v>
      </c>
      <c r="C176" t="s">
        <v>450</v>
      </c>
      <c r="D176" t="s">
        <v>81</v>
      </c>
      <c r="E176" s="2" t="str">
        <f>HYPERLINK("capsilon://?command=openfolder&amp;siteaddress=FAM.docvelocity-na8.net&amp;folderid=FXBD045D3C-F7DA-71C7-84EE-61B97E30C234","FX22041083")</f>
        <v>FX22041083</v>
      </c>
      <c r="F176" t="s">
        <v>19</v>
      </c>
      <c r="G176" t="s">
        <v>19</v>
      </c>
      <c r="H176" t="s">
        <v>82</v>
      </c>
      <c r="I176" t="s">
        <v>451</v>
      </c>
      <c r="J176">
        <v>222</v>
      </c>
      <c r="K176" t="s">
        <v>84</v>
      </c>
      <c r="L176" t="s">
        <v>85</v>
      </c>
      <c r="M176" t="s">
        <v>86</v>
      </c>
      <c r="N176">
        <v>2</v>
      </c>
      <c r="O176" s="1">
        <v>44657.495393518519</v>
      </c>
      <c r="P176" s="1">
        <v>44657.554050925923</v>
      </c>
      <c r="Q176">
        <v>2128</v>
      </c>
      <c r="R176">
        <v>2940</v>
      </c>
      <c r="S176" t="b">
        <v>0</v>
      </c>
      <c r="T176" t="s">
        <v>87</v>
      </c>
      <c r="U176" t="b">
        <v>1</v>
      </c>
      <c r="V176" t="s">
        <v>189</v>
      </c>
      <c r="W176" s="1">
        <v>44657.524317129632</v>
      </c>
      <c r="X176">
        <v>2027</v>
      </c>
      <c r="Y176">
        <v>188</v>
      </c>
      <c r="Z176">
        <v>0</v>
      </c>
      <c r="AA176">
        <v>188</v>
      </c>
      <c r="AB176">
        <v>0</v>
      </c>
      <c r="AC176">
        <v>44</v>
      </c>
      <c r="AD176">
        <v>34</v>
      </c>
      <c r="AE176">
        <v>0</v>
      </c>
      <c r="AF176">
        <v>0</v>
      </c>
      <c r="AG176">
        <v>0</v>
      </c>
      <c r="AH176" t="s">
        <v>99</v>
      </c>
      <c r="AI176" s="1">
        <v>44657.554050925923</v>
      </c>
      <c r="AJ176">
        <v>611</v>
      </c>
      <c r="AK176">
        <v>7</v>
      </c>
      <c r="AL176">
        <v>0</v>
      </c>
      <c r="AM176">
        <v>7</v>
      </c>
      <c r="AN176">
        <v>0</v>
      </c>
      <c r="AO176">
        <v>3</v>
      </c>
      <c r="AP176">
        <v>27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hidden="1" x14ac:dyDescent="0.45">
      <c r="A177" t="s">
        <v>489</v>
      </c>
      <c r="B177" t="s">
        <v>79</v>
      </c>
      <c r="C177" t="s">
        <v>459</v>
      </c>
      <c r="D177" t="s">
        <v>81</v>
      </c>
      <c r="E177" s="2" t="str">
        <f>HYPERLINK("capsilon://?command=openfolder&amp;siteaddress=FAM.docvelocity-na8.net&amp;folderid=FXBD354B05-A79C-608F-EA31-09B846EE1054","FX220311048")</f>
        <v>FX220311048</v>
      </c>
      <c r="F177" t="s">
        <v>19</v>
      </c>
      <c r="G177" t="s">
        <v>19</v>
      </c>
      <c r="H177" t="s">
        <v>82</v>
      </c>
      <c r="I177" t="s">
        <v>460</v>
      </c>
      <c r="J177">
        <v>276</v>
      </c>
      <c r="K177" t="s">
        <v>84</v>
      </c>
      <c r="L177" t="s">
        <v>85</v>
      </c>
      <c r="M177" t="s">
        <v>86</v>
      </c>
      <c r="N177">
        <v>2</v>
      </c>
      <c r="O177" s="1">
        <v>44657.497337962966</v>
      </c>
      <c r="P177" s="1">
        <v>44657.562650462962</v>
      </c>
      <c r="Q177">
        <v>3365</v>
      </c>
      <c r="R177">
        <v>2278</v>
      </c>
      <c r="S177" t="b">
        <v>0</v>
      </c>
      <c r="T177" t="s">
        <v>87</v>
      </c>
      <c r="U177" t="b">
        <v>1</v>
      </c>
      <c r="V177" t="s">
        <v>108</v>
      </c>
      <c r="W177" s="1">
        <v>44657.51666666667</v>
      </c>
      <c r="X177">
        <v>1213</v>
      </c>
      <c r="Y177">
        <v>220</v>
      </c>
      <c r="Z177">
        <v>0</v>
      </c>
      <c r="AA177">
        <v>220</v>
      </c>
      <c r="AB177">
        <v>0</v>
      </c>
      <c r="AC177">
        <v>35</v>
      </c>
      <c r="AD177">
        <v>56</v>
      </c>
      <c r="AE177">
        <v>0</v>
      </c>
      <c r="AF177">
        <v>0</v>
      </c>
      <c r="AG177">
        <v>0</v>
      </c>
      <c r="AH177" t="s">
        <v>182</v>
      </c>
      <c r="AI177" s="1">
        <v>44657.562650462962</v>
      </c>
      <c r="AJ177">
        <v>1026</v>
      </c>
      <c r="AK177">
        <v>3</v>
      </c>
      <c r="AL177">
        <v>0</v>
      </c>
      <c r="AM177">
        <v>3</v>
      </c>
      <c r="AN177">
        <v>0</v>
      </c>
      <c r="AO177">
        <v>3</v>
      </c>
      <c r="AP177">
        <v>53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hidden="1" x14ac:dyDescent="0.45">
      <c r="A178" t="s">
        <v>490</v>
      </c>
      <c r="B178" t="s">
        <v>79</v>
      </c>
      <c r="C178" t="s">
        <v>80</v>
      </c>
      <c r="D178" t="s">
        <v>81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82</v>
      </c>
      <c r="I178" t="s">
        <v>491</v>
      </c>
      <c r="J178">
        <v>28</v>
      </c>
      <c r="K178" t="s">
        <v>84</v>
      </c>
      <c r="L178" t="s">
        <v>85</v>
      </c>
      <c r="M178" t="s">
        <v>86</v>
      </c>
      <c r="N178">
        <v>2</v>
      </c>
      <c r="O178" s="1">
        <v>44657.503194444442</v>
      </c>
      <c r="P178" s="1">
        <v>44657.562118055554</v>
      </c>
      <c r="Q178">
        <v>4496</v>
      </c>
      <c r="R178">
        <v>595</v>
      </c>
      <c r="S178" t="b">
        <v>0</v>
      </c>
      <c r="T178" t="s">
        <v>87</v>
      </c>
      <c r="U178" t="b">
        <v>0</v>
      </c>
      <c r="V178" t="s">
        <v>136</v>
      </c>
      <c r="W178" s="1">
        <v>44657.524108796293</v>
      </c>
      <c r="X178">
        <v>301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99</v>
      </c>
      <c r="AI178" s="1">
        <v>44657.562118055554</v>
      </c>
      <c r="AJ178">
        <v>122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21</v>
      </c>
      <c r="AR178">
        <v>0</v>
      </c>
      <c r="AS178">
        <v>2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hidden="1" x14ac:dyDescent="0.45">
      <c r="A179" t="s">
        <v>492</v>
      </c>
      <c r="B179" t="s">
        <v>79</v>
      </c>
      <c r="C179" t="s">
        <v>80</v>
      </c>
      <c r="D179" t="s">
        <v>81</v>
      </c>
      <c r="E179" s="2" t="str">
        <f>HYPERLINK("capsilon://?command=openfolder&amp;siteaddress=FAM.docvelocity-na8.net&amp;folderid=FX38742493-7DC7-4EDB-CF88-1D4110726747","FX22041264")</f>
        <v>FX22041264</v>
      </c>
      <c r="F179" t="s">
        <v>19</v>
      </c>
      <c r="G179" t="s">
        <v>19</v>
      </c>
      <c r="H179" t="s">
        <v>82</v>
      </c>
      <c r="I179" t="s">
        <v>493</v>
      </c>
      <c r="J179">
        <v>61</v>
      </c>
      <c r="K179" t="s">
        <v>84</v>
      </c>
      <c r="L179" t="s">
        <v>85</v>
      </c>
      <c r="M179" t="s">
        <v>86</v>
      </c>
      <c r="N179">
        <v>2</v>
      </c>
      <c r="O179" s="1">
        <v>44657.503703703704</v>
      </c>
      <c r="P179" s="1">
        <v>44657.566238425927</v>
      </c>
      <c r="Q179">
        <v>4680</v>
      </c>
      <c r="R179">
        <v>723</v>
      </c>
      <c r="S179" t="b">
        <v>0</v>
      </c>
      <c r="T179" t="s">
        <v>87</v>
      </c>
      <c r="U179" t="b">
        <v>0</v>
      </c>
      <c r="V179" t="s">
        <v>148</v>
      </c>
      <c r="W179" s="1">
        <v>44657.521863425929</v>
      </c>
      <c r="X179">
        <v>371</v>
      </c>
      <c r="Y179">
        <v>56</v>
      </c>
      <c r="Z179">
        <v>0</v>
      </c>
      <c r="AA179">
        <v>56</v>
      </c>
      <c r="AB179">
        <v>0</v>
      </c>
      <c r="AC179">
        <v>3</v>
      </c>
      <c r="AD179">
        <v>5</v>
      </c>
      <c r="AE179">
        <v>0</v>
      </c>
      <c r="AF179">
        <v>0</v>
      </c>
      <c r="AG179">
        <v>0</v>
      </c>
      <c r="AH179" t="s">
        <v>115</v>
      </c>
      <c r="AI179" s="1">
        <v>44657.566238425927</v>
      </c>
      <c r="AJ179">
        <v>337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hidden="1" x14ac:dyDescent="0.45">
      <c r="A180" t="s">
        <v>494</v>
      </c>
      <c r="B180" t="s">
        <v>79</v>
      </c>
      <c r="C180" t="s">
        <v>80</v>
      </c>
      <c r="D180" t="s">
        <v>81</v>
      </c>
      <c r="E180" s="2" t="str">
        <f>HYPERLINK("capsilon://?command=openfolder&amp;siteaddress=FAM.docvelocity-na8.net&amp;folderid=FX38742493-7DC7-4EDB-CF88-1D4110726747","FX22041264")</f>
        <v>FX22041264</v>
      </c>
      <c r="F180" t="s">
        <v>19</v>
      </c>
      <c r="G180" t="s">
        <v>19</v>
      </c>
      <c r="H180" t="s">
        <v>82</v>
      </c>
      <c r="I180" t="s">
        <v>495</v>
      </c>
      <c r="J180">
        <v>0</v>
      </c>
      <c r="K180" t="s">
        <v>84</v>
      </c>
      <c r="L180" t="s">
        <v>85</v>
      </c>
      <c r="M180" t="s">
        <v>86</v>
      </c>
      <c r="N180">
        <v>1</v>
      </c>
      <c r="O180" s="1">
        <v>44657.50377314815</v>
      </c>
      <c r="P180" s="1">
        <v>44657.541504629633</v>
      </c>
      <c r="Q180">
        <v>2912</v>
      </c>
      <c r="R180">
        <v>348</v>
      </c>
      <c r="S180" t="b">
        <v>0</v>
      </c>
      <c r="T180" t="s">
        <v>87</v>
      </c>
      <c r="U180" t="b">
        <v>0</v>
      </c>
      <c r="V180" t="s">
        <v>88</v>
      </c>
      <c r="W180" s="1">
        <v>44657.541504629633</v>
      </c>
      <c r="X180">
        <v>71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37</v>
      </c>
      <c r="AF180">
        <v>0</v>
      </c>
      <c r="AG180">
        <v>2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hidden="1" x14ac:dyDescent="0.45">
      <c r="A181" t="s">
        <v>496</v>
      </c>
      <c r="B181" t="s">
        <v>79</v>
      </c>
      <c r="C181" t="s">
        <v>80</v>
      </c>
      <c r="D181" t="s">
        <v>81</v>
      </c>
      <c r="E181" s="2" t="str">
        <f>HYPERLINK("capsilon://?command=openfolder&amp;siteaddress=FAM.docvelocity-na8.net&amp;folderid=FX38742493-7DC7-4EDB-CF88-1D4110726747","FX22041264")</f>
        <v>FX22041264</v>
      </c>
      <c r="F181" t="s">
        <v>19</v>
      </c>
      <c r="G181" t="s">
        <v>19</v>
      </c>
      <c r="H181" t="s">
        <v>82</v>
      </c>
      <c r="I181" t="s">
        <v>497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44657.503888888888</v>
      </c>
      <c r="P181" s="1">
        <v>44657.564432870371</v>
      </c>
      <c r="Q181">
        <v>4111</v>
      </c>
      <c r="R181">
        <v>1120</v>
      </c>
      <c r="S181" t="b">
        <v>0</v>
      </c>
      <c r="T181" t="s">
        <v>87</v>
      </c>
      <c r="U181" t="b">
        <v>0</v>
      </c>
      <c r="V181" t="s">
        <v>133</v>
      </c>
      <c r="W181" s="1">
        <v>44657.531990740739</v>
      </c>
      <c r="X181">
        <v>967</v>
      </c>
      <c r="Y181">
        <v>37</v>
      </c>
      <c r="Z181">
        <v>0</v>
      </c>
      <c r="AA181">
        <v>37</v>
      </c>
      <c r="AB181">
        <v>0</v>
      </c>
      <c r="AC181">
        <v>25</v>
      </c>
      <c r="AD181">
        <v>-37</v>
      </c>
      <c r="AE181">
        <v>0</v>
      </c>
      <c r="AF181">
        <v>0</v>
      </c>
      <c r="AG181">
        <v>0</v>
      </c>
      <c r="AH181" t="s">
        <v>182</v>
      </c>
      <c r="AI181" s="1">
        <v>44657.564432870371</v>
      </c>
      <c r="AJ181">
        <v>153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-37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hidden="1" x14ac:dyDescent="0.45">
      <c r="A182" t="s">
        <v>498</v>
      </c>
      <c r="B182" t="s">
        <v>79</v>
      </c>
      <c r="C182" t="s">
        <v>80</v>
      </c>
      <c r="D182" t="s">
        <v>81</v>
      </c>
      <c r="E182" s="2" t="str">
        <f>HYPERLINK("capsilon://?command=openfolder&amp;siteaddress=FAM.docvelocity-na8.net&amp;folderid=FX38742493-7DC7-4EDB-CF88-1D4110726747","FX22041264")</f>
        <v>FX22041264</v>
      </c>
      <c r="F182" t="s">
        <v>19</v>
      </c>
      <c r="G182" t="s">
        <v>19</v>
      </c>
      <c r="H182" t="s">
        <v>82</v>
      </c>
      <c r="I182" t="s">
        <v>499</v>
      </c>
      <c r="J182">
        <v>28</v>
      </c>
      <c r="K182" t="s">
        <v>84</v>
      </c>
      <c r="L182" t="s">
        <v>85</v>
      </c>
      <c r="M182" t="s">
        <v>86</v>
      </c>
      <c r="N182">
        <v>2</v>
      </c>
      <c r="O182" s="1">
        <v>44657.503923611112</v>
      </c>
      <c r="P182" s="1">
        <v>44657.56554398148</v>
      </c>
      <c r="Q182">
        <v>5100</v>
      </c>
      <c r="R182">
        <v>224</v>
      </c>
      <c r="S182" t="b">
        <v>0</v>
      </c>
      <c r="T182" t="s">
        <v>87</v>
      </c>
      <c r="U182" t="b">
        <v>0</v>
      </c>
      <c r="V182" t="s">
        <v>148</v>
      </c>
      <c r="W182" s="1">
        <v>44657.523680555554</v>
      </c>
      <c r="X182">
        <v>129</v>
      </c>
      <c r="Y182">
        <v>21</v>
      </c>
      <c r="Z182">
        <v>0</v>
      </c>
      <c r="AA182">
        <v>21</v>
      </c>
      <c r="AB182">
        <v>0</v>
      </c>
      <c r="AC182">
        <v>0</v>
      </c>
      <c r="AD182">
        <v>7</v>
      </c>
      <c r="AE182">
        <v>0</v>
      </c>
      <c r="AF182">
        <v>0</v>
      </c>
      <c r="AG182">
        <v>0</v>
      </c>
      <c r="AH182" t="s">
        <v>182</v>
      </c>
      <c r="AI182" s="1">
        <v>44657.56554398148</v>
      </c>
      <c r="AJ182">
        <v>95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hidden="1" x14ac:dyDescent="0.45">
      <c r="A183" t="s">
        <v>500</v>
      </c>
      <c r="B183" t="s">
        <v>79</v>
      </c>
      <c r="C183" t="s">
        <v>501</v>
      </c>
      <c r="D183" t="s">
        <v>81</v>
      </c>
      <c r="E183" s="2" t="str">
        <f>HYPERLINK("capsilon://?command=openfolder&amp;siteaddress=FAM.docvelocity-na8.net&amp;folderid=FXC4A1FEE5-E794-ABF9-70BF-9607422BE160","FX22041842")</f>
        <v>FX22041842</v>
      </c>
      <c r="F183" t="s">
        <v>19</v>
      </c>
      <c r="G183" t="s">
        <v>19</v>
      </c>
      <c r="H183" t="s">
        <v>82</v>
      </c>
      <c r="I183" t="s">
        <v>502</v>
      </c>
      <c r="J183">
        <v>119</v>
      </c>
      <c r="K183" t="s">
        <v>84</v>
      </c>
      <c r="L183" t="s">
        <v>85</v>
      </c>
      <c r="M183" t="s">
        <v>86</v>
      </c>
      <c r="N183">
        <v>2</v>
      </c>
      <c r="O183" s="1">
        <v>44657.510555555556</v>
      </c>
      <c r="P183" s="1">
        <v>44657.568726851852</v>
      </c>
      <c r="Q183">
        <v>3772</v>
      </c>
      <c r="R183">
        <v>1254</v>
      </c>
      <c r="S183" t="b">
        <v>0</v>
      </c>
      <c r="T183" t="s">
        <v>87</v>
      </c>
      <c r="U183" t="b">
        <v>0</v>
      </c>
      <c r="V183" t="s">
        <v>130</v>
      </c>
      <c r="W183" s="1">
        <v>44657.534641203703</v>
      </c>
      <c r="X183">
        <v>980</v>
      </c>
      <c r="Y183">
        <v>84</v>
      </c>
      <c r="Z183">
        <v>0</v>
      </c>
      <c r="AA183">
        <v>84</v>
      </c>
      <c r="AB183">
        <v>0</v>
      </c>
      <c r="AC183">
        <v>6</v>
      </c>
      <c r="AD183">
        <v>35</v>
      </c>
      <c r="AE183">
        <v>0</v>
      </c>
      <c r="AF183">
        <v>0</v>
      </c>
      <c r="AG183">
        <v>0</v>
      </c>
      <c r="AH183" t="s">
        <v>182</v>
      </c>
      <c r="AI183" s="1">
        <v>44657.568726851852</v>
      </c>
      <c r="AJ183">
        <v>274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35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hidden="1" x14ac:dyDescent="0.45">
      <c r="A184" t="s">
        <v>503</v>
      </c>
      <c r="B184" t="s">
        <v>79</v>
      </c>
      <c r="C184" t="s">
        <v>504</v>
      </c>
      <c r="D184" t="s">
        <v>81</v>
      </c>
      <c r="E184" s="2" t="str">
        <f>HYPERLINK("capsilon://?command=openfolder&amp;siteaddress=FAM.docvelocity-na8.net&amp;folderid=FXEB8F3434-C93F-0E7A-F494-51E57A408A84","FX220313156")</f>
        <v>FX220313156</v>
      </c>
      <c r="F184" t="s">
        <v>19</v>
      </c>
      <c r="G184" t="s">
        <v>19</v>
      </c>
      <c r="H184" t="s">
        <v>82</v>
      </c>
      <c r="I184" t="s">
        <v>505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44652.495625000003</v>
      </c>
      <c r="P184" s="1">
        <v>44652.515092592592</v>
      </c>
      <c r="Q184">
        <v>1464</v>
      </c>
      <c r="R184">
        <v>218</v>
      </c>
      <c r="S184" t="b">
        <v>0</v>
      </c>
      <c r="T184" t="s">
        <v>87</v>
      </c>
      <c r="U184" t="b">
        <v>0</v>
      </c>
      <c r="V184" t="s">
        <v>158</v>
      </c>
      <c r="W184" s="1">
        <v>44652.497523148151</v>
      </c>
      <c r="X184">
        <v>160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-9</v>
      </c>
      <c r="AE184">
        <v>0</v>
      </c>
      <c r="AF184">
        <v>0</v>
      </c>
      <c r="AG184">
        <v>0</v>
      </c>
      <c r="AH184" t="s">
        <v>102</v>
      </c>
      <c r="AI184" s="1">
        <v>44652.515092592592</v>
      </c>
      <c r="AJ184">
        <v>58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-11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hidden="1" x14ac:dyDescent="0.45">
      <c r="A185" t="s">
        <v>506</v>
      </c>
      <c r="B185" t="s">
        <v>79</v>
      </c>
      <c r="C185" t="s">
        <v>507</v>
      </c>
      <c r="D185" t="s">
        <v>81</v>
      </c>
      <c r="E185" s="2" t="str">
        <f>HYPERLINK("capsilon://?command=openfolder&amp;siteaddress=FAM.docvelocity-na8.net&amp;folderid=FX354806A9-F86A-A484-6ADE-E4C806868291","FX220314056")</f>
        <v>FX220314056</v>
      </c>
      <c r="F185" t="s">
        <v>19</v>
      </c>
      <c r="G185" t="s">
        <v>19</v>
      </c>
      <c r="H185" t="s">
        <v>82</v>
      </c>
      <c r="I185" t="s">
        <v>508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44657.518159722225</v>
      </c>
      <c r="P185" s="1">
        <v>44657.570034722223</v>
      </c>
      <c r="Q185">
        <v>3145</v>
      </c>
      <c r="R185">
        <v>1337</v>
      </c>
      <c r="S185" t="b">
        <v>0</v>
      </c>
      <c r="T185" t="s">
        <v>87</v>
      </c>
      <c r="U185" t="b">
        <v>0</v>
      </c>
      <c r="V185" t="s">
        <v>151</v>
      </c>
      <c r="W185" s="1">
        <v>44657.535914351851</v>
      </c>
      <c r="X185">
        <v>1007</v>
      </c>
      <c r="Y185">
        <v>52</v>
      </c>
      <c r="Z185">
        <v>0</v>
      </c>
      <c r="AA185">
        <v>52</v>
      </c>
      <c r="AB185">
        <v>0</v>
      </c>
      <c r="AC185">
        <v>32</v>
      </c>
      <c r="AD185">
        <v>-52</v>
      </c>
      <c r="AE185">
        <v>0</v>
      </c>
      <c r="AF185">
        <v>0</v>
      </c>
      <c r="AG185">
        <v>0</v>
      </c>
      <c r="AH185" t="s">
        <v>479</v>
      </c>
      <c r="AI185" s="1">
        <v>44657.570034722223</v>
      </c>
      <c r="AJ185">
        <v>320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-52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hidden="1" x14ac:dyDescent="0.45">
      <c r="A186" t="s">
        <v>509</v>
      </c>
      <c r="B186" t="s">
        <v>79</v>
      </c>
      <c r="C186" t="s">
        <v>510</v>
      </c>
      <c r="D186" t="s">
        <v>81</v>
      </c>
      <c r="E186" s="2" t="str">
        <f>HYPERLINK("capsilon://?command=openfolder&amp;siteaddress=FAM.docvelocity-na8.net&amp;folderid=FX934DF69D-2C12-6D36-6DFA-34E93485C298","FX220313181")</f>
        <v>FX220313181</v>
      </c>
      <c r="F186" t="s">
        <v>19</v>
      </c>
      <c r="G186" t="s">
        <v>19</v>
      </c>
      <c r="H186" t="s">
        <v>82</v>
      </c>
      <c r="I186" t="s">
        <v>511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44657.532824074071</v>
      </c>
      <c r="P186" s="1">
        <v>44657.571180555555</v>
      </c>
      <c r="Q186">
        <v>3050</v>
      </c>
      <c r="R186">
        <v>264</v>
      </c>
      <c r="S186" t="b">
        <v>0</v>
      </c>
      <c r="T186" t="s">
        <v>87</v>
      </c>
      <c r="U186" t="b">
        <v>0</v>
      </c>
      <c r="V186" t="s">
        <v>148</v>
      </c>
      <c r="W186" s="1">
        <v>44657.536319444444</v>
      </c>
      <c r="X186">
        <v>166</v>
      </c>
      <c r="Y186">
        <v>9</v>
      </c>
      <c r="Z186">
        <v>0</v>
      </c>
      <c r="AA186">
        <v>9</v>
      </c>
      <c r="AB186">
        <v>0</v>
      </c>
      <c r="AC186">
        <v>1</v>
      </c>
      <c r="AD186">
        <v>-9</v>
      </c>
      <c r="AE186">
        <v>0</v>
      </c>
      <c r="AF186">
        <v>0</v>
      </c>
      <c r="AG186">
        <v>0</v>
      </c>
      <c r="AH186" t="s">
        <v>479</v>
      </c>
      <c r="AI186" s="1">
        <v>44657.571180555555</v>
      </c>
      <c r="AJ186">
        <v>98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-9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hidden="1" x14ac:dyDescent="0.45">
      <c r="A187" t="s">
        <v>512</v>
      </c>
      <c r="B187" t="s">
        <v>79</v>
      </c>
      <c r="C187" t="s">
        <v>324</v>
      </c>
      <c r="D187" t="s">
        <v>81</v>
      </c>
      <c r="E187" s="2" t="str">
        <f>HYPERLINK("capsilon://?command=openfolder&amp;siteaddress=FAM.docvelocity-na8.net&amp;folderid=FX54F1F4DB-835A-D33A-3FE9-0C9D6B588938","FX220312270")</f>
        <v>FX220312270</v>
      </c>
      <c r="F187" t="s">
        <v>19</v>
      </c>
      <c r="G187" t="s">
        <v>19</v>
      </c>
      <c r="H187" t="s">
        <v>82</v>
      </c>
      <c r="I187" t="s">
        <v>513</v>
      </c>
      <c r="J187">
        <v>0</v>
      </c>
      <c r="K187" t="s">
        <v>84</v>
      </c>
      <c r="L187" t="s">
        <v>85</v>
      </c>
      <c r="M187" t="s">
        <v>86</v>
      </c>
      <c r="N187">
        <v>2</v>
      </c>
      <c r="O187" s="1">
        <v>44657.536296296297</v>
      </c>
      <c r="P187" s="1">
        <v>44657.577731481484</v>
      </c>
      <c r="Q187">
        <v>2065</v>
      </c>
      <c r="R187">
        <v>1515</v>
      </c>
      <c r="S187" t="b">
        <v>0</v>
      </c>
      <c r="T187" t="s">
        <v>87</v>
      </c>
      <c r="U187" t="b">
        <v>0</v>
      </c>
      <c r="V187" t="s">
        <v>136</v>
      </c>
      <c r="W187" s="1">
        <v>44657.547743055555</v>
      </c>
      <c r="X187">
        <v>974</v>
      </c>
      <c r="Y187">
        <v>52</v>
      </c>
      <c r="Z187">
        <v>0</v>
      </c>
      <c r="AA187">
        <v>52</v>
      </c>
      <c r="AB187">
        <v>0</v>
      </c>
      <c r="AC187">
        <v>35</v>
      </c>
      <c r="AD187">
        <v>-52</v>
      </c>
      <c r="AE187">
        <v>0</v>
      </c>
      <c r="AF187">
        <v>0</v>
      </c>
      <c r="AG187">
        <v>0</v>
      </c>
      <c r="AH187" t="s">
        <v>182</v>
      </c>
      <c r="AI187" s="1">
        <v>44657.577731481484</v>
      </c>
      <c r="AJ187">
        <v>524</v>
      </c>
      <c r="AK187">
        <v>2</v>
      </c>
      <c r="AL187">
        <v>0</v>
      </c>
      <c r="AM187">
        <v>2</v>
      </c>
      <c r="AN187">
        <v>0</v>
      </c>
      <c r="AO187">
        <v>2</v>
      </c>
      <c r="AP187">
        <v>-54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hidden="1" x14ac:dyDescent="0.45">
      <c r="A188" t="s">
        <v>514</v>
      </c>
      <c r="B188" t="s">
        <v>79</v>
      </c>
      <c r="C188" t="s">
        <v>80</v>
      </c>
      <c r="D188" t="s">
        <v>81</v>
      </c>
      <c r="E188" s="2" t="str">
        <f>HYPERLINK("capsilon://?command=openfolder&amp;siteaddress=FAM.docvelocity-na8.net&amp;folderid=FX38742493-7DC7-4EDB-CF88-1D4110726747","FX22041264")</f>
        <v>FX22041264</v>
      </c>
      <c r="F188" t="s">
        <v>19</v>
      </c>
      <c r="G188" t="s">
        <v>19</v>
      </c>
      <c r="H188" t="s">
        <v>82</v>
      </c>
      <c r="I188" t="s">
        <v>495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44657.541828703703</v>
      </c>
      <c r="P188" s="1">
        <v>44657.571655092594</v>
      </c>
      <c r="Q188">
        <v>671</v>
      </c>
      <c r="R188">
        <v>1906</v>
      </c>
      <c r="S188" t="b">
        <v>0</v>
      </c>
      <c r="T188" t="s">
        <v>87</v>
      </c>
      <c r="U188" t="b">
        <v>1</v>
      </c>
      <c r="V188" t="s">
        <v>133</v>
      </c>
      <c r="W188" s="1">
        <v>44657.563634259262</v>
      </c>
      <c r="X188">
        <v>1535</v>
      </c>
      <c r="Y188">
        <v>74</v>
      </c>
      <c r="Z188">
        <v>0</v>
      </c>
      <c r="AA188">
        <v>74</v>
      </c>
      <c r="AB188">
        <v>0</v>
      </c>
      <c r="AC188">
        <v>49</v>
      </c>
      <c r="AD188">
        <v>-74</v>
      </c>
      <c r="AE188">
        <v>0</v>
      </c>
      <c r="AF188">
        <v>0</v>
      </c>
      <c r="AG188">
        <v>0</v>
      </c>
      <c r="AH188" t="s">
        <v>182</v>
      </c>
      <c r="AI188" s="1">
        <v>44657.571655092594</v>
      </c>
      <c r="AJ188">
        <v>252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-74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hidden="1" x14ac:dyDescent="0.45">
      <c r="A189" t="s">
        <v>515</v>
      </c>
      <c r="B189" t="s">
        <v>79</v>
      </c>
      <c r="C189" t="s">
        <v>516</v>
      </c>
      <c r="D189" t="s">
        <v>81</v>
      </c>
      <c r="E189" s="2" t="str">
        <f>HYPERLINK("capsilon://?command=openfolder&amp;siteaddress=FAM.docvelocity-na8.net&amp;folderid=FX04DE7B97-6DD5-BD4E-1B31-CD612F1037DF","FX220313526")</f>
        <v>FX220313526</v>
      </c>
      <c r="F189" t="s">
        <v>19</v>
      </c>
      <c r="G189" t="s">
        <v>19</v>
      </c>
      <c r="H189" t="s">
        <v>82</v>
      </c>
      <c r="I189" t="s">
        <v>517</v>
      </c>
      <c r="J189">
        <v>108</v>
      </c>
      <c r="K189" t="s">
        <v>84</v>
      </c>
      <c r="L189" t="s">
        <v>85</v>
      </c>
      <c r="M189" t="s">
        <v>86</v>
      </c>
      <c r="N189">
        <v>1</v>
      </c>
      <c r="O189" s="1">
        <v>44657.546006944445</v>
      </c>
      <c r="P189" s="1">
        <v>44657.580127314817</v>
      </c>
      <c r="Q189">
        <v>2340</v>
      </c>
      <c r="R189">
        <v>608</v>
      </c>
      <c r="S189" t="b">
        <v>0</v>
      </c>
      <c r="T189" t="s">
        <v>87</v>
      </c>
      <c r="U189" t="b">
        <v>0</v>
      </c>
      <c r="V189" t="s">
        <v>88</v>
      </c>
      <c r="W189" s="1">
        <v>44657.580127314817</v>
      </c>
      <c r="X189">
        <v>11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108</v>
      </c>
      <c r="AE189">
        <v>0</v>
      </c>
      <c r="AF189">
        <v>0</v>
      </c>
      <c r="AG189">
        <v>7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hidden="1" x14ac:dyDescent="0.45">
      <c r="A190" t="s">
        <v>518</v>
      </c>
      <c r="B190" t="s">
        <v>79</v>
      </c>
      <c r="C190" t="s">
        <v>519</v>
      </c>
      <c r="D190" t="s">
        <v>81</v>
      </c>
      <c r="E190" s="2" t="str">
        <f>HYPERLINK("capsilon://?command=openfolder&amp;siteaddress=FAM.docvelocity-na8.net&amp;folderid=FX2770D557-019F-1A73-5BB7-4BDD1815D71C","FX220313882")</f>
        <v>FX220313882</v>
      </c>
      <c r="F190" t="s">
        <v>19</v>
      </c>
      <c r="G190" t="s">
        <v>19</v>
      </c>
      <c r="H190" t="s">
        <v>82</v>
      </c>
      <c r="I190" t="s">
        <v>520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44657.552685185183</v>
      </c>
      <c r="P190" s="1">
        <v>44657.580937500003</v>
      </c>
      <c r="Q190">
        <v>2257</v>
      </c>
      <c r="R190">
        <v>184</v>
      </c>
      <c r="S190" t="b">
        <v>0</v>
      </c>
      <c r="T190" t="s">
        <v>87</v>
      </c>
      <c r="U190" t="b">
        <v>0</v>
      </c>
      <c r="V190" t="s">
        <v>88</v>
      </c>
      <c r="W190" s="1">
        <v>44657.580937500003</v>
      </c>
      <c r="X190">
        <v>69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2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hidden="1" x14ac:dyDescent="0.45">
      <c r="A191" t="s">
        <v>521</v>
      </c>
      <c r="B191" t="s">
        <v>79</v>
      </c>
      <c r="C191" t="s">
        <v>80</v>
      </c>
      <c r="D191" t="s">
        <v>81</v>
      </c>
      <c r="E191" s="2" t="str">
        <f>HYPERLINK("capsilon://?command=openfolder&amp;siteaddress=FAM.docvelocity-na8.net&amp;folderid=FX38742493-7DC7-4EDB-CF88-1D4110726747","FX22041264")</f>
        <v>FX22041264</v>
      </c>
      <c r="F191" t="s">
        <v>19</v>
      </c>
      <c r="G191" t="s">
        <v>19</v>
      </c>
      <c r="H191" t="s">
        <v>82</v>
      </c>
      <c r="I191" t="s">
        <v>491</v>
      </c>
      <c r="J191">
        <v>56</v>
      </c>
      <c r="K191" t="s">
        <v>84</v>
      </c>
      <c r="L191" t="s">
        <v>85</v>
      </c>
      <c r="M191" t="s">
        <v>86</v>
      </c>
      <c r="N191">
        <v>2</v>
      </c>
      <c r="O191" s="1">
        <v>44657.562893518516</v>
      </c>
      <c r="P191" s="1">
        <v>44657.580775462964</v>
      </c>
      <c r="Q191">
        <v>64</v>
      </c>
      <c r="R191">
        <v>1481</v>
      </c>
      <c r="S191" t="b">
        <v>0</v>
      </c>
      <c r="T191" t="s">
        <v>87</v>
      </c>
      <c r="U191" t="b">
        <v>1</v>
      </c>
      <c r="V191" t="s">
        <v>151</v>
      </c>
      <c r="W191" s="1">
        <v>44657.571018518516</v>
      </c>
      <c r="X191">
        <v>652</v>
      </c>
      <c r="Y191">
        <v>42</v>
      </c>
      <c r="Z191">
        <v>0</v>
      </c>
      <c r="AA191">
        <v>42</v>
      </c>
      <c r="AB191">
        <v>0</v>
      </c>
      <c r="AC191">
        <v>12</v>
      </c>
      <c r="AD191">
        <v>14</v>
      </c>
      <c r="AE191">
        <v>0</v>
      </c>
      <c r="AF191">
        <v>0</v>
      </c>
      <c r="AG191">
        <v>0</v>
      </c>
      <c r="AH191" t="s">
        <v>479</v>
      </c>
      <c r="AI191" s="1">
        <v>44657.580775462964</v>
      </c>
      <c r="AJ191">
        <v>829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12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hidden="1" x14ac:dyDescent="0.45">
      <c r="A192" t="s">
        <v>522</v>
      </c>
      <c r="B192" t="s">
        <v>79</v>
      </c>
      <c r="C192" t="s">
        <v>523</v>
      </c>
      <c r="D192" t="s">
        <v>81</v>
      </c>
      <c r="E192" s="2" t="str">
        <f>HYPERLINK("capsilon://?command=openfolder&amp;siteaddress=FAM.docvelocity-na8.net&amp;folderid=FXD529660B-AC06-DE84-6A03-6ED3D794822C","FX22041807")</f>
        <v>FX22041807</v>
      </c>
      <c r="F192" t="s">
        <v>19</v>
      </c>
      <c r="G192" t="s">
        <v>19</v>
      </c>
      <c r="H192" t="s">
        <v>82</v>
      </c>
      <c r="I192" t="s">
        <v>524</v>
      </c>
      <c r="J192">
        <v>282</v>
      </c>
      <c r="K192" t="s">
        <v>84</v>
      </c>
      <c r="L192" t="s">
        <v>85</v>
      </c>
      <c r="M192" t="s">
        <v>86</v>
      </c>
      <c r="N192">
        <v>1</v>
      </c>
      <c r="O192" s="1">
        <v>44657.577789351853</v>
      </c>
      <c r="P192" s="1">
        <v>44657.675046296295</v>
      </c>
      <c r="Q192">
        <v>7817</v>
      </c>
      <c r="R192">
        <v>586</v>
      </c>
      <c r="S192" t="b">
        <v>0</v>
      </c>
      <c r="T192" t="s">
        <v>87</v>
      </c>
      <c r="U192" t="b">
        <v>0</v>
      </c>
      <c r="V192" t="s">
        <v>88</v>
      </c>
      <c r="W192" s="1">
        <v>44657.675046296295</v>
      </c>
      <c r="X192">
        <v>233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282</v>
      </c>
      <c r="AE192">
        <v>260</v>
      </c>
      <c r="AF192">
        <v>0</v>
      </c>
      <c r="AG192">
        <v>12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hidden="1" x14ac:dyDescent="0.45">
      <c r="A193" t="s">
        <v>525</v>
      </c>
      <c r="B193" t="s">
        <v>79</v>
      </c>
      <c r="C193" t="s">
        <v>437</v>
      </c>
      <c r="D193" t="s">
        <v>81</v>
      </c>
      <c r="E193" s="2" t="str">
        <f>HYPERLINK("capsilon://?command=openfolder&amp;siteaddress=FAM.docvelocity-na8.net&amp;folderid=FXE77CC36C-CFE4-D7A6-ABF2-E46F34C90BA8","FX220313907")</f>
        <v>FX220313907</v>
      </c>
      <c r="F193" t="s">
        <v>19</v>
      </c>
      <c r="G193" t="s">
        <v>19</v>
      </c>
      <c r="H193" t="s">
        <v>82</v>
      </c>
      <c r="I193" t="s">
        <v>526</v>
      </c>
      <c r="J193">
        <v>56</v>
      </c>
      <c r="K193" t="s">
        <v>84</v>
      </c>
      <c r="L193" t="s">
        <v>85</v>
      </c>
      <c r="M193" t="s">
        <v>86</v>
      </c>
      <c r="N193">
        <v>2</v>
      </c>
      <c r="O193" s="1">
        <v>44652.504027777781</v>
      </c>
      <c r="P193" s="1">
        <v>44652.52306712963</v>
      </c>
      <c r="Q193">
        <v>856</v>
      </c>
      <c r="R193">
        <v>789</v>
      </c>
      <c r="S193" t="b">
        <v>0</v>
      </c>
      <c r="T193" t="s">
        <v>87</v>
      </c>
      <c r="U193" t="b">
        <v>0</v>
      </c>
      <c r="V193" t="s">
        <v>114</v>
      </c>
      <c r="W193" s="1">
        <v>44652.509965277779</v>
      </c>
      <c r="X193">
        <v>507</v>
      </c>
      <c r="Y193">
        <v>42</v>
      </c>
      <c r="Z193">
        <v>0</v>
      </c>
      <c r="AA193">
        <v>42</v>
      </c>
      <c r="AB193">
        <v>0</v>
      </c>
      <c r="AC193">
        <v>18</v>
      </c>
      <c r="AD193">
        <v>14</v>
      </c>
      <c r="AE193">
        <v>0</v>
      </c>
      <c r="AF193">
        <v>0</v>
      </c>
      <c r="AG193">
        <v>0</v>
      </c>
      <c r="AH193" t="s">
        <v>190</v>
      </c>
      <c r="AI193" s="1">
        <v>44652.52306712963</v>
      </c>
      <c r="AJ193">
        <v>234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13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hidden="1" x14ac:dyDescent="0.45">
      <c r="A194" t="s">
        <v>527</v>
      </c>
      <c r="B194" t="s">
        <v>79</v>
      </c>
      <c r="C194" t="s">
        <v>516</v>
      </c>
      <c r="D194" t="s">
        <v>81</v>
      </c>
      <c r="E194" s="2" t="str">
        <f>HYPERLINK("capsilon://?command=openfolder&amp;siteaddress=FAM.docvelocity-na8.net&amp;folderid=FX04DE7B97-6DD5-BD4E-1B31-CD612F1037DF","FX220313526")</f>
        <v>FX220313526</v>
      </c>
      <c r="F194" t="s">
        <v>19</v>
      </c>
      <c r="G194" t="s">
        <v>19</v>
      </c>
      <c r="H194" t="s">
        <v>82</v>
      </c>
      <c r="I194" t="s">
        <v>517</v>
      </c>
      <c r="J194">
        <v>216</v>
      </c>
      <c r="K194" t="s">
        <v>84</v>
      </c>
      <c r="L194" t="s">
        <v>85</v>
      </c>
      <c r="M194" t="s">
        <v>86</v>
      </c>
      <c r="N194">
        <v>2</v>
      </c>
      <c r="O194" s="1">
        <v>44657.581550925926</v>
      </c>
      <c r="P194" s="1">
        <v>44657.614421296297</v>
      </c>
      <c r="Q194">
        <v>85</v>
      </c>
      <c r="R194">
        <v>2755</v>
      </c>
      <c r="S194" t="b">
        <v>0</v>
      </c>
      <c r="T194" t="s">
        <v>87</v>
      </c>
      <c r="U194" t="b">
        <v>1</v>
      </c>
      <c r="V194" t="s">
        <v>151</v>
      </c>
      <c r="W194" s="1">
        <v>44657.60125</v>
      </c>
      <c r="X194">
        <v>1622</v>
      </c>
      <c r="Y194">
        <v>165</v>
      </c>
      <c r="Z194">
        <v>0</v>
      </c>
      <c r="AA194">
        <v>165</v>
      </c>
      <c r="AB194">
        <v>0</v>
      </c>
      <c r="AC194">
        <v>27</v>
      </c>
      <c r="AD194">
        <v>51</v>
      </c>
      <c r="AE194">
        <v>0</v>
      </c>
      <c r="AF194">
        <v>0</v>
      </c>
      <c r="AG194">
        <v>0</v>
      </c>
      <c r="AH194" t="s">
        <v>115</v>
      </c>
      <c r="AI194" s="1">
        <v>44657.614421296297</v>
      </c>
      <c r="AJ194">
        <v>1133</v>
      </c>
      <c r="AK194">
        <v>9</v>
      </c>
      <c r="AL194">
        <v>0</v>
      </c>
      <c r="AM194">
        <v>9</v>
      </c>
      <c r="AN194">
        <v>21</v>
      </c>
      <c r="AO194">
        <v>10</v>
      </c>
      <c r="AP194">
        <v>42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hidden="1" x14ac:dyDescent="0.45">
      <c r="A195" t="s">
        <v>528</v>
      </c>
      <c r="B195" t="s">
        <v>79</v>
      </c>
      <c r="C195" t="s">
        <v>519</v>
      </c>
      <c r="D195" t="s">
        <v>81</v>
      </c>
      <c r="E195" s="2" t="str">
        <f>HYPERLINK("capsilon://?command=openfolder&amp;siteaddress=FAM.docvelocity-na8.net&amp;folderid=FX2770D557-019F-1A73-5BB7-4BDD1815D71C","FX220313882")</f>
        <v>FX220313882</v>
      </c>
      <c r="F195" t="s">
        <v>19</v>
      </c>
      <c r="G195" t="s">
        <v>19</v>
      </c>
      <c r="H195" t="s">
        <v>82</v>
      </c>
      <c r="I195" t="s">
        <v>520</v>
      </c>
      <c r="J195">
        <v>56</v>
      </c>
      <c r="K195" t="s">
        <v>84</v>
      </c>
      <c r="L195" t="s">
        <v>85</v>
      </c>
      <c r="M195" t="s">
        <v>86</v>
      </c>
      <c r="N195">
        <v>2</v>
      </c>
      <c r="O195" s="1">
        <v>44657.581747685188</v>
      </c>
      <c r="P195" s="1">
        <v>44657.6012962963</v>
      </c>
      <c r="Q195">
        <v>802</v>
      </c>
      <c r="R195">
        <v>887</v>
      </c>
      <c r="S195" t="b">
        <v>0</v>
      </c>
      <c r="T195" t="s">
        <v>87</v>
      </c>
      <c r="U195" t="b">
        <v>1</v>
      </c>
      <c r="V195" t="s">
        <v>148</v>
      </c>
      <c r="W195" s="1">
        <v>44657.590289351851</v>
      </c>
      <c r="X195">
        <v>625</v>
      </c>
      <c r="Y195">
        <v>42</v>
      </c>
      <c r="Z195">
        <v>0</v>
      </c>
      <c r="AA195">
        <v>42</v>
      </c>
      <c r="AB195">
        <v>0</v>
      </c>
      <c r="AC195">
        <v>1</v>
      </c>
      <c r="AD195">
        <v>14</v>
      </c>
      <c r="AE195">
        <v>0</v>
      </c>
      <c r="AF195">
        <v>0</v>
      </c>
      <c r="AG195">
        <v>0</v>
      </c>
      <c r="AH195" t="s">
        <v>115</v>
      </c>
      <c r="AI195" s="1">
        <v>44657.6012962963</v>
      </c>
      <c r="AJ195">
        <v>262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hidden="1" x14ac:dyDescent="0.45">
      <c r="A196" t="s">
        <v>529</v>
      </c>
      <c r="B196" t="s">
        <v>79</v>
      </c>
      <c r="C196" t="s">
        <v>437</v>
      </c>
      <c r="D196" t="s">
        <v>81</v>
      </c>
      <c r="E196" s="2" t="str">
        <f>HYPERLINK("capsilon://?command=openfolder&amp;siteaddress=FAM.docvelocity-na8.net&amp;folderid=FXE77CC36C-CFE4-D7A6-ABF2-E46F34C90BA8","FX220313907")</f>
        <v>FX220313907</v>
      </c>
      <c r="F196" t="s">
        <v>19</v>
      </c>
      <c r="G196" t="s">
        <v>19</v>
      </c>
      <c r="H196" t="s">
        <v>82</v>
      </c>
      <c r="I196" t="s">
        <v>530</v>
      </c>
      <c r="J196">
        <v>114</v>
      </c>
      <c r="K196" t="s">
        <v>84</v>
      </c>
      <c r="L196" t="s">
        <v>85</v>
      </c>
      <c r="M196" t="s">
        <v>86</v>
      </c>
      <c r="N196">
        <v>2</v>
      </c>
      <c r="O196" s="1">
        <v>44652.50445601852</v>
      </c>
      <c r="P196" s="1">
        <v>44652.527870370373</v>
      </c>
      <c r="Q196">
        <v>1259</v>
      </c>
      <c r="R196">
        <v>764</v>
      </c>
      <c r="S196" t="b">
        <v>0</v>
      </c>
      <c r="T196" t="s">
        <v>87</v>
      </c>
      <c r="U196" t="b">
        <v>0</v>
      </c>
      <c r="V196" t="s">
        <v>531</v>
      </c>
      <c r="W196" s="1">
        <v>44652.50917824074</v>
      </c>
      <c r="X196">
        <v>337</v>
      </c>
      <c r="Y196">
        <v>94</v>
      </c>
      <c r="Z196">
        <v>0</v>
      </c>
      <c r="AA196">
        <v>94</v>
      </c>
      <c r="AB196">
        <v>5</v>
      </c>
      <c r="AC196">
        <v>2</v>
      </c>
      <c r="AD196">
        <v>20</v>
      </c>
      <c r="AE196">
        <v>0</v>
      </c>
      <c r="AF196">
        <v>0</v>
      </c>
      <c r="AG196">
        <v>0</v>
      </c>
      <c r="AH196" t="s">
        <v>190</v>
      </c>
      <c r="AI196" s="1">
        <v>44652.527870370373</v>
      </c>
      <c r="AJ196">
        <v>414</v>
      </c>
      <c r="AK196">
        <v>3</v>
      </c>
      <c r="AL196">
        <v>0</v>
      </c>
      <c r="AM196">
        <v>3</v>
      </c>
      <c r="AN196">
        <v>0</v>
      </c>
      <c r="AO196">
        <v>3</v>
      </c>
      <c r="AP196">
        <v>17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hidden="1" x14ac:dyDescent="0.45">
      <c r="A197" t="s">
        <v>532</v>
      </c>
      <c r="B197" t="s">
        <v>79</v>
      </c>
      <c r="C197" t="s">
        <v>96</v>
      </c>
      <c r="D197" t="s">
        <v>81</v>
      </c>
      <c r="E197" s="2" t="str">
        <f>HYPERLINK("capsilon://?command=openfolder&amp;siteaddress=FAM.docvelocity-na8.net&amp;folderid=FX8574FC59-3F0F-3C6E-723F-B5C2F3232736","FX220313677")</f>
        <v>FX220313677</v>
      </c>
      <c r="F197" t="s">
        <v>19</v>
      </c>
      <c r="G197" t="s">
        <v>19</v>
      </c>
      <c r="H197" t="s">
        <v>82</v>
      </c>
      <c r="I197" t="s">
        <v>533</v>
      </c>
      <c r="J197">
        <v>0</v>
      </c>
      <c r="K197" t="s">
        <v>84</v>
      </c>
      <c r="L197" t="s">
        <v>85</v>
      </c>
      <c r="M197" t="s">
        <v>86</v>
      </c>
      <c r="N197">
        <v>2</v>
      </c>
      <c r="O197" s="1">
        <v>44657.582592592589</v>
      </c>
      <c r="P197" s="1">
        <v>44657.615405092591</v>
      </c>
      <c r="Q197">
        <v>2487</v>
      </c>
      <c r="R197">
        <v>348</v>
      </c>
      <c r="S197" t="b">
        <v>0</v>
      </c>
      <c r="T197" t="s">
        <v>87</v>
      </c>
      <c r="U197" t="b">
        <v>0</v>
      </c>
      <c r="V197" t="s">
        <v>189</v>
      </c>
      <c r="W197" s="1">
        <v>44657.586504629631</v>
      </c>
      <c r="X197">
        <v>264</v>
      </c>
      <c r="Y197">
        <v>9</v>
      </c>
      <c r="Z197">
        <v>0</v>
      </c>
      <c r="AA197">
        <v>9</v>
      </c>
      <c r="AB197">
        <v>0</v>
      </c>
      <c r="AC197">
        <v>0</v>
      </c>
      <c r="AD197">
        <v>-9</v>
      </c>
      <c r="AE197">
        <v>0</v>
      </c>
      <c r="AF197">
        <v>0</v>
      </c>
      <c r="AG197">
        <v>0</v>
      </c>
      <c r="AH197" t="s">
        <v>115</v>
      </c>
      <c r="AI197" s="1">
        <v>44657.615405092591</v>
      </c>
      <c r="AJ197">
        <v>84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hidden="1" x14ac:dyDescent="0.45">
      <c r="A198" t="s">
        <v>534</v>
      </c>
      <c r="B198" t="s">
        <v>79</v>
      </c>
      <c r="C198" t="s">
        <v>535</v>
      </c>
      <c r="D198" t="s">
        <v>81</v>
      </c>
      <c r="E198" s="2" t="str">
        <f>HYPERLINK("capsilon://?command=openfolder&amp;siteaddress=FAM.docvelocity-na8.net&amp;folderid=FX782882C8-7D69-1523-B3B7-82E2A1DC653E","FX220313346")</f>
        <v>FX220313346</v>
      </c>
      <c r="F198" t="s">
        <v>19</v>
      </c>
      <c r="G198" t="s">
        <v>19</v>
      </c>
      <c r="H198" t="s">
        <v>82</v>
      </c>
      <c r="I198" t="s">
        <v>536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44657.582696759258</v>
      </c>
      <c r="P198" s="1">
        <v>44657.616238425922</v>
      </c>
      <c r="Q198">
        <v>2613</v>
      </c>
      <c r="R198">
        <v>285</v>
      </c>
      <c r="S198" t="b">
        <v>0</v>
      </c>
      <c r="T198" t="s">
        <v>87</v>
      </c>
      <c r="U198" t="b">
        <v>0</v>
      </c>
      <c r="V198" t="s">
        <v>127</v>
      </c>
      <c r="W198" s="1">
        <v>44657.586909722224</v>
      </c>
      <c r="X198">
        <v>214</v>
      </c>
      <c r="Y198">
        <v>9</v>
      </c>
      <c r="Z198">
        <v>0</v>
      </c>
      <c r="AA198">
        <v>9</v>
      </c>
      <c r="AB198">
        <v>0</v>
      </c>
      <c r="AC198">
        <v>2</v>
      </c>
      <c r="AD198">
        <v>-9</v>
      </c>
      <c r="AE198">
        <v>0</v>
      </c>
      <c r="AF198">
        <v>0</v>
      </c>
      <c r="AG198">
        <v>0</v>
      </c>
      <c r="AH198" t="s">
        <v>115</v>
      </c>
      <c r="AI198" s="1">
        <v>44657.616238425922</v>
      </c>
      <c r="AJ198">
        <v>71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hidden="1" x14ac:dyDescent="0.45">
      <c r="A199" t="s">
        <v>537</v>
      </c>
      <c r="B199" t="s">
        <v>79</v>
      </c>
      <c r="C199" t="s">
        <v>538</v>
      </c>
      <c r="D199" t="s">
        <v>81</v>
      </c>
      <c r="E199" s="2" t="str">
        <f>HYPERLINK("capsilon://?command=openfolder&amp;siteaddress=FAM.docvelocity-na8.net&amp;folderid=FXDC76AE3F-DE45-AB11-009D-1F13B2ABF3BB","FX22041395")</f>
        <v>FX22041395</v>
      </c>
      <c r="F199" t="s">
        <v>19</v>
      </c>
      <c r="G199" t="s">
        <v>19</v>
      </c>
      <c r="H199" t="s">
        <v>82</v>
      </c>
      <c r="I199" t="s">
        <v>539</v>
      </c>
      <c r="J199">
        <v>182</v>
      </c>
      <c r="K199" t="s">
        <v>84</v>
      </c>
      <c r="L199" t="s">
        <v>85</v>
      </c>
      <c r="M199" t="s">
        <v>86</v>
      </c>
      <c r="N199">
        <v>1</v>
      </c>
      <c r="O199" s="1">
        <v>44657.584432870368</v>
      </c>
      <c r="P199" s="1">
        <v>44657.677048611113</v>
      </c>
      <c r="Q199">
        <v>7538</v>
      </c>
      <c r="R199">
        <v>464</v>
      </c>
      <c r="S199" t="b">
        <v>0</v>
      </c>
      <c r="T199" t="s">
        <v>87</v>
      </c>
      <c r="U199" t="b">
        <v>0</v>
      </c>
      <c r="V199" t="s">
        <v>88</v>
      </c>
      <c r="W199" s="1">
        <v>44657.677048611113</v>
      </c>
      <c r="X199">
        <v>172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182</v>
      </c>
      <c r="AE199">
        <v>155</v>
      </c>
      <c r="AF199">
        <v>0</v>
      </c>
      <c r="AG199">
        <v>5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hidden="1" x14ac:dyDescent="0.45">
      <c r="A200" t="s">
        <v>540</v>
      </c>
      <c r="B200" t="s">
        <v>79</v>
      </c>
      <c r="C200" t="s">
        <v>541</v>
      </c>
      <c r="D200" t="s">
        <v>81</v>
      </c>
      <c r="E200" s="2" t="str">
        <f>HYPERLINK("capsilon://?command=openfolder&amp;siteaddress=FAM.docvelocity-na8.net&amp;folderid=FXEDA54014-8516-669A-17D5-4541AEE0018D","FX22041507")</f>
        <v>FX22041507</v>
      </c>
      <c r="F200" t="s">
        <v>19</v>
      </c>
      <c r="G200" t="s">
        <v>19</v>
      </c>
      <c r="H200" t="s">
        <v>82</v>
      </c>
      <c r="I200" t="s">
        <v>542</v>
      </c>
      <c r="J200">
        <v>236</v>
      </c>
      <c r="K200" t="s">
        <v>84</v>
      </c>
      <c r="L200" t="s">
        <v>85</v>
      </c>
      <c r="M200" t="s">
        <v>86</v>
      </c>
      <c r="N200">
        <v>1</v>
      </c>
      <c r="O200" s="1">
        <v>44657.619791666664</v>
      </c>
      <c r="P200" s="1">
        <v>44657.679016203707</v>
      </c>
      <c r="Q200">
        <v>4466</v>
      </c>
      <c r="R200">
        <v>651</v>
      </c>
      <c r="S200" t="b">
        <v>0</v>
      </c>
      <c r="T200" t="s">
        <v>87</v>
      </c>
      <c r="U200" t="b">
        <v>0</v>
      </c>
      <c r="V200" t="s">
        <v>88</v>
      </c>
      <c r="W200" s="1">
        <v>44657.679016203707</v>
      </c>
      <c r="X200">
        <v>169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236</v>
      </c>
      <c r="AE200">
        <v>212</v>
      </c>
      <c r="AF200">
        <v>0</v>
      </c>
      <c r="AG200">
        <v>7</v>
      </c>
      <c r="AH200" t="s">
        <v>87</v>
      </c>
      <c r="AI200" t="s">
        <v>87</v>
      </c>
      <c r="AJ200" t="s">
        <v>87</v>
      </c>
      <c r="AK200" t="s">
        <v>87</v>
      </c>
      <c r="AL200" t="s">
        <v>87</v>
      </c>
      <c r="AM200" t="s">
        <v>87</v>
      </c>
      <c r="AN200" t="s">
        <v>87</v>
      </c>
      <c r="AO200" t="s">
        <v>87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hidden="1" x14ac:dyDescent="0.45">
      <c r="A201" t="s">
        <v>543</v>
      </c>
      <c r="B201" t="s">
        <v>79</v>
      </c>
      <c r="C201" t="s">
        <v>535</v>
      </c>
      <c r="D201" t="s">
        <v>81</v>
      </c>
      <c r="E201" s="2" t="str">
        <f>HYPERLINK("capsilon://?command=openfolder&amp;siteaddress=FAM.docvelocity-na8.net&amp;folderid=FX782882C8-7D69-1523-B3B7-82E2A1DC653E","FX220313346")</f>
        <v>FX220313346</v>
      </c>
      <c r="F201" t="s">
        <v>19</v>
      </c>
      <c r="G201" t="s">
        <v>19</v>
      </c>
      <c r="H201" t="s">
        <v>82</v>
      </c>
      <c r="I201" t="s">
        <v>544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44652.513414351852</v>
      </c>
      <c r="P201" s="1">
        <v>44652.632847222223</v>
      </c>
      <c r="Q201">
        <v>9091</v>
      </c>
      <c r="R201">
        <v>1228</v>
      </c>
      <c r="S201" t="b">
        <v>0</v>
      </c>
      <c r="T201" t="s">
        <v>87</v>
      </c>
      <c r="U201" t="b">
        <v>0</v>
      </c>
      <c r="V201" t="s">
        <v>127</v>
      </c>
      <c r="W201" s="1">
        <v>44652.523680555554</v>
      </c>
      <c r="X201">
        <v>882</v>
      </c>
      <c r="Y201">
        <v>52</v>
      </c>
      <c r="Z201">
        <v>0</v>
      </c>
      <c r="AA201">
        <v>52</v>
      </c>
      <c r="AB201">
        <v>0</v>
      </c>
      <c r="AC201">
        <v>38</v>
      </c>
      <c r="AD201">
        <v>-52</v>
      </c>
      <c r="AE201">
        <v>0</v>
      </c>
      <c r="AF201">
        <v>0</v>
      </c>
      <c r="AG201">
        <v>0</v>
      </c>
      <c r="AH201" t="s">
        <v>102</v>
      </c>
      <c r="AI201" s="1">
        <v>44652.632847222223</v>
      </c>
      <c r="AJ201">
        <v>343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hidden="1" x14ac:dyDescent="0.45">
      <c r="A202" t="s">
        <v>545</v>
      </c>
      <c r="B202" t="s">
        <v>79</v>
      </c>
      <c r="C202" t="s">
        <v>546</v>
      </c>
      <c r="D202" t="s">
        <v>81</v>
      </c>
      <c r="E202" s="2" t="str">
        <f>HYPERLINK("capsilon://?command=openfolder&amp;siteaddress=FAM.docvelocity-na8.net&amp;folderid=FXC687A6B5-43A7-D9A5-531D-2B021588F2EA","FX2204330")</f>
        <v>FX2204330</v>
      </c>
      <c r="F202" t="s">
        <v>19</v>
      </c>
      <c r="G202" t="s">
        <v>19</v>
      </c>
      <c r="H202" t="s">
        <v>82</v>
      </c>
      <c r="I202" t="s">
        <v>547</v>
      </c>
      <c r="J202">
        <v>0</v>
      </c>
      <c r="K202" t="s">
        <v>84</v>
      </c>
      <c r="L202" t="s">
        <v>85</v>
      </c>
      <c r="M202" t="s">
        <v>86</v>
      </c>
      <c r="N202">
        <v>2</v>
      </c>
      <c r="O202" s="1">
        <v>44657.65011574074</v>
      </c>
      <c r="P202" s="1">
        <v>44657.669664351852</v>
      </c>
      <c r="Q202">
        <v>1416</v>
      </c>
      <c r="R202">
        <v>273</v>
      </c>
      <c r="S202" t="b">
        <v>0</v>
      </c>
      <c r="T202" t="s">
        <v>87</v>
      </c>
      <c r="U202" t="b">
        <v>0</v>
      </c>
      <c r="V202" t="s">
        <v>130</v>
      </c>
      <c r="W202" s="1">
        <v>44657.652743055558</v>
      </c>
      <c r="X202">
        <v>183</v>
      </c>
      <c r="Y202">
        <v>9</v>
      </c>
      <c r="Z202">
        <v>0</v>
      </c>
      <c r="AA202">
        <v>9</v>
      </c>
      <c r="AB202">
        <v>0</v>
      </c>
      <c r="AC202">
        <v>0</v>
      </c>
      <c r="AD202">
        <v>-9</v>
      </c>
      <c r="AE202">
        <v>0</v>
      </c>
      <c r="AF202">
        <v>0</v>
      </c>
      <c r="AG202">
        <v>0</v>
      </c>
      <c r="AH202" t="s">
        <v>99</v>
      </c>
      <c r="AI202" s="1">
        <v>44657.669664351852</v>
      </c>
      <c r="AJ202">
        <v>90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hidden="1" x14ac:dyDescent="0.45">
      <c r="A203" t="s">
        <v>548</v>
      </c>
      <c r="B203" t="s">
        <v>79</v>
      </c>
      <c r="C203" t="s">
        <v>549</v>
      </c>
      <c r="D203" t="s">
        <v>81</v>
      </c>
      <c r="E203" s="2" t="str">
        <f>HYPERLINK("capsilon://?command=openfolder&amp;siteaddress=FAM.docvelocity-na8.net&amp;folderid=FX13739A65-101B-F33E-6196-F22F080A6B7A","FX22041011")</f>
        <v>FX22041011</v>
      </c>
      <c r="F203" t="s">
        <v>19</v>
      </c>
      <c r="G203" t="s">
        <v>19</v>
      </c>
      <c r="H203" t="s">
        <v>82</v>
      </c>
      <c r="I203" t="s">
        <v>550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44657.662986111114</v>
      </c>
      <c r="P203" s="1">
        <v>44657.670486111114</v>
      </c>
      <c r="Q203">
        <v>362</v>
      </c>
      <c r="R203">
        <v>286</v>
      </c>
      <c r="S203" t="b">
        <v>0</v>
      </c>
      <c r="T203" t="s">
        <v>87</v>
      </c>
      <c r="U203" t="b">
        <v>0</v>
      </c>
      <c r="V203" t="s">
        <v>148</v>
      </c>
      <c r="W203" s="1">
        <v>44657.666087962964</v>
      </c>
      <c r="X203">
        <v>216</v>
      </c>
      <c r="Y203">
        <v>9</v>
      </c>
      <c r="Z203">
        <v>0</v>
      </c>
      <c r="AA203">
        <v>9</v>
      </c>
      <c r="AB203">
        <v>0</v>
      </c>
      <c r="AC203">
        <v>2</v>
      </c>
      <c r="AD203">
        <v>-9</v>
      </c>
      <c r="AE203">
        <v>0</v>
      </c>
      <c r="AF203">
        <v>0</v>
      </c>
      <c r="AG203">
        <v>0</v>
      </c>
      <c r="AH203" t="s">
        <v>99</v>
      </c>
      <c r="AI203" s="1">
        <v>44657.670486111114</v>
      </c>
      <c r="AJ203">
        <v>70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hidden="1" x14ac:dyDescent="0.45">
      <c r="A204" t="s">
        <v>551</v>
      </c>
      <c r="B204" t="s">
        <v>79</v>
      </c>
      <c r="C204" t="s">
        <v>523</v>
      </c>
      <c r="D204" t="s">
        <v>81</v>
      </c>
      <c r="E204" s="2" t="str">
        <f>HYPERLINK("capsilon://?command=openfolder&amp;siteaddress=FAM.docvelocity-na8.net&amp;folderid=FXD529660B-AC06-DE84-6A03-6ED3D794822C","FX22041807")</f>
        <v>FX22041807</v>
      </c>
      <c r="F204" t="s">
        <v>19</v>
      </c>
      <c r="G204" t="s">
        <v>19</v>
      </c>
      <c r="H204" t="s">
        <v>82</v>
      </c>
      <c r="I204" t="s">
        <v>524</v>
      </c>
      <c r="J204">
        <v>494</v>
      </c>
      <c r="K204" t="s">
        <v>84</v>
      </c>
      <c r="L204" t="s">
        <v>85</v>
      </c>
      <c r="M204" t="s">
        <v>86</v>
      </c>
      <c r="N204">
        <v>2</v>
      </c>
      <c r="O204" s="1">
        <v>44657.676041666666</v>
      </c>
      <c r="P204" s="1">
        <v>44657.740046296298</v>
      </c>
      <c r="Q204">
        <v>2454</v>
      </c>
      <c r="R204">
        <v>3076</v>
      </c>
      <c r="S204" t="b">
        <v>0</v>
      </c>
      <c r="T204" t="s">
        <v>87</v>
      </c>
      <c r="U204" t="b">
        <v>1</v>
      </c>
      <c r="V204" t="s">
        <v>127</v>
      </c>
      <c r="W204" s="1">
        <v>44657.696747685186</v>
      </c>
      <c r="X204">
        <v>1785</v>
      </c>
      <c r="Y204">
        <v>422</v>
      </c>
      <c r="Z204">
        <v>0</v>
      </c>
      <c r="AA204">
        <v>422</v>
      </c>
      <c r="AB204">
        <v>0</v>
      </c>
      <c r="AC204">
        <v>6</v>
      </c>
      <c r="AD204">
        <v>72</v>
      </c>
      <c r="AE204">
        <v>0</v>
      </c>
      <c r="AF204">
        <v>0</v>
      </c>
      <c r="AG204">
        <v>0</v>
      </c>
      <c r="AH204" t="s">
        <v>99</v>
      </c>
      <c r="AI204" s="1">
        <v>44657.740046296298</v>
      </c>
      <c r="AJ204">
        <v>1282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72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hidden="1" x14ac:dyDescent="0.45">
      <c r="A205" t="s">
        <v>552</v>
      </c>
      <c r="B205" t="s">
        <v>79</v>
      </c>
      <c r="C205" t="s">
        <v>538</v>
      </c>
      <c r="D205" t="s">
        <v>81</v>
      </c>
      <c r="E205" s="2" t="str">
        <f>HYPERLINK("capsilon://?command=openfolder&amp;siteaddress=FAM.docvelocity-na8.net&amp;folderid=FXDC76AE3F-DE45-AB11-009D-1F13B2ABF3BB","FX22041395")</f>
        <v>FX22041395</v>
      </c>
      <c r="F205" t="s">
        <v>19</v>
      </c>
      <c r="G205" t="s">
        <v>19</v>
      </c>
      <c r="H205" t="s">
        <v>82</v>
      </c>
      <c r="I205" t="s">
        <v>539</v>
      </c>
      <c r="J205">
        <v>234</v>
      </c>
      <c r="K205" t="s">
        <v>84</v>
      </c>
      <c r="L205" t="s">
        <v>85</v>
      </c>
      <c r="M205" t="s">
        <v>86</v>
      </c>
      <c r="N205">
        <v>2</v>
      </c>
      <c r="O205" s="1">
        <v>44657.677812499998</v>
      </c>
      <c r="P205" s="1">
        <v>44657.737060185187</v>
      </c>
      <c r="Q205">
        <v>780</v>
      </c>
      <c r="R205">
        <v>4339</v>
      </c>
      <c r="S205" t="b">
        <v>0</v>
      </c>
      <c r="T205" t="s">
        <v>87</v>
      </c>
      <c r="U205" t="b">
        <v>1</v>
      </c>
      <c r="V205" t="s">
        <v>130</v>
      </c>
      <c r="W205" s="1">
        <v>44657.721516203703</v>
      </c>
      <c r="X205">
        <v>3151</v>
      </c>
      <c r="Y205">
        <v>173</v>
      </c>
      <c r="Z205">
        <v>0</v>
      </c>
      <c r="AA205">
        <v>173</v>
      </c>
      <c r="AB205">
        <v>0</v>
      </c>
      <c r="AC205">
        <v>49</v>
      </c>
      <c r="AD205">
        <v>61</v>
      </c>
      <c r="AE205">
        <v>0</v>
      </c>
      <c r="AF205">
        <v>0</v>
      </c>
      <c r="AG205">
        <v>0</v>
      </c>
      <c r="AH205" t="s">
        <v>182</v>
      </c>
      <c r="AI205" s="1">
        <v>44657.737060185187</v>
      </c>
      <c r="AJ205">
        <v>944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60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hidden="1" x14ac:dyDescent="0.45">
      <c r="A206" t="s">
        <v>553</v>
      </c>
      <c r="B206" t="s">
        <v>79</v>
      </c>
      <c r="C206" t="s">
        <v>541</v>
      </c>
      <c r="D206" t="s">
        <v>81</v>
      </c>
      <c r="E206" s="2" t="str">
        <f>HYPERLINK("capsilon://?command=openfolder&amp;siteaddress=FAM.docvelocity-na8.net&amp;folderid=FXEDA54014-8516-669A-17D5-4541AEE0018D","FX22041507")</f>
        <v>FX22041507</v>
      </c>
      <c r="F206" t="s">
        <v>19</v>
      </c>
      <c r="G206" t="s">
        <v>19</v>
      </c>
      <c r="H206" t="s">
        <v>82</v>
      </c>
      <c r="I206" t="s">
        <v>542</v>
      </c>
      <c r="J206">
        <v>316</v>
      </c>
      <c r="K206" t="s">
        <v>84</v>
      </c>
      <c r="L206" t="s">
        <v>85</v>
      </c>
      <c r="M206" t="s">
        <v>86</v>
      </c>
      <c r="N206">
        <v>2</v>
      </c>
      <c r="O206" s="1">
        <v>44657.679884259262</v>
      </c>
      <c r="P206" s="1">
        <v>44657.86446759259</v>
      </c>
      <c r="Q206">
        <v>4164</v>
      </c>
      <c r="R206">
        <v>11784</v>
      </c>
      <c r="S206" t="b">
        <v>0</v>
      </c>
      <c r="T206" t="s">
        <v>87</v>
      </c>
      <c r="U206" t="b">
        <v>1</v>
      </c>
      <c r="V206" t="s">
        <v>151</v>
      </c>
      <c r="W206" s="1">
        <v>44657.763611111113</v>
      </c>
      <c r="X206">
        <v>7045</v>
      </c>
      <c r="Y206">
        <v>387</v>
      </c>
      <c r="Z206">
        <v>0</v>
      </c>
      <c r="AA206">
        <v>387</v>
      </c>
      <c r="AB206">
        <v>0</v>
      </c>
      <c r="AC206">
        <v>203</v>
      </c>
      <c r="AD206">
        <v>-71</v>
      </c>
      <c r="AE206">
        <v>0</v>
      </c>
      <c r="AF206">
        <v>0</v>
      </c>
      <c r="AG206">
        <v>0</v>
      </c>
      <c r="AH206" t="s">
        <v>299</v>
      </c>
      <c r="AI206" s="1">
        <v>44657.86446759259</v>
      </c>
      <c r="AJ206">
        <v>4123</v>
      </c>
      <c r="AK206">
        <v>25</v>
      </c>
      <c r="AL206">
        <v>0</v>
      </c>
      <c r="AM206">
        <v>25</v>
      </c>
      <c r="AN206">
        <v>0</v>
      </c>
      <c r="AO206">
        <v>25</v>
      </c>
      <c r="AP206">
        <v>-96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hidden="1" x14ac:dyDescent="0.45">
      <c r="A207" t="s">
        <v>554</v>
      </c>
      <c r="B207" t="s">
        <v>79</v>
      </c>
      <c r="C207" t="s">
        <v>555</v>
      </c>
      <c r="D207" t="s">
        <v>81</v>
      </c>
      <c r="E207" s="2" t="str">
        <f t="shared" ref="E207:E214" si="6">HYPERLINK("capsilon://?command=openfolder&amp;siteaddress=FAM.docvelocity-na8.net&amp;folderid=FX238E94C6-BD4F-7C62-0CBD-1A6828B95CC9","FX22041107")</f>
        <v>FX22041107</v>
      </c>
      <c r="F207" t="s">
        <v>19</v>
      </c>
      <c r="G207" t="s">
        <v>19</v>
      </c>
      <c r="H207" t="s">
        <v>82</v>
      </c>
      <c r="I207" t="s">
        <v>556</v>
      </c>
      <c r="J207">
        <v>28</v>
      </c>
      <c r="K207" t="s">
        <v>84</v>
      </c>
      <c r="L207" t="s">
        <v>85</v>
      </c>
      <c r="M207" t="s">
        <v>86</v>
      </c>
      <c r="N207">
        <v>2</v>
      </c>
      <c r="O207" s="1">
        <v>44657.685335648152</v>
      </c>
      <c r="P207" s="1">
        <v>44657.7419212963</v>
      </c>
      <c r="Q207">
        <v>4499</v>
      </c>
      <c r="R207">
        <v>390</v>
      </c>
      <c r="S207" t="b">
        <v>0</v>
      </c>
      <c r="T207" t="s">
        <v>87</v>
      </c>
      <c r="U207" t="b">
        <v>0</v>
      </c>
      <c r="V207" t="s">
        <v>133</v>
      </c>
      <c r="W207" s="1">
        <v>44657.691863425927</v>
      </c>
      <c r="X207">
        <v>229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99</v>
      </c>
      <c r="AI207" s="1">
        <v>44657.7419212963</v>
      </c>
      <c r="AJ207">
        <v>161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hidden="1" x14ac:dyDescent="0.45">
      <c r="A208" t="s">
        <v>557</v>
      </c>
      <c r="B208" t="s">
        <v>79</v>
      </c>
      <c r="C208" t="s">
        <v>555</v>
      </c>
      <c r="D208" t="s">
        <v>81</v>
      </c>
      <c r="E208" s="2" t="str">
        <f t="shared" si="6"/>
        <v>FX22041107</v>
      </c>
      <c r="F208" t="s">
        <v>19</v>
      </c>
      <c r="G208" t="s">
        <v>19</v>
      </c>
      <c r="H208" t="s">
        <v>82</v>
      </c>
      <c r="I208" t="s">
        <v>558</v>
      </c>
      <c r="J208">
        <v>28</v>
      </c>
      <c r="K208" t="s">
        <v>84</v>
      </c>
      <c r="L208" t="s">
        <v>85</v>
      </c>
      <c r="M208" t="s">
        <v>86</v>
      </c>
      <c r="N208">
        <v>2</v>
      </c>
      <c r="O208" s="1">
        <v>44657.685416666667</v>
      </c>
      <c r="P208" s="1">
        <v>44657.743993055556</v>
      </c>
      <c r="Q208">
        <v>4722</v>
      </c>
      <c r="R208">
        <v>339</v>
      </c>
      <c r="S208" t="b">
        <v>0</v>
      </c>
      <c r="T208" t="s">
        <v>87</v>
      </c>
      <c r="U208" t="b">
        <v>0</v>
      </c>
      <c r="V208" t="s">
        <v>133</v>
      </c>
      <c r="W208" s="1">
        <v>44657.693738425929</v>
      </c>
      <c r="X208">
        <v>161</v>
      </c>
      <c r="Y208">
        <v>21</v>
      </c>
      <c r="Z208">
        <v>0</v>
      </c>
      <c r="AA208">
        <v>21</v>
      </c>
      <c r="AB208">
        <v>0</v>
      </c>
      <c r="AC208">
        <v>0</v>
      </c>
      <c r="AD208">
        <v>7</v>
      </c>
      <c r="AE208">
        <v>0</v>
      </c>
      <c r="AF208">
        <v>0</v>
      </c>
      <c r="AG208">
        <v>0</v>
      </c>
      <c r="AH208" t="s">
        <v>99</v>
      </c>
      <c r="AI208" s="1">
        <v>44657.743993055556</v>
      </c>
      <c r="AJ208">
        <v>178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hidden="1" x14ac:dyDescent="0.45">
      <c r="A209" t="s">
        <v>559</v>
      </c>
      <c r="B209" t="s">
        <v>79</v>
      </c>
      <c r="C209" t="s">
        <v>555</v>
      </c>
      <c r="D209" t="s">
        <v>81</v>
      </c>
      <c r="E209" s="2" t="str">
        <f t="shared" si="6"/>
        <v>FX22041107</v>
      </c>
      <c r="F209" t="s">
        <v>19</v>
      </c>
      <c r="G209" t="s">
        <v>19</v>
      </c>
      <c r="H209" t="s">
        <v>82</v>
      </c>
      <c r="I209" t="s">
        <v>560</v>
      </c>
      <c r="J209">
        <v>28</v>
      </c>
      <c r="K209" t="s">
        <v>84</v>
      </c>
      <c r="L209" t="s">
        <v>85</v>
      </c>
      <c r="M209" t="s">
        <v>86</v>
      </c>
      <c r="N209">
        <v>2</v>
      </c>
      <c r="O209" s="1">
        <v>44657.685474537036</v>
      </c>
      <c r="P209" s="1">
        <v>44657.746041666665</v>
      </c>
      <c r="Q209">
        <v>5003</v>
      </c>
      <c r="R209">
        <v>230</v>
      </c>
      <c r="S209" t="b">
        <v>0</v>
      </c>
      <c r="T209" t="s">
        <v>87</v>
      </c>
      <c r="U209" t="b">
        <v>0</v>
      </c>
      <c r="V209" t="s">
        <v>88</v>
      </c>
      <c r="W209" s="1">
        <v>44657.692708333336</v>
      </c>
      <c r="X209">
        <v>54</v>
      </c>
      <c r="Y209">
        <v>21</v>
      </c>
      <c r="Z209">
        <v>0</v>
      </c>
      <c r="AA209">
        <v>21</v>
      </c>
      <c r="AB209">
        <v>0</v>
      </c>
      <c r="AC209">
        <v>0</v>
      </c>
      <c r="AD209">
        <v>7</v>
      </c>
      <c r="AE209">
        <v>0</v>
      </c>
      <c r="AF209">
        <v>0</v>
      </c>
      <c r="AG209">
        <v>0</v>
      </c>
      <c r="AH209" t="s">
        <v>99</v>
      </c>
      <c r="AI209" s="1">
        <v>44657.746041666665</v>
      </c>
      <c r="AJ209">
        <v>176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hidden="1" x14ac:dyDescent="0.45">
      <c r="A210" t="s">
        <v>561</v>
      </c>
      <c r="B210" t="s">
        <v>79</v>
      </c>
      <c r="C210" t="s">
        <v>555</v>
      </c>
      <c r="D210" t="s">
        <v>81</v>
      </c>
      <c r="E210" s="2" t="str">
        <f t="shared" si="6"/>
        <v>FX22041107</v>
      </c>
      <c r="F210" t="s">
        <v>19</v>
      </c>
      <c r="G210" t="s">
        <v>19</v>
      </c>
      <c r="H210" t="s">
        <v>82</v>
      </c>
      <c r="I210" t="s">
        <v>562</v>
      </c>
      <c r="J210">
        <v>28</v>
      </c>
      <c r="K210" t="s">
        <v>84</v>
      </c>
      <c r="L210" t="s">
        <v>85</v>
      </c>
      <c r="M210" t="s">
        <v>86</v>
      </c>
      <c r="N210">
        <v>2</v>
      </c>
      <c r="O210" s="1">
        <v>44657.685682870368</v>
      </c>
      <c r="P210" s="1">
        <v>44657.747986111113</v>
      </c>
      <c r="Q210">
        <v>5167</v>
      </c>
      <c r="R210">
        <v>216</v>
      </c>
      <c r="S210" t="b">
        <v>0</v>
      </c>
      <c r="T210" t="s">
        <v>87</v>
      </c>
      <c r="U210" t="b">
        <v>0</v>
      </c>
      <c r="V210" t="s">
        <v>88</v>
      </c>
      <c r="W210" s="1">
        <v>44657.693287037036</v>
      </c>
      <c r="X210">
        <v>49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99</v>
      </c>
      <c r="AI210" s="1">
        <v>44657.747986111113</v>
      </c>
      <c r="AJ210">
        <v>167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hidden="1" x14ac:dyDescent="0.45">
      <c r="A211" t="s">
        <v>563</v>
      </c>
      <c r="B211" t="s">
        <v>79</v>
      </c>
      <c r="C211" t="s">
        <v>555</v>
      </c>
      <c r="D211" t="s">
        <v>81</v>
      </c>
      <c r="E211" s="2" t="str">
        <f t="shared" si="6"/>
        <v>FX22041107</v>
      </c>
      <c r="F211" t="s">
        <v>19</v>
      </c>
      <c r="G211" t="s">
        <v>19</v>
      </c>
      <c r="H211" t="s">
        <v>82</v>
      </c>
      <c r="I211" t="s">
        <v>564</v>
      </c>
      <c r="J211">
        <v>53</v>
      </c>
      <c r="K211" t="s">
        <v>84</v>
      </c>
      <c r="L211" t="s">
        <v>85</v>
      </c>
      <c r="M211" t="s">
        <v>86</v>
      </c>
      <c r="N211">
        <v>2</v>
      </c>
      <c r="O211" s="1">
        <v>44657.686828703707</v>
      </c>
      <c r="P211" s="1">
        <v>44657.751064814816</v>
      </c>
      <c r="Q211">
        <v>5089</v>
      </c>
      <c r="R211">
        <v>461</v>
      </c>
      <c r="S211" t="b">
        <v>0</v>
      </c>
      <c r="T211" t="s">
        <v>87</v>
      </c>
      <c r="U211" t="b">
        <v>0</v>
      </c>
      <c r="V211" t="s">
        <v>88</v>
      </c>
      <c r="W211" s="1">
        <v>44657.694513888891</v>
      </c>
      <c r="X211">
        <v>105</v>
      </c>
      <c r="Y211">
        <v>48</v>
      </c>
      <c r="Z211">
        <v>0</v>
      </c>
      <c r="AA211">
        <v>48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115</v>
      </c>
      <c r="AI211" s="1">
        <v>44657.751064814816</v>
      </c>
      <c r="AJ211">
        <v>356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hidden="1" x14ac:dyDescent="0.45">
      <c r="A212" t="s">
        <v>565</v>
      </c>
      <c r="B212" t="s">
        <v>79</v>
      </c>
      <c r="C212" t="s">
        <v>555</v>
      </c>
      <c r="D212" t="s">
        <v>81</v>
      </c>
      <c r="E212" s="2" t="str">
        <f t="shared" si="6"/>
        <v>FX22041107</v>
      </c>
      <c r="F212" t="s">
        <v>19</v>
      </c>
      <c r="G212" t="s">
        <v>19</v>
      </c>
      <c r="H212" t="s">
        <v>82</v>
      </c>
      <c r="I212" t="s">
        <v>566</v>
      </c>
      <c r="J212">
        <v>46</v>
      </c>
      <c r="K212" t="s">
        <v>84</v>
      </c>
      <c r="L212" t="s">
        <v>85</v>
      </c>
      <c r="M212" t="s">
        <v>86</v>
      </c>
      <c r="N212">
        <v>2</v>
      </c>
      <c r="O212" s="1">
        <v>44657.6871875</v>
      </c>
      <c r="P212" s="1">
        <v>44657.749490740738</v>
      </c>
      <c r="Q212">
        <v>4884</v>
      </c>
      <c r="R212">
        <v>499</v>
      </c>
      <c r="S212" t="b">
        <v>0</v>
      </c>
      <c r="T212" t="s">
        <v>87</v>
      </c>
      <c r="U212" t="b">
        <v>0</v>
      </c>
      <c r="V212" t="s">
        <v>133</v>
      </c>
      <c r="W212" s="1">
        <v>44657.69803240741</v>
      </c>
      <c r="X212">
        <v>370</v>
      </c>
      <c r="Y212">
        <v>41</v>
      </c>
      <c r="Z212">
        <v>0</v>
      </c>
      <c r="AA212">
        <v>41</v>
      </c>
      <c r="AB212">
        <v>0</v>
      </c>
      <c r="AC212">
        <v>2</v>
      </c>
      <c r="AD212">
        <v>5</v>
      </c>
      <c r="AE212">
        <v>0</v>
      </c>
      <c r="AF212">
        <v>0</v>
      </c>
      <c r="AG212">
        <v>0</v>
      </c>
      <c r="AH212" t="s">
        <v>99</v>
      </c>
      <c r="AI212" s="1">
        <v>44657.749490740738</v>
      </c>
      <c r="AJ212">
        <v>129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hidden="1" x14ac:dyDescent="0.45">
      <c r="A213" t="s">
        <v>567</v>
      </c>
      <c r="B213" t="s">
        <v>79</v>
      </c>
      <c r="C213" t="s">
        <v>555</v>
      </c>
      <c r="D213" t="s">
        <v>81</v>
      </c>
      <c r="E213" s="2" t="str">
        <f t="shared" si="6"/>
        <v>FX22041107</v>
      </c>
      <c r="F213" t="s">
        <v>19</v>
      </c>
      <c r="G213" t="s">
        <v>19</v>
      </c>
      <c r="H213" t="s">
        <v>82</v>
      </c>
      <c r="I213" t="s">
        <v>568</v>
      </c>
      <c r="J213">
        <v>58</v>
      </c>
      <c r="K213" t="s">
        <v>84</v>
      </c>
      <c r="L213" t="s">
        <v>85</v>
      </c>
      <c r="M213" t="s">
        <v>86</v>
      </c>
      <c r="N213">
        <v>2</v>
      </c>
      <c r="O213" s="1">
        <v>44657.687256944446</v>
      </c>
      <c r="P213" s="1">
        <v>44657.753217592595</v>
      </c>
      <c r="Q213">
        <v>5183</v>
      </c>
      <c r="R213">
        <v>516</v>
      </c>
      <c r="S213" t="b">
        <v>0</v>
      </c>
      <c r="T213" t="s">
        <v>87</v>
      </c>
      <c r="U213" t="b">
        <v>0</v>
      </c>
      <c r="V213" t="s">
        <v>108</v>
      </c>
      <c r="W213" s="1">
        <v>44657.696377314816</v>
      </c>
      <c r="X213">
        <v>218</v>
      </c>
      <c r="Y213">
        <v>48</v>
      </c>
      <c r="Z213">
        <v>0</v>
      </c>
      <c r="AA213">
        <v>48</v>
      </c>
      <c r="AB213">
        <v>0</v>
      </c>
      <c r="AC213">
        <v>3</v>
      </c>
      <c r="AD213">
        <v>10</v>
      </c>
      <c r="AE213">
        <v>0</v>
      </c>
      <c r="AF213">
        <v>0</v>
      </c>
      <c r="AG213">
        <v>0</v>
      </c>
      <c r="AH213" t="s">
        <v>115</v>
      </c>
      <c r="AI213" s="1">
        <v>44657.753217592595</v>
      </c>
      <c r="AJ213">
        <v>185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10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hidden="1" x14ac:dyDescent="0.45">
      <c r="A214" t="s">
        <v>569</v>
      </c>
      <c r="B214" t="s">
        <v>79</v>
      </c>
      <c r="C214" t="s">
        <v>555</v>
      </c>
      <c r="D214" t="s">
        <v>81</v>
      </c>
      <c r="E214" s="2" t="str">
        <f t="shared" si="6"/>
        <v>FX22041107</v>
      </c>
      <c r="F214" t="s">
        <v>19</v>
      </c>
      <c r="G214" t="s">
        <v>19</v>
      </c>
      <c r="H214" t="s">
        <v>82</v>
      </c>
      <c r="I214" t="s">
        <v>570</v>
      </c>
      <c r="J214">
        <v>46</v>
      </c>
      <c r="K214" t="s">
        <v>84</v>
      </c>
      <c r="L214" t="s">
        <v>85</v>
      </c>
      <c r="M214" t="s">
        <v>86</v>
      </c>
      <c r="N214">
        <v>2</v>
      </c>
      <c r="O214" s="1">
        <v>44657.687372685185</v>
      </c>
      <c r="P214" s="1">
        <v>44657.752881944441</v>
      </c>
      <c r="Q214">
        <v>4937</v>
      </c>
      <c r="R214">
        <v>723</v>
      </c>
      <c r="S214" t="b">
        <v>0</v>
      </c>
      <c r="T214" t="s">
        <v>87</v>
      </c>
      <c r="U214" t="b">
        <v>0</v>
      </c>
      <c r="V214" t="s">
        <v>158</v>
      </c>
      <c r="W214" s="1">
        <v>44657.700520833336</v>
      </c>
      <c r="X214">
        <v>571</v>
      </c>
      <c r="Y214">
        <v>41</v>
      </c>
      <c r="Z214">
        <v>0</v>
      </c>
      <c r="AA214">
        <v>41</v>
      </c>
      <c r="AB214">
        <v>0</v>
      </c>
      <c r="AC214">
        <v>0</v>
      </c>
      <c r="AD214">
        <v>5</v>
      </c>
      <c r="AE214">
        <v>0</v>
      </c>
      <c r="AF214">
        <v>0</v>
      </c>
      <c r="AG214">
        <v>0</v>
      </c>
      <c r="AH214" t="s">
        <v>99</v>
      </c>
      <c r="AI214" s="1">
        <v>44657.752881944441</v>
      </c>
      <c r="AJ214">
        <v>152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hidden="1" x14ac:dyDescent="0.45">
      <c r="A215" t="s">
        <v>571</v>
      </c>
      <c r="B215" t="s">
        <v>79</v>
      </c>
      <c r="C215" t="s">
        <v>572</v>
      </c>
      <c r="D215" t="s">
        <v>81</v>
      </c>
      <c r="E215" s="2" t="str">
        <f>HYPERLINK("capsilon://?command=openfolder&amp;siteaddress=FAM.docvelocity-na8.net&amp;folderid=FX081A8347-691B-E5CC-FF68-7D5B172AB160","FX22041103")</f>
        <v>FX22041103</v>
      </c>
      <c r="F215" t="s">
        <v>19</v>
      </c>
      <c r="G215" t="s">
        <v>19</v>
      </c>
      <c r="H215" t="s">
        <v>82</v>
      </c>
      <c r="I215" t="s">
        <v>573</v>
      </c>
      <c r="J215">
        <v>98</v>
      </c>
      <c r="K215" t="s">
        <v>84</v>
      </c>
      <c r="L215" t="s">
        <v>85</v>
      </c>
      <c r="M215" t="s">
        <v>86</v>
      </c>
      <c r="N215">
        <v>1</v>
      </c>
      <c r="O215" s="1">
        <v>44657.711643518516</v>
      </c>
      <c r="P215" s="1">
        <v>44657.723356481481</v>
      </c>
      <c r="Q215">
        <v>843</v>
      </c>
      <c r="R215">
        <v>169</v>
      </c>
      <c r="S215" t="b">
        <v>0</v>
      </c>
      <c r="T215" t="s">
        <v>87</v>
      </c>
      <c r="U215" t="b">
        <v>0</v>
      </c>
      <c r="V215" t="s">
        <v>88</v>
      </c>
      <c r="W215" s="1">
        <v>44657.723356481481</v>
      </c>
      <c r="X215">
        <v>79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98</v>
      </c>
      <c r="AE215">
        <v>93</v>
      </c>
      <c r="AF215">
        <v>0</v>
      </c>
      <c r="AG215">
        <v>2</v>
      </c>
      <c r="AH215" t="s">
        <v>87</v>
      </c>
      <c r="AI215" t="s">
        <v>87</v>
      </c>
      <c r="AJ215" t="s">
        <v>87</v>
      </c>
      <c r="AK215" t="s">
        <v>87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hidden="1" x14ac:dyDescent="0.45">
      <c r="A216" t="s">
        <v>574</v>
      </c>
      <c r="B216" t="s">
        <v>79</v>
      </c>
      <c r="C216" t="s">
        <v>572</v>
      </c>
      <c r="D216" t="s">
        <v>81</v>
      </c>
      <c r="E216" s="2" t="str">
        <f>HYPERLINK("capsilon://?command=openfolder&amp;siteaddress=FAM.docvelocity-na8.net&amp;folderid=FX081A8347-691B-E5CC-FF68-7D5B172AB160","FX22041103")</f>
        <v>FX22041103</v>
      </c>
      <c r="F216" t="s">
        <v>19</v>
      </c>
      <c r="G216" t="s">
        <v>19</v>
      </c>
      <c r="H216" t="s">
        <v>82</v>
      </c>
      <c r="I216" t="s">
        <v>575</v>
      </c>
      <c r="J216">
        <v>28</v>
      </c>
      <c r="K216" t="s">
        <v>84</v>
      </c>
      <c r="L216" t="s">
        <v>85</v>
      </c>
      <c r="M216" t="s">
        <v>86</v>
      </c>
      <c r="N216">
        <v>2</v>
      </c>
      <c r="O216" s="1">
        <v>44657.71199074074</v>
      </c>
      <c r="P216" s="1">
        <v>44657.752430555556</v>
      </c>
      <c r="Q216">
        <v>2992</v>
      </c>
      <c r="R216">
        <v>502</v>
      </c>
      <c r="S216" t="b">
        <v>0</v>
      </c>
      <c r="T216" t="s">
        <v>87</v>
      </c>
      <c r="U216" t="b">
        <v>0</v>
      </c>
      <c r="V216" t="s">
        <v>136</v>
      </c>
      <c r="W216" s="1">
        <v>44657.724259259259</v>
      </c>
      <c r="X216">
        <v>405</v>
      </c>
      <c r="Y216">
        <v>21</v>
      </c>
      <c r="Z216">
        <v>0</v>
      </c>
      <c r="AA216">
        <v>21</v>
      </c>
      <c r="AB216">
        <v>0</v>
      </c>
      <c r="AC216">
        <v>16</v>
      </c>
      <c r="AD216">
        <v>7</v>
      </c>
      <c r="AE216">
        <v>0</v>
      </c>
      <c r="AF216">
        <v>0</v>
      </c>
      <c r="AG216">
        <v>0</v>
      </c>
      <c r="AH216" t="s">
        <v>182</v>
      </c>
      <c r="AI216" s="1">
        <v>44657.752430555556</v>
      </c>
      <c r="AJ216">
        <v>97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hidden="1" x14ac:dyDescent="0.45">
      <c r="A217" t="s">
        <v>576</v>
      </c>
      <c r="B217" t="s">
        <v>79</v>
      </c>
      <c r="C217" t="s">
        <v>577</v>
      </c>
      <c r="D217" t="s">
        <v>81</v>
      </c>
      <c r="E217" s="2" t="str">
        <f>HYPERLINK("capsilon://?command=openfolder&amp;siteaddress=FAM.docvelocity-na8.net&amp;folderid=FXDB352B53-88E8-C5D2-65C4-E495CB44F537","FX22041739")</f>
        <v>FX22041739</v>
      </c>
      <c r="F217" t="s">
        <v>19</v>
      </c>
      <c r="G217" t="s">
        <v>19</v>
      </c>
      <c r="H217" t="s">
        <v>82</v>
      </c>
      <c r="I217" t="s">
        <v>578</v>
      </c>
      <c r="J217">
        <v>176</v>
      </c>
      <c r="K217" t="s">
        <v>84</v>
      </c>
      <c r="L217" t="s">
        <v>85</v>
      </c>
      <c r="M217" t="s">
        <v>86</v>
      </c>
      <c r="N217">
        <v>1</v>
      </c>
      <c r="O217" s="1">
        <v>44657.712025462963</v>
      </c>
      <c r="P217" s="1">
        <v>44657.724872685183</v>
      </c>
      <c r="Q217">
        <v>817</v>
      </c>
      <c r="R217">
        <v>293</v>
      </c>
      <c r="S217" t="b">
        <v>0</v>
      </c>
      <c r="T217" t="s">
        <v>87</v>
      </c>
      <c r="U217" t="b">
        <v>0</v>
      </c>
      <c r="V217" t="s">
        <v>88</v>
      </c>
      <c r="W217" s="1">
        <v>44657.724872685183</v>
      </c>
      <c r="X217">
        <v>130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176</v>
      </c>
      <c r="AE217">
        <v>152</v>
      </c>
      <c r="AF217">
        <v>0</v>
      </c>
      <c r="AG217">
        <v>6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hidden="1" x14ac:dyDescent="0.45">
      <c r="A218" t="s">
        <v>579</v>
      </c>
      <c r="B218" t="s">
        <v>79</v>
      </c>
      <c r="C218" t="s">
        <v>572</v>
      </c>
      <c r="D218" t="s">
        <v>81</v>
      </c>
      <c r="E218" s="2" t="str">
        <f t="shared" ref="E218:E226" si="7"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82</v>
      </c>
      <c r="I218" t="s">
        <v>580</v>
      </c>
      <c r="J218">
        <v>28</v>
      </c>
      <c r="K218" t="s">
        <v>84</v>
      </c>
      <c r="L218" t="s">
        <v>85</v>
      </c>
      <c r="M218" t="s">
        <v>86</v>
      </c>
      <c r="N218">
        <v>2</v>
      </c>
      <c r="O218" s="1">
        <v>44657.712141203701</v>
      </c>
      <c r="P218" s="1">
        <v>44657.753958333335</v>
      </c>
      <c r="Q218">
        <v>3279</v>
      </c>
      <c r="R218">
        <v>334</v>
      </c>
      <c r="S218" t="b">
        <v>0</v>
      </c>
      <c r="T218" t="s">
        <v>87</v>
      </c>
      <c r="U218" t="b">
        <v>0</v>
      </c>
      <c r="V218" t="s">
        <v>189</v>
      </c>
      <c r="W218" s="1">
        <v>44657.722060185188</v>
      </c>
      <c r="X218">
        <v>203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182</v>
      </c>
      <c r="AI218" s="1">
        <v>44657.753958333335</v>
      </c>
      <c r="AJ218">
        <v>131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hidden="1" x14ac:dyDescent="0.45">
      <c r="A219" t="s">
        <v>581</v>
      </c>
      <c r="B219" t="s">
        <v>79</v>
      </c>
      <c r="C219" t="s">
        <v>572</v>
      </c>
      <c r="D219" t="s">
        <v>81</v>
      </c>
      <c r="E219" s="2" t="str">
        <f t="shared" si="7"/>
        <v>FX22041103</v>
      </c>
      <c r="F219" t="s">
        <v>19</v>
      </c>
      <c r="G219" t="s">
        <v>19</v>
      </c>
      <c r="H219" t="s">
        <v>82</v>
      </c>
      <c r="I219" t="s">
        <v>582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44657.71234953704</v>
      </c>
      <c r="P219" s="1">
        <v>44657.754629629628</v>
      </c>
      <c r="Q219">
        <v>3089</v>
      </c>
      <c r="R219">
        <v>564</v>
      </c>
      <c r="S219" t="b">
        <v>0</v>
      </c>
      <c r="T219" t="s">
        <v>87</v>
      </c>
      <c r="U219" t="b">
        <v>0</v>
      </c>
      <c r="V219" t="s">
        <v>133</v>
      </c>
      <c r="W219" s="1">
        <v>44657.725069444445</v>
      </c>
      <c r="X219">
        <v>414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99</v>
      </c>
      <c r="AI219" s="1">
        <v>44657.754629629628</v>
      </c>
      <c r="AJ219">
        <v>150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6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hidden="1" x14ac:dyDescent="0.45">
      <c r="A220" t="s">
        <v>583</v>
      </c>
      <c r="B220" t="s">
        <v>79</v>
      </c>
      <c r="C220" t="s">
        <v>572</v>
      </c>
      <c r="D220" t="s">
        <v>81</v>
      </c>
      <c r="E220" s="2" t="str">
        <f t="shared" si="7"/>
        <v>FX22041103</v>
      </c>
      <c r="F220" t="s">
        <v>19</v>
      </c>
      <c r="G220" t="s">
        <v>19</v>
      </c>
      <c r="H220" t="s">
        <v>82</v>
      </c>
      <c r="I220" t="s">
        <v>584</v>
      </c>
      <c r="J220">
        <v>28</v>
      </c>
      <c r="K220" t="s">
        <v>84</v>
      </c>
      <c r="L220" t="s">
        <v>85</v>
      </c>
      <c r="M220" t="s">
        <v>86</v>
      </c>
      <c r="N220">
        <v>2</v>
      </c>
      <c r="O220" s="1">
        <v>44657.712465277778</v>
      </c>
      <c r="P220" s="1">
        <v>44657.75476851852</v>
      </c>
      <c r="Q220">
        <v>3340</v>
      </c>
      <c r="R220">
        <v>315</v>
      </c>
      <c r="S220" t="b">
        <v>0</v>
      </c>
      <c r="T220" t="s">
        <v>87</v>
      </c>
      <c r="U220" t="b">
        <v>0</v>
      </c>
      <c r="V220" t="s">
        <v>127</v>
      </c>
      <c r="W220" s="1">
        <v>44657.722881944443</v>
      </c>
      <c r="X220">
        <v>182</v>
      </c>
      <c r="Y220">
        <v>21</v>
      </c>
      <c r="Z220">
        <v>0</v>
      </c>
      <c r="AA220">
        <v>21</v>
      </c>
      <c r="AB220">
        <v>0</v>
      </c>
      <c r="AC220">
        <v>1</v>
      </c>
      <c r="AD220">
        <v>7</v>
      </c>
      <c r="AE220">
        <v>0</v>
      </c>
      <c r="AF220">
        <v>0</v>
      </c>
      <c r="AG220">
        <v>0</v>
      </c>
      <c r="AH220" t="s">
        <v>115</v>
      </c>
      <c r="AI220" s="1">
        <v>44657.75476851852</v>
      </c>
      <c r="AJ220">
        <v>133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hidden="1" x14ac:dyDescent="0.45">
      <c r="A221" t="s">
        <v>585</v>
      </c>
      <c r="B221" t="s">
        <v>79</v>
      </c>
      <c r="C221" t="s">
        <v>572</v>
      </c>
      <c r="D221" t="s">
        <v>81</v>
      </c>
      <c r="E221" s="2" t="str">
        <f t="shared" si="7"/>
        <v>FX22041103</v>
      </c>
      <c r="F221" t="s">
        <v>19</v>
      </c>
      <c r="G221" t="s">
        <v>19</v>
      </c>
      <c r="H221" t="s">
        <v>82</v>
      </c>
      <c r="I221" t="s">
        <v>586</v>
      </c>
      <c r="J221">
        <v>28</v>
      </c>
      <c r="K221" t="s">
        <v>84</v>
      </c>
      <c r="L221" t="s">
        <v>85</v>
      </c>
      <c r="M221" t="s">
        <v>86</v>
      </c>
      <c r="N221">
        <v>2</v>
      </c>
      <c r="O221" s="1">
        <v>44657.712893518517</v>
      </c>
      <c r="P221" s="1">
        <v>44657.755740740744</v>
      </c>
      <c r="Q221">
        <v>2794</v>
      </c>
      <c r="R221">
        <v>908</v>
      </c>
      <c r="S221" t="b">
        <v>0</v>
      </c>
      <c r="T221" t="s">
        <v>87</v>
      </c>
      <c r="U221" t="b">
        <v>0</v>
      </c>
      <c r="V221" t="s">
        <v>127</v>
      </c>
      <c r="W221" s="1">
        <v>44657.730937499997</v>
      </c>
      <c r="X221">
        <v>695</v>
      </c>
      <c r="Y221">
        <v>21</v>
      </c>
      <c r="Z221">
        <v>0</v>
      </c>
      <c r="AA221">
        <v>21</v>
      </c>
      <c r="AB221">
        <v>0</v>
      </c>
      <c r="AC221">
        <v>17</v>
      </c>
      <c r="AD221">
        <v>7</v>
      </c>
      <c r="AE221">
        <v>0</v>
      </c>
      <c r="AF221">
        <v>0</v>
      </c>
      <c r="AG221">
        <v>0</v>
      </c>
      <c r="AH221" t="s">
        <v>182</v>
      </c>
      <c r="AI221" s="1">
        <v>44657.755740740744</v>
      </c>
      <c r="AJ221">
        <v>153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hidden="1" x14ac:dyDescent="0.45">
      <c r="A222" t="s">
        <v>587</v>
      </c>
      <c r="B222" t="s">
        <v>79</v>
      </c>
      <c r="C222" t="s">
        <v>572</v>
      </c>
      <c r="D222" t="s">
        <v>81</v>
      </c>
      <c r="E222" s="2" t="str">
        <f t="shared" si="7"/>
        <v>FX22041103</v>
      </c>
      <c r="F222" t="s">
        <v>19</v>
      </c>
      <c r="G222" t="s">
        <v>19</v>
      </c>
      <c r="H222" t="s">
        <v>82</v>
      </c>
      <c r="I222" t="s">
        <v>588</v>
      </c>
      <c r="J222">
        <v>28</v>
      </c>
      <c r="K222" t="s">
        <v>84</v>
      </c>
      <c r="L222" t="s">
        <v>85</v>
      </c>
      <c r="M222" t="s">
        <v>86</v>
      </c>
      <c r="N222">
        <v>2</v>
      </c>
      <c r="O222" s="1">
        <v>44657.713101851848</v>
      </c>
      <c r="P222" s="1">
        <v>44657.756412037037</v>
      </c>
      <c r="Q222">
        <v>3411</v>
      </c>
      <c r="R222">
        <v>331</v>
      </c>
      <c r="S222" t="b">
        <v>0</v>
      </c>
      <c r="T222" t="s">
        <v>87</v>
      </c>
      <c r="U222" t="b">
        <v>0</v>
      </c>
      <c r="V222" t="s">
        <v>180</v>
      </c>
      <c r="W222" s="1">
        <v>44657.723703703705</v>
      </c>
      <c r="X222">
        <v>178</v>
      </c>
      <c r="Y222">
        <v>21</v>
      </c>
      <c r="Z222">
        <v>0</v>
      </c>
      <c r="AA222">
        <v>21</v>
      </c>
      <c r="AB222">
        <v>0</v>
      </c>
      <c r="AC222">
        <v>0</v>
      </c>
      <c r="AD222">
        <v>7</v>
      </c>
      <c r="AE222">
        <v>0</v>
      </c>
      <c r="AF222">
        <v>0</v>
      </c>
      <c r="AG222">
        <v>0</v>
      </c>
      <c r="AH222" t="s">
        <v>99</v>
      </c>
      <c r="AI222" s="1">
        <v>44657.756412037037</v>
      </c>
      <c r="AJ222">
        <v>153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hidden="1" x14ac:dyDescent="0.45">
      <c r="A223" t="s">
        <v>589</v>
      </c>
      <c r="B223" t="s">
        <v>79</v>
      </c>
      <c r="C223" t="s">
        <v>572</v>
      </c>
      <c r="D223" t="s">
        <v>81</v>
      </c>
      <c r="E223" s="2" t="str">
        <f t="shared" si="7"/>
        <v>FX22041103</v>
      </c>
      <c r="F223" t="s">
        <v>19</v>
      </c>
      <c r="G223" t="s">
        <v>19</v>
      </c>
      <c r="H223" t="s">
        <v>82</v>
      </c>
      <c r="I223" t="s">
        <v>590</v>
      </c>
      <c r="J223">
        <v>28</v>
      </c>
      <c r="K223" t="s">
        <v>84</v>
      </c>
      <c r="L223" t="s">
        <v>85</v>
      </c>
      <c r="M223" t="s">
        <v>86</v>
      </c>
      <c r="N223">
        <v>2</v>
      </c>
      <c r="O223" s="1">
        <v>44657.713240740741</v>
      </c>
      <c r="P223" s="1">
        <v>44657.756493055553</v>
      </c>
      <c r="Q223">
        <v>3336</v>
      </c>
      <c r="R223">
        <v>401</v>
      </c>
      <c r="S223" t="b">
        <v>0</v>
      </c>
      <c r="T223" t="s">
        <v>87</v>
      </c>
      <c r="U223" t="b">
        <v>0</v>
      </c>
      <c r="V223" t="s">
        <v>189</v>
      </c>
      <c r="W223" s="1">
        <v>44657.724999999999</v>
      </c>
      <c r="X223">
        <v>253</v>
      </c>
      <c r="Y223">
        <v>21</v>
      </c>
      <c r="Z223">
        <v>0</v>
      </c>
      <c r="AA223">
        <v>21</v>
      </c>
      <c r="AB223">
        <v>0</v>
      </c>
      <c r="AC223">
        <v>2</v>
      </c>
      <c r="AD223">
        <v>7</v>
      </c>
      <c r="AE223">
        <v>0</v>
      </c>
      <c r="AF223">
        <v>0</v>
      </c>
      <c r="AG223">
        <v>0</v>
      </c>
      <c r="AH223" t="s">
        <v>115</v>
      </c>
      <c r="AI223" s="1">
        <v>44657.756493055553</v>
      </c>
      <c r="AJ223">
        <v>148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6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hidden="1" x14ac:dyDescent="0.45">
      <c r="A224" t="s">
        <v>591</v>
      </c>
      <c r="B224" t="s">
        <v>79</v>
      </c>
      <c r="C224" t="s">
        <v>572</v>
      </c>
      <c r="D224" t="s">
        <v>81</v>
      </c>
      <c r="E224" s="2" t="str">
        <f t="shared" si="7"/>
        <v>FX22041103</v>
      </c>
      <c r="F224" t="s">
        <v>19</v>
      </c>
      <c r="G224" t="s">
        <v>19</v>
      </c>
      <c r="H224" t="s">
        <v>82</v>
      </c>
      <c r="I224" t="s">
        <v>592</v>
      </c>
      <c r="J224">
        <v>28</v>
      </c>
      <c r="K224" t="s">
        <v>84</v>
      </c>
      <c r="L224" t="s">
        <v>85</v>
      </c>
      <c r="M224" t="s">
        <v>86</v>
      </c>
      <c r="N224">
        <v>2</v>
      </c>
      <c r="O224" s="1">
        <v>44657.713541666664</v>
      </c>
      <c r="P224" s="1">
        <v>44657.756944444445</v>
      </c>
      <c r="Q224">
        <v>3009</v>
      </c>
      <c r="R224">
        <v>741</v>
      </c>
      <c r="S224" t="b">
        <v>0</v>
      </c>
      <c r="T224" t="s">
        <v>87</v>
      </c>
      <c r="U224" t="b">
        <v>0</v>
      </c>
      <c r="V224" t="s">
        <v>130</v>
      </c>
      <c r="W224" s="1">
        <v>44657.729571759257</v>
      </c>
      <c r="X224">
        <v>638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182</v>
      </c>
      <c r="AI224" s="1">
        <v>44657.756944444445</v>
      </c>
      <c r="AJ224">
        <v>103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hidden="1" x14ac:dyDescent="0.45">
      <c r="A225" t="s">
        <v>593</v>
      </c>
      <c r="B225" t="s">
        <v>79</v>
      </c>
      <c r="C225" t="s">
        <v>572</v>
      </c>
      <c r="D225" t="s">
        <v>81</v>
      </c>
      <c r="E225" s="2" t="str">
        <f t="shared" si="7"/>
        <v>FX22041103</v>
      </c>
      <c r="F225" t="s">
        <v>19</v>
      </c>
      <c r="G225" t="s">
        <v>19</v>
      </c>
      <c r="H225" t="s">
        <v>82</v>
      </c>
      <c r="I225" t="s">
        <v>594</v>
      </c>
      <c r="J225">
        <v>28</v>
      </c>
      <c r="K225" t="s">
        <v>84</v>
      </c>
      <c r="L225" t="s">
        <v>85</v>
      </c>
      <c r="M225" t="s">
        <v>86</v>
      </c>
      <c r="N225">
        <v>2</v>
      </c>
      <c r="O225" s="1">
        <v>44657.713645833333</v>
      </c>
      <c r="P225" s="1">
        <v>44657.758599537039</v>
      </c>
      <c r="Q225">
        <v>3545</v>
      </c>
      <c r="R225">
        <v>339</v>
      </c>
      <c r="S225" t="b">
        <v>0</v>
      </c>
      <c r="T225" t="s">
        <v>87</v>
      </c>
      <c r="U225" t="b">
        <v>0</v>
      </c>
      <c r="V225" t="s">
        <v>180</v>
      </c>
      <c r="W225" s="1">
        <v>44657.725451388891</v>
      </c>
      <c r="X225">
        <v>150</v>
      </c>
      <c r="Y225">
        <v>21</v>
      </c>
      <c r="Z225">
        <v>0</v>
      </c>
      <c r="AA225">
        <v>21</v>
      </c>
      <c r="AB225">
        <v>0</v>
      </c>
      <c r="AC225">
        <v>1</v>
      </c>
      <c r="AD225">
        <v>7</v>
      </c>
      <c r="AE225">
        <v>0</v>
      </c>
      <c r="AF225">
        <v>0</v>
      </c>
      <c r="AG225">
        <v>0</v>
      </c>
      <c r="AH225" t="s">
        <v>99</v>
      </c>
      <c r="AI225" s="1">
        <v>44657.758599537039</v>
      </c>
      <c r="AJ225">
        <v>189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hidden="1" x14ac:dyDescent="0.45">
      <c r="A226" t="s">
        <v>595</v>
      </c>
      <c r="B226" t="s">
        <v>79</v>
      </c>
      <c r="C226" t="s">
        <v>572</v>
      </c>
      <c r="D226" t="s">
        <v>81</v>
      </c>
      <c r="E226" s="2" t="str">
        <f t="shared" si="7"/>
        <v>FX22041103</v>
      </c>
      <c r="F226" t="s">
        <v>19</v>
      </c>
      <c r="G226" t="s">
        <v>19</v>
      </c>
      <c r="H226" t="s">
        <v>82</v>
      </c>
      <c r="I226" t="s">
        <v>573</v>
      </c>
      <c r="J226">
        <v>122</v>
      </c>
      <c r="K226" t="s">
        <v>84</v>
      </c>
      <c r="L226" t="s">
        <v>85</v>
      </c>
      <c r="M226" t="s">
        <v>86</v>
      </c>
      <c r="N226">
        <v>2</v>
      </c>
      <c r="O226" s="1">
        <v>44657.724050925928</v>
      </c>
      <c r="P226" s="1">
        <v>44657.751296296294</v>
      </c>
      <c r="Q226">
        <v>106</v>
      </c>
      <c r="R226">
        <v>2248</v>
      </c>
      <c r="S226" t="b">
        <v>0</v>
      </c>
      <c r="T226" t="s">
        <v>87</v>
      </c>
      <c r="U226" t="b">
        <v>1</v>
      </c>
      <c r="V226" t="s">
        <v>136</v>
      </c>
      <c r="W226" s="1">
        <v>44657.744305555556</v>
      </c>
      <c r="X226">
        <v>1707</v>
      </c>
      <c r="Y226">
        <v>112</v>
      </c>
      <c r="Z226">
        <v>0</v>
      </c>
      <c r="AA226">
        <v>112</v>
      </c>
      <c r="AB226">
        <v>0</v>
      </c>
      <c r="AC226">
        <v>32</v>
      </c>
      <c r="AD226">
        <v>10</v>
      </c>
      <c r="AE226">
        <v>0</v>
      </c>
      <c r="AF226">
        <v>0</v>
      </c>
      <c r="AG226">
        <v>0</v>
      </c>
      <c r="AH226" t="s">
        <v>182</v>
      </c>
      <c r="AI226" s="1">
        <v>44657.751296296294</v>
      </c>
      <c r="AJ226">
        <v>520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10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hidden="1" x14ac:dyDescent="0.45">
      <c r="A227" t="s">
        <v>596</v>
      </c>
      <c r="B227" t="s">
        <v>79</v>
      </c>
      <c r="C227" t="s">
        <v>577</v>
      </c>
      <c r="D227" t="s">
        <v>81</v>
      </c>
      <c r="E227" s="2" t="str">
        <f>HYPERLINK("capsilon://?command=openfolder&amp;siteaddress=FAM.docvelocity-na8.net&amp;folderid=FXDB352B53-88E8-C5D2-65C4-E495CB44F537","FX22041739")</f>
        <v>FX22041739</v>
      </c>
      <c r="F227" t="s">
        <v>19</v>
      </c>
      <c r="G227" t="s">
        <v>19</v>
      </c>
      <c r="H227" t="s">
        <v>82</v>
      </c>
      <c r="I227" t="s">
        <v>578</v>
      </c>
      <c r="J227">
        <v>232</v>
      </c>
      <c r="K227" t="s">
        <v>84</v>
      </c>
      <c r="L227" t="s">
        <v>85</v>
      </c>
      <c r="M227" t="s">
        <v>86</v>
      </c>
      <c r="N227">
        <v>2</v>
      </c>
      <c r="O227" s="1">
        <v>44657.725752314815</v>
      </c>
      <c r="P227" s="1">
        <v>44657.745266203703</v>
      </c>
      <c r="Q227">
        <v>260</v>
      </c>
      <c r="R227">
        <v>1426</v>
      </c>
      <c r="S227" t="b">
        <v>0</v>
      </c>
      <c r="T227" t="s">
        <v>87</v>
      </c>
      <c r="U227" t="b">
        <v>1</v>
      </c>
      <c r="V227" t="s">
        <v>180</v>
      </c>
      <c r="W227" s="1">
        <v>44657.734097222223</v>
      </c>
      <c r="X227">
        <v>718</v>
      </c>
      <c r="Y227">
        <v>194</v>
      </c>
      <c r="Z227">
        <v>0</v>
      </c>
      <c r="AA227">
        <v>194</v>
      </c>
      <c r="AB227">
        <v>0</v>
      </c>
      <c r="AC227">
        <v>7</v>
      </c>
      <c r="AD227">
        <v>38</v>
      </c>
      <c r="AE227">
        <v>0</v>
      </c>
      <c r="AF227">
        <v>0</v>
      </c>
      <c r="AG227">
        <v>0</v>
      </c>
      <c r="AH227" t="s">
        <v>182</v>
      </c>
      <c r="AI227" s="1">
        <v>44657.745266203703</v>
      </c>
      <c r="AJ227">
        <v>708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37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hidden="1" x14ac:dyDescent="0.45">
      <c r="A228" t="s">
        <v>597</v>
      </c>
      <c r="B228" t="s">
        <v>79</v>
      </c>
      <c r="C228" t="s">
        <v>555</v>
      </c>
      <c r="D228" t="s">
        <v>81</v>
      </c>
      <c r="E228" s="2" t="str">
        <f>HYPERLINK("capsilon://?command=openfolder&amp;siteaddress=FAM.docvelocity-na8.net&amp;folderid=FX238E94C6-BD4F-7C62-0CBD-1A6828B95CC9","FX22041107")</f>
        <v>FX22041107</v>
      </c>
      <c r="F228" t="s">
        <v>19</v>
      </c>
      <c r="G228" t="s">
        <v>19</v>
      </c>
      <c r="H228" t="s">
        <v>82</v>
      </c>
      <c r="I228" t="s">
        <v>598</v>
      </c>
      <c r="J228">
        <v>28</v>
      </c>
      <c r="K228" t="s">
        <v>84</v>
      </c>
      <c r="L228" t="s">
        <v>85</v>
      </c>
      <c r="M228" t="s">
        <v>86</v>
      </c>
      <c r="N228">
        <v>2</v>
      </c>
      <c r="O228" s="1">
        <v>44657.726840277777</v>
      </c>
      <c r="P228" s="1">
        <v>44657.757847222223</v>
      </c>
      <c r="Q228">
        <v>2317</v>
      </c>
      <c r="R228">
        <v>362</v>
      </c>
      <c r="S228" t="b">
        <v>0</v>
      </c>
      <c r="T228" t="s">
        <v>87</v>
      </c>
      <c r="U228" t="b">
        <v>0</v>
      </c>
      <c r="V228" t="s">
        <v>158</v>
      </c>
      <c r="W228" s="1">
        <v>44657.729756944442</v>
      </c>
      <c r="X228">
        <v>246</v>
      </c>
      <c r="Y228">
        <v>21</v>
      </c>
      <c r="Z228">
        <v>0</v>
      </c>
      <c r="AA228">
        <v>21</v>
      </c>
      <c r="AB228">
        <v>0</v>
      </c>
      <c r="AC228">
        <v>0</v>
      </c>
      <c r="AD228">
        <v>7</v>
      </c>
      <c r="AE228">
        <v>0</v>
      </c>
      <c r="AF228">
        <v>0</v>
      </c>
      <c r="AG228">
        <v>0</v>
      </c>
      <c r="AH228" t="s">
        <v>115</v>
      </c>
      <c r="AI228" s="1">
        <v>44657.757847222223</v>
      </c>
      <c r="AJ228">
        <v>116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hidden="1" x14ac:dyDescent="0.45">
      <c r="A229" t="s">
        <v>599</v>
      </c>
      <c r="B229" t="s">
        <v>79</v>
      </c>
      <c r="C229" t="s">
        <v>600</v>
      </c>
      <c r="D229" t="s">
        <v>81</v>
      </c>
      <c r="E229" s="2" t="str">
        <f>HYPERLINK("capsilon://?command=openfolder&amp;siteaddress=FAM.docvelocity-na8.net&amp;folderid=FX1158A4B4-62C1-35C2-C2D3-A959EB3F8A62","FX220490")</f>
        <v>FX220490</v>
      </c>
      <c r="F229" t="s">
        <v>19</v>
      </c>
      <c r="G229" t="s">
        <v>19</v>
      </c>
      <c r="H229" t="s">
        <v>82</v>
      </c>
      <c r="I229" t="s">
        <v>601</v>
      </c>
      <c r="J229">
        <v>247</v>
      </c>
      <c r="K229" t="s">
        <v>84</v>
      </c>
      <c r="L229" t="s">
        <v>85</v>
      </c>
      <c r="M229" t="s">
        <v>86</v>
      </c>
      <c r="N229">
        <v>1</v>
      </c>
      <c r="O229" s="1">
        <v>44657.73101851852</v>
      </c>
      <c r="P229" s="1">
        <v>44657.761388888888</v>
      </c>
      <c r="Q229">
        <v>2289</v>
      </c>
      <c r="R229">
        <v>335</v>
      </c>
      <c r="S229" t="b">
        <v>0</v>
      </c>
      <c r="T229" t="s">
        <v>87</v>
      </c>
      <c r="U229" t="b">
        <v>0</v>
      </c>
      <c r="V229" t="s">
        <v>180</v>
      </c>
      <c r="W229" s="1">
        <v>44657.761388888888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247</v>
      </c>
      <c r="AE229">
        <v>0</v>
      </c>
      <c r="AF229">
        <v>0</v>
      </c>
      <c r="AG229">
        <v>9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hidden="1" x14ac:dyDescent="0.45">
      <c r="A230" t="s">
        <v>602</v>
      </c>
      <c r="B230" t="s">
        <v>79</v>
      </c>
      <c r="C230" t="s">
        <v>603</v>
      </c>
      <c r="D230" t="s">
        <v>81</v>
      </c>
      <c r="E230" s="2" t="str">
        <f>HYPERLINK("capsilon://?command=openfolder&amp;siteaddress=FAM.docvelocity-na8.net&amp;folderid=FXCF883A66-67B0-29B3-84E5-F5544DCF468F","FX220313811")</f>
        <v>FX220313811</v>
      </c>
      <c r="F230" t="s">
        <v>19</v>
      </c>
      <c r="G230" t="s">
        <v>19</v>
      </c>
      <c r="H230" t="s">
        <v>82</v>
      </c>
      <c r="I230" t="s">
        <v>604</v>
      </c>
      <c r="J230">
        <v>304</v>
      </c>
      <c r="K230" t="s">
        <v>84</v>
      </c>
      <c r="L230" t="s">
        <v>85</v>
      </c>
      <c r="M230" t="s">
        <v>86</v>
      </c>
      <c r="N230">
        <v>2</v>
      </c>
      <c r="O230" s="1">
        <v>44652.522083333337</v>
      </c>
      <c r="P230" s="1">
        <v>44652.639791666668</v>
      </c>
      <c r="Q230">
        <v>6689</v>
      </c>
      <c r="R230">
        <v>3481</v>
      </c>
      <c r="S230" t="b">
        <v>0</v>
      </c>
      <c r="T230" t="s">
        <v>87</v>
      </c>
      <c r="U230" t="b">
        <v>0</v>
      </c>
      <c r="V230" t="s">
        <v>127</v>
      </c>
      <c r="W230" s="1">
        <v>44652.590254629627</v>
      </c>
      <c r="X230">
        <v>2537</v>
      </c>
      <c r="Y230">
        <v>263</v>
      </c>
      <c r="Z230">
        <v>0</v>
      </c>
      <c r="AA230">
        <v>263</v>
      </c>
      <c r="AB230">
        <v>0</v>
      </c>
      <c r="AC230">
        <v>27</v>
      </c>
      <c r="AD230">
        <v>41</v>
      </c>
      <c r="AE230">
        <v>0</v>
      </c>
      <c r="AF230">
        <v>0</v>
      </c>
      <c r="AG230">
        <v>0</v>
      </c>
      <c r="AH230" t="s">
        <v>102</v>
      </c>
      <c r="AI230" s="1">
        <v>44652.639791666668</v>
      </c>
      <c r="AJ230">
        <v>599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39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hidden="1" x14ac:dyDescent="0.45">
      <c r="A231" t="s">
        <v>605</v>
      </c>
      <c r="B231" t="s">
        <v>79</v>
      </c>
      <c r="C231" t="s">
        <v>606</v>
      </c>
      <c r="D231" t="s">
        <v>81</v>
      </c>
      <c r="E231" s="2" t="str">
        <f>HYPERLINK("capsilon://?command=openfolder&amp;siteaddress=FAM.docvelocity-na8.net&amp;folderid=FXA913C807-F985-9C81-556A-44391835ECAB","FX22042073")</f>
        <v>FX22042073</v>
      </c>
      <c r="F231" t="s">
        <v>19</v>
      </c>
      <c r="G231" t="s">
        <v>19</v>
      </c>
      <c r="H231" t="s">
        <v>82</v>
      </c>
      <c r="I231" t="s">
        <v>607</v>
      </c>
      <c r="J231">
        <v>246</v>
      </c>
      <c r="K231" t="s">
        <v>84</v>
      </c>
      <c r="L231" t="s">
        <v>85</v>
      </c>
      <c r="M231" t="s">
        <v>86</v>
      </c>
      <c r="N231">
        <v>1</v>
      </c>
      <c r="O231" s="1">
        <v>44657.753078703703</v>
      </c>
      <c r="P231" s="1">
        <v>44657.801053240742</v>
      </c>
      <c r="Q231">
        <v>3452</v>
      </c>
      <c r="R231">
        <v>693</v>
      </c>
      <c r="S231" t="b">
        <v>0</v>
      </c>
      <c r="T231" t="s">
        <v>87</v>
      </c>
      <c r="U231" t="b">
        <v>0</v>
      </c>
      <c r="V231" t="s">
        <v>88</v>
      </c>
      <c r="W231" s="1">
        <v>44657.801053240742</v>
      </c>
      <c r="X231">
        <v>209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246</v>
      </c>
      <c r="AE231">
        <v>222</v>
      </c>
      <c r="AF231">
        <v>0</v>
      </c>
      <c r="AG231">
        <v>6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hidden="1" x14ac:dyDescent="0.45">
      <c r="A232" t="s">
        <v>608</v>
      </c>
      <c r="B232" t="s">
        <v>79</v>
      </c>
      <c r="C232" t="s">
        <v>207</v>
      </c>
      <c r="D232" t="s">
        <v>81</v>
      </c>
      <c r="E232" s="2" t="str">
        <f>HYPERLINK("capsilon://?command=openfolder&amp;siteaddress=FAM.docvelocity-na8.net&amp;folderid=FXCACB244C-D928-5414-FA13-13D06F630842","FX220311810")</f>
        <v>FX220311810</v>
      </c>
      <c r="F232" t="s">
        <v>19</v>
      </c>
      <c r="G232" t="s">
        <v>19</v>
      </c>
      <c r="H232" t="s">
        <v>82</v>
      </c>
      <c r="I232" t="s">
        <v>208</v>
      </c>
      <c r="J232">
        <v>433</v>
      </c>
      <c r="K232" t="s">
        <v>84</v>
      </c>
      <c r="L232" t="s">
        <v>85</v>
      </c>
      <c r="M232" t="s">
        <v>86</v>
      </c>
      <c r="N232">
        <v>2</v>
      </c>
      <c r="O232" s="1">
        <v>44652.522245370368</v>
      </c>
      <c r="P232" s="1">
        <v>44652.656909722224</v>
      </c>
      <c r="Q232">
        <v>2525</v>
      </c>
      <c r="R232">
        <v>9110</v>
      </c>
      <c r="S232" t="b">
        <v>0</v>
      </c>
      <c r="T232" t="s">
        <v>87</v>
      </c>
      <c r="U232" t="b">
        <v>1</v>
      </c>
      <c r="V232" t="s">
        <v>139</v>
      </c>
      <c r="W232" s="1">
        <v>44652.57439814815</v>
      </c>
      <c r="X232">
        <v>3093</v>
      </c>
      <c r="Y232">
        <v>303</v>
      </c>
      <c r="Z232">
        <v>0</v>
      </c>
      <c r="AA232">
        <v>303</v>
      </c>
      <c r="AB232">
        <v>0</v>
      </c>
      <c r="AC232">
        <v>48</v>
      </c>
      <c r="AD232">
        <v>130</v>
      </c>
      <c r="AE232">
        <v>0</v>
      </c>
      <c r="AF232">
        <v>0</v>
      </c>
      <c r="AG232">
        <v>0</v>
      </c>
      <c r="AH232" t="s">
        <v>115</v>
      </c>
      <c r="AI232" s="1">
        <v>44652.656909722224</v>
      </c>
      <c r="AJ232">
        <v>1303</v>
      </c>
      <c r="AK232">
        <v>14</v>
      </c>
      <c r="AL232">
        <v>0</v>
      </c>
      <c r="AM232">
        <v>14</v>
      </c>
      <c r="AN232">
        <v>0</v>
      </c>
      <c r="AO232">
        <v>14</v>
      </c>
      <c r="AP232">
        <v>116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hidden="1" x14ac:dyDescent="0.45">
      <c r="A233" t="s">
        <v>609</v>
      </c>
      <c r="B233" t="s">
        <v>79</v>
      </c>
      <c r="C233" t="s">
        <v>600</v>
      </c>
      <c r="D233" t="s">
        <v>81</v>
      </c>
      <c r="E233" s="2" t="str">
        <f>HYPERLINK("capsilon://?command=openfolder&amp;siteaddress=FAM.docvelocity-na8.net&amp;folderid=FX1158A4B4-62C1-35C2-C2D3-A959EB3F8A62","FX220490")</f>
        <v>FX220490</v>
      </c>
      <c r="F233" t="s">
        <v>19</v>
      </c>
      <c r="G233" t="s">
        <v>19</v>
      </c>
      <c r="H233" t="s">
        <v>82</v>
      </c>
      <c r="I233" t="s">
        <v>601</v>
      </c>
      <c r="J233">
        <v>347</v>
      </c>
      <c r="K233" t="s">
        <v>84</v>
      </c>
      <c r="L233" t="s">
        <v>85</v>
      </c>
      <c r="M233" t="s">
        <v>86</v>
      </c>
      <c r="N233">
        <v>2</v>
      </c>
      <c r="O233" s="1">
        <v>44657.762256944443</v>
      </c>
      <c r="P233" s="1">
        <v>44657.834178240744</v>
      </c>
      <c r="Q233">
        <v>3903</v>
      </c>
      <c r="R233">
        <v>2311</v>
      </c>
      <c r="S233" t="b">
        <v>0</v>
      </c>
      <c r="T233" t="s">
        <v>87</v>
      </c>
      <c r="U233" t="b">
        <v>1</v>
      </c>
      <c r="V233" t="s">
        <v>151</v>
      </c>
      <c r="W233" s="1">
        <v>44657.772650462961</v>
      </c>
      <c r="X233">
        <v>781</v>
      </c>
      <c r="Y233">
        <v>291</v>
      </c>
      <c r="Z233">
        <v>0</v>
      </c>
      <c r="AA233">
        <v>291</v>
      </c>
      <c r="AB233">
        <v>0</v>
      </c>
      <c r="AC233">
        <v>10</v>
      </c>
      <c r="AD233">
        <v>56</v>
      </c>
      <c r="AE233">
        <v>0</v>
      </c>
      <c r="AF233">
        <v>0</v>
      </c>
      <c r="AG233">
        <v>0</v>
      </c>
      <c r="AH233" t="s">
        <v>200</v>
      </c>
      <c r="AI233" s="1">
        <v>44657.834178240744</v>
      </c>
      <c r="AJ233">
        <v>1487</v>
      </c>
      <c r="AK233">
        <v>4</v>
      </c>
      <c r="AL233">
        <v>0</v>
      </c>
      <c r="AM233">
        <v>4</v>
      </c>
      <c r="AN233">
        <v>0</v>
      </c>
      <c r="AO233">
        <v>3</v>
      </c>
      <c r="AP233">
        <v>52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hidden="1" x14ac:dyDescent="0.45">
      <c r="A234" t="s">
        <v>610</v>
      </c>
      <c r="B234" t="s">
        <v>79</v>
      </c>
      <c r="C234" t="s">
        <v>611</v>
      </c>
      <c r="D234" t="s">
        <v>81</v>
      </c>
      <c r="E234" s="2" t="str">
        <f>HYPERLINK("capsilon://?command=openfolder&amp;siteaddress=FAM.docvelocity-na8.net&amp;folderid=FX1E80BD6B-809A-D684-86B8-6C8A1133D678","FX22042066")</f>
        <v>FX22042066</v>
      </c>
      <c r="F234" t="s">
        <v>19</v>
      </c>
      <c r="G234" t="s">
        <v>19</v>
      </c>
      <c r="H234" t="s">
        <v>82</v>
      </c>
      <c r="I234" t="s">
        <v>612</v>
      </c>
      <c r="J234">
        <v>650</v>
      </c>
      <c r="K234" t="s">
        <v>84</v>
      </c>
      <c r="L234" t="s">
        <v>85</v>
      </c>
      <c r="M234" t="s">
        <v>86</v>
      </c>
      <c r="N234">
        <v>1</v>
      </c>
      <c r="O234" s="1">
        <v>44657.786412037036</v>
      </c>
      <c r="P234" s="1">
        <v>44657.828831018516</v>
      </c>
      <c r="Q234">
        <v>2442</v>
      </c>
      <c r="R234">
        <v>1223</v>
      </c>
      <c r="S234" t="b">
        <v>0</v>
      </c>
      <c r="T234" t="s">
        <v>87</v>
      </c>
      <c r="U234" t="b">
        <v>0</v>
      </c>
      <c r="V234" t="s">
        <v>320</v>
      </c>
      <c r="W234" s="1">
        <v>44657.828831018516</v>
      </c>
      <c r="X234">
        <v>718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650</v>
      </c>
      <c r="AE234">
        <v>625</v>
      </c>
      <c r="AF234">
        <v>0</v>
      </c>
      <c r="AG234">
        <v>15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hidden="1" x14ac:dyDescent="0.45">
      <c r="A235" t="s">
        <v>613</v>
      </c>
      <c r="B235" t="s">
        <v>79</v>
      </c>
      <c r="C235" t="s">
        <v>614</v>
      </c>
      <c r="D235" t="s">
        <v>81</v>
      </c>
      <c r="E235" s="2" t="str">
        <f t="shared" ref="E235:E246" si="8">HYPERLINK("capsilon://?command=openfolder&amp;siteaddress=FAM.docvelocity-na8.net&amp;folderid=FX6E7E91CB-FBF9-1EE3-ACDA-416A92B990A9","FX2204296")</f>
        <v>FX2204296</v>
      </c>
      <c r="F235" t="s">
        <v>19</v>
      </c>
      <c r="G235" t="s">
        <v>19</v>
      </c>
      <c r="H235" t="s">
        <v>82</v>
      </c>
      <c r="I235" t="s">
        <v>615</v>
      </c>
      <c r="J235">
        <v>63</v>
      </c>
      <c r="K235" t="s">
        <v>84</v>
      </c>
      <c r="L235" t="s">
        <v>85</v>
      </c>
      <c r="M235" t="s">
        <v>86</v>
      </c>
      <c r="N235">
        <v>2</v>
      </c>
      <c r="O235" s="1">
        <v>44657.787037037036</v>
      </c>
      <c r="P235" s="1">
        <v>44657.838506944441</v>
      </c>
      <c r="Q235">
        <v>3567</v>
      </c>
      <c r="R235">
        <v>880</v>
      </c>
      <c r="S235" t="b">
        <v>0</v>
      </c>
      <c r="T235" t="s">
        <v>87</v>
      </c>
      <c r="U235" t="b">
        <v>0</v>
      </c>
      <c r="V235" t="s">
        <v>189</v>
      </c>
      <c r="W235" s="1">
        <v>44657.793032407404</v>
      </c>
      <c r="X235">
        <v>507</v>
      </c>
      <c r="Y235">
        <v>44</v>
      </c>
      <c r="Z235">
        <v>0</v>
      </c>
      <c r="AA235">
        <v>44</v>
      </c>
      <c r="AB235">
        <v>0</v>
      </c>
      <c r="AC235">
        <v>17</v>
      </c>
      <c r="AD235">
        <v>19</v>
      </c>
      <c r="AE235">
        <v>0</v>
      </c>
      <c r="AF235">
        <v>0</v>
      </c>
      <c r="AG235">
        <v>0</v>
      </c>
      <c r="AH235" t="s">
        <v>200</v>
      </c>
      <c r="AI235" s="1">
        <v>44657.838506944441</v>
      </c>
      <c r="AJ235">
        <v>373</v>
      </c>
      <c r="AK235">
        <v>2</v>
      </c>
      <c r="AL235">
        <v>0</v>
      </c>
      <c r="AM235">
        <v>2</v>
      </c>
      <c r="AN235">
        <v>0</v>
      </c>
      <c r="AO235">
        <v>1</v>
      </c>
      <c r="AP235">
        <v>17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hidden="1" x14ac:dyDescent="0.45">
      <c r="A236" t="s">
        <v>616</v>
      </c>
      <c r="B236" t="s">
        <v>79</v>
      </c>
      <c r="C236" t="s">
        <v>614</v>
      </c>
      <c r="D236" t="s">
        <v>81</v>
      </c>
      <c r="E236" s="2" t="str">
        <f t="shared" si="8"/>
        <v>FX2204296</v>
      </c>
      <c r="F236" t="s">
        <v>19</v>
      </c>
      <c r="G236" t="s">
        <v>19</v>
      </c>
      <c r="H236" t="s">
        <v>82</v>
      </c>
      <c r="I236" t="s">
        <v>617</v>
      </c>
      <c r="J236">
        <v>52</v>
      </c>
      <c r="K236" t="s">
        <v>84</v>
      </c>
      <c r="L236" t="s">
        <v>85</v>
      </c>
      <c r="M236" t="s">
        <v>86</v>
      </c>
      <c r="N236">
        <v>2</v>
      </c>
      <c r="O236" s="1">
        <v>44657.787141203706</v>
      </c>
      <c r="P236" s="1">
        <v>44657.838750000003</v>
      </c>
      <c r="Q236">
        <v>3151</v>
      </c>
      <c r="R236">
        <v>1308</v>
      </c>
      <c r="S236" t="b">
        <v>0</v>
      </c>
      <c r="T236" t="s">
        <v>87</v>
      </c>
      <c r="U236" t="b">
        <v>0</v>
      </c>
      <c r="V236" t="s">
        <v>98</v>
      </c>
      <c r="W236" s="1">
        <v>44657.79855324074</v>
      </c>
      <c r="X236">
        <v>958</v>
      </c>
      <c r="Y236">
        <v>57</v>
      </c>
      <c r="Z236">
        <v>0</v>
      </c>
      <c r="AA236">
        <v>57</v>
      </c>
      <c r="AB236">
        <v>0</v>
      </c>
      <c r="AC236">
        <v>27</v>
      </c>
      <c r="AD236">
        <v>-5</v>
      </c>
      <c r="AE236">
        <v>0</v>
      </c>
      <c r="AF236">
        <v>0</v>
      </c>
      <c r="AG236">
        <v>0</v>
      </c>
      <c r="AH236" t="s">
        <v>442</v>
      </c>
      <c r="AI236" s="1">
        <v>44657.838750000003</v>
      </c>
      <c r="AJ236">
        <v>350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-5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hidden="1" x14ac:dyDescent="0.45">
      <c r="A237" t="s">
        <v>618</v>
      </c>
      <c r="B237" t="s">
        <v>79</v>
      </c>
      <c r="C237" t="s">
        <v>614</v>
      </c>
      <c r="D237" t="s">
        <v>81</v>
      </c>
      <c r="E237" s="2" t="str">
        <f t="shared" si="8"/>
        <v>FX2204296</v>
      </c>
      <c r="F237" t="s">
        <v>19</v>
      </c>
      <c r="G237" t="s">
        <v>19</v>
      </c>
      <c r="H237" t="s">
        <v>82</v>
      </c>
      <c r="I237" t="s">
        <v>619</v>
      </c>
      <c r="J237">
        <v>28</v>
      </c>
      <c r="K237" t="s">
        <v>84</v>
      </c>
      <c r="L237" t="s">
        <v>85</v>
      </c>
      <c r="M237" t="s">
        <v>86</v>
      </c>
      <c r="N237">
        <v>2</v>
      </c>
      <c r="O237" s="1">
        <v>44657.788506944446</v>
      </c>
      <c r="P237" s="1">
        <v>44657.839525462965</v>
      </c>
      <c r="Q237">
        <v>4026</v>
      </c>
      <c r="R237">
        <v>382</v>
      </c>
      <c r="S237" t="b">
        <v>0</v>
      </c>
      <c r="T237" t="s">
        <v>87</v>
      </c>
      <c r="U237" t="b">
        <v>0</v>
      </c>
      <c r="V237" t="s">
        <v>127</v>
      </c>
      <c r="W237" s="1">
        <v>44657.792129629626</v>
      </c>
      <c r="X237">
        <v>294</v>
      </c>
      <c r="Y237">
        <v>21</v>
      </c>
      <c r="Z237">
        <v>0</v>
      </c>
      <c r="AA237">
        <v>21</v>
      </c>
      <c r="AB237">
        <v>0</v>
      </c>
      <c r="AC237">
        <v>2</v>
      </c>
      <c r="AD237">
        <v>7</v>
      </c>
      <c r="AE237">
        <v>0</v>
      </c>
      <c r="AF237">
        <v>0</v>
      </c>
      <c r="AG237">
        <v>0</v>
      </c>
      <c r="AH237" t="s">
        <v>200</v>
      </c>
      <c r="AI237" s="1">
        <v>44657.839525462965</v>
      </c>
      <c r="AJ237">
        <v>88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hidden="1" x14ac:dyDescent="0.45">
      <c r="A238" t="s">
        <v>620</v>
      </c>
      <c r="B238" t="s">
        <v>79</v>
      </c>
      <c r="C238" t="s">
        <v>614</v>
      </c>
      <c r="D238" t="s">
        <v>81</v>
      </c>
      <c r="E238" s="2" t="str">
        <f t="shared" si="8"/>
        <v>FX2204296</v>
      </c>
      <c r="F238" t="s">
        <v>19</v>
      </c>
      <c r="G238" t="s">
        <v>19</v>
      </c>
      <c r="H238" t="s">
        <v>82</v>
      </c>
      <c r="I238" t="s">
        <v>621</v>
      </c>
      <c r="J238">
        <v>28</v>
      </c>
      <c r="K238" t="s">
        <v>84</v>
      </c>
      <c r="L238" t="s">
        <v>85</v>
      </c>
      <c r="M238" t="s">
        <v>86</v>
      </c>
      <c r="N238">
        <v>2</v>
      </c>
      <c r="O238" s="1">
        <v>44657.788564814815</v>
      </c>
      <c r="P238" s="1">
        <v>44657.845925925925</v>
      </c>
      <c r="Q238">
        <v>3331</v>
      </c>
      <c r="R238">
        <v>1625</v>
      </c>
      <c r="S238" t="b">
        <v>0</v>
      </c>
      <c r="T238" t="s">
        <v>87</v>
      </c>
      <c r="U238" t="b">
        <v>0</v>
      </c>
      <c r="V238" t="s">
        <v>127</v>
      </c>
      <c r="W238" s="1">
        <v>44657.802060185182</v>
      </c>
      <c r="X238">
        <v>857</v>
      </c>
      <c r="Y238">
        <v>21</v>
      </c>
      <c r="Z238">
        <v>0</v>
      </c>
      <c r="AA238">
        <v>21</v>
      </c>
      <c r="AB238">
        <v>0</v>
      </c>
      <c r="AC238">
        <v>4</v>
      </c>
      <c r="AD238">
        <v>7</v>
      </c>
      <c r="AE238">
        <v>0</v>
      </c>
      <c r="AF238">
        <v>0</v>
      </c>
      <c r="AG238">
        <v>0</v>
      </c>
      <c r="AH238" t="s">
        <v>442</v>
      </c>
      <c r="AI238" s="1">
        <v>44657.845925925925</v>
      </c>
      <c r="AJ238">
        <v>619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5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hidden="1" x14ac:dyDescent="0.45">
      <c r="A239" t="s">
        <v>622</v>
      </c>
      <c r="B239" t="s">
        <v>79</v>
      </c>
      <c r="C239" t="s">
        <v>614</v>
      </c>
      <c r="D239" t="s">
        <v>81</v>
      </c>
      <c r="E239" s="2" t="str">
        <f t="shared" si="8"/>
        <v>FX2204296</v>
      </c>
      <c r="F239" t="s">
        <v>19</v>
      </c>
      <c r="G239" t="s">
        <v>19</v>
      </c>
      <c r="H239" t="s">
        <v>82</v>
      </c>
      <c r="I239" t="s">
        <v>623</v>
      </c>
      <c r="J239">
        <v>28</v>
      </c>
      <c r="K239" t="s">
        <v>84</v>
      </c>
      <c r="L239" t="s">
        <v>85</v>
      </c>
      <c r="M239" t="s">
        <v>86</v>
      </c>
      <c r="N239">
        <v>2</v>
      </c>
      <c r="O239" s="1">
        <v>44657.788912037038</v>
      </c>
      <c r="P239" s="1">
        <v>44657.846921296295</v>
      </c>
      <c r="Q239">
        <v>4638</v>
      </c>
      <c r="R239">
        <v>374</v>
      </c>
      <c r="S239" t="b">
        <v>0</v>
      </c>
      <c r="T239" t="s">
        <v>87</v>
      </c>
      <c r="U239" t="b">
        <v>0</v>
      </c>
      <c r="V239" t="s">
        <v>127</v>
      </c>
      <c r="W239" s="1">
        <v>44657.803495370368</v>
      </c>
      <c r="X239">
        <v>123</v>
      </c>
      <c r="Y239">
        <v>0</v>
      </c>
      <c r="Z239">
        <v>0</v>
      </c>
      <c r="AA239">
        <v>0</v>
      </c>
      <c r="AB239">
        <v>21</v>
      </c>
      <c r="AC239">
        <v>0</v>
      </c>
      <c r="AD239">
        <v>28</v>
      </c>
      <c r="AE239">
        <v>0</v>
      </c>
      <c r="AF239">
        <v>0</v>
      </c>
      <c r="AG239">
        <v>0</v>
      </c>
      <c r="AH239" t="s">
        <v>442</v>
      </c>
      <c r="AI239" s="1">
        <v>44657.846921296295</v>
      </c>
      <c r="AJ239">
        <v>85</v>
      </c>
      <c r="AK239">
        <v>0</v>
      </c>
      <c r="AL239">
        <v>0</v>
      </c>
      <c r="AM239">
        <v>0</v>
      </c>
      <c r="AN239">
        <v>21</v>
      </c>
      <c r="AO239">
        <v>0</v>
      </c>
      <c r="AP239">
        <v>28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hidden="1" x14ac:dyDescent="0.45">
      <c r="A240" t="s">
        <v>624</v>
      </c>
      <c r="B240" t="s">
        <v>79</v>
      </c>
      <c r="C240" t="s">
        <v>614</v>
      </c>
      <c r="D240" t="s">
        <v>81</v>
      </c>
      <c r="E240" s="2" t="str">
        <f t="shared" si="8"/>
        <v>FX2204296</v>
      </c>
      <c r="F240" t="s">
        <v>19</v>
      </c>
      <c r="G240" t="s">
        <v>19</v>
      </c>
      <c r="H240" t="s">
        <v>82</v>
      </c>
      <c r="I240" t="s">
        <v>625</v>
      </c>
      <c r="J240">
        <v>28</v>
      </c>
      <c r="K240" t="s">
        <v>84</v>
      </c>
      <c r="L240" t="s">
        <v>85</v>
      </c>
      <c r="M240" t="s">
        <v>86</v>
      </c>
      <c r="N240">
        <v>2</v>
      </c>
      <c r="O240" s="1">
        <v>44657.7890162037</v>
      </c>
      <c r="P240" s="1">
        <v>44657.850763888891</v>
      </c>
      <c r="Q240">
        <v>4680</v>
      </c>
      <c r="R240">
        <v>655</v>
      </c>
      <c r="S240" t="b">
        <v>0</v>
      </c>
      <c r="T240" t="s">
        <v>87</v>
      </c>
      <c r="U240" t="b">
        <v>0</v>
      </c>
      <c r="V240" t="s">
        <v>133</v>
      </c>
      <c r="W240" s="1">
        <v>44657.793634259258</v>
      </c>
      <c r="X240">
        <v>324</v>
      </c>
      <c r="Y240">
        <v>21</v>
      </c>
      <c r="Z240">
        <v>0</v>
      </c>
      <c r="AA240">
        <v>21</v>
      </c>
      <c r="AB240">
        <v>0</v>
      </c>
      <c r="AC240">
        <v>0</v>
      </c>
      <c r="AD240">
        <v>7</v>
      </c>
      <c r="AE240">
        <v>0</v>
      </c>
      <c r="AF240">
        <v>0</v>
      </c>
      <c r="AG240">
        <v>0</v>
      </c>
      <c r="AH240" t="s">
        <v>442</v>
      </c>
      <c r="AI240" s="1">
        <v>44657.850763888891</v>
      </c>
      <c r="AJ240">
        <v>331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hidden="1" x14ac:dyDescent="0.45">
      <c r="A241" t="s">
        <v>626</v>
      </c>
      <c r="B241" t="s">
        <v>79</v>
      </c>
      <c r="C241" t="s">
        <v>614</v>
      </c>
      <c r="D241" t="s">
        <v>81</v>
      </c>
      <c r="E241" s="2" t="str">
        <f t="shared" si="8"/>
        <v>FX2204296</v>
      </c>
      <c r="F241" t="s">
        <v>19</v>
      </c>
      <c r="G241" t="s">
        <v>19</v>
      </c>
      <c r="H241" t="s">
        <v>82</v>
      </c>
      <c r="I241" t="s">
        <v>627</v>
      </c>
      <c r="J241">
        <v>28</v>
      </c>
      <c r="K241" t="s">
        <v>84</v>
      </c>
      <c r="L241" t="s">
        <v>85</v>
      </c>
      <c r="M241" t="s">
        <v>86</v>
      </c>
      <c r="N241">
        <v>2</v>
      </c>
      <c r="O241" s="1">
        <v>44657.78943287037</v>
      </c>
      <c r="P241" s="1">
        <v>44657.857210648152</v>
      </c>
      <c r="Q241">
        <v>4118</v>
      </c>
      <c r="R241">
        <v>1738</v>
      </c>
      <c r="S241" t="b">
        <v>0</v>
      </c>
      <c r="T241" t="s">
        <v>87</v>
      </c>
      <c r="U241" t="b">
        <v>0</v>
      </c>
      <c r="V241" t="s">
        <v>189</v>
      </c>
      <c r="W241" s="1">
        <v>44657.807592592595</v>
      </c>
      <c r="X241">
        <v>1010</v>
      </c>
      <c r="Y241">
        <v>21</v>
      </c>
      <c r="Z241">
        <v>0</v>
      </c>
      <c r="AA241">
        <v>21</v>
      </c>
      <c r="AB241">
        <v>0</v>
      </c>
      <c r="AC241">
        <v>18</v>
      </c>
      <c r="AD241">
        <v>7</v>
      </c>
      <c r="AE241">
        <v>0</v>
      </c>
      <c r="AF241">
        <v>0</v>
      </c>
      <c r="AG241">
        <v>0</v>
      </c>
      <c r="AH241" t="s">
        <v>442</v>
      </c>
      <c r="AI241" s="1">
        <v>44657.857210648152</v>
      </c>
      <c r="AJ241">
        <v>556</v>
      </c>
      <c r="AK241">
        <v>3</v>
      </c>
      <c r="AL241">
        <v>0</v>
      </c>
      <c r="AM241">
        <v>3</v>
      </c>
      <c r="AN241">
        <v>0</v>
      </c>
      <c r="AO241">
        <v>3</v>
      </c>
      <c r="AP241">
        <v>4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hidden="1" x14ac:dyDescent="0.45">
      <c r="A242" t="s">
        <v>628</v>
      </c>
      <c r="B242" t="s">
        <v>79</v>
      </c>
      <c r="C242" t="s">
        <v>614</v>
      </c>
      <c r="D242" t="s">
        <v>81</v>
      </c>
      <c r="E242" s="2" t="str">
        <f t="shared" si="8"/>
        <v>FX2204296</v>
      </c>
      <c r="F242" t="s">
        <v>19</v>
      </c>
      <c r="G242" t="s">
        <v>19</v>
      </c>
      <c r="H242" t="s">
        <v>82</v>
      </c>
      <c r="I242" t="s">
        <v>629</v>
      </c>
      <c r="J242">
        <v>28</v>
      </c>
      <c r="K242" t="s">
        <v>84</v>
      </c>
      <c r="L242" t="s">
        <v>85</v>
      </c>
      <c r="M242" t="s">
        <v>86</v>
      </c>
      <c r="N242">
        <v>2</v>
      </c>
      <c r="O242" s="1">
        <v>44657.789548611108</v>
      </c>
      <c r="P242" s="1">
        <v>44657.859525462962</v>
      </c>
      <c r="Q242">
        <v>5574</v>
      </c>
      <c r="R242">
        <v>472</v>
      </c>
      <c r="S242" t="b">
        <v>0</v>
      </c>
      <c r="T242" t="s">
        <v>87</v>
      </c>
      <c r="U242" t="b">
        <v>0</v>
      </c>
      <c r="V242" t="s">
        <v>136</v>
      </c>
      <c r="W242" s="1">
        <v>44657.79383101852</v>
      </c>
      <c r="X242">
        <v>273</v>
      </c>
      <c r="Y242">
        <v>21</v>
      </c>
      <c r="Z242">
        <v>0</v>
      </c>
      <c r="AA242">
        <v>21</v>
      </c>
      <c r="AB242">
        <v>0</v>
      </c>
      <c r="AC242">
        <v>0</v>
      </c>
      <c r="AD242">
        <v>7</v>
      </c>
      <c r="AE242">
        <v>0</v>
      </c>
      <c r="AF242">
        <v>0</v>
      </c>
      <c r="AG242">
        <v>0</v>
      </c>
      <c r="AH242" t="s">
        <v>442</v>
      </c>
      <c r="AI242" s="1">
        <v>44657.859525462962</v>
      </c>
      <c r="AJ242">
        <v>199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hidden="1" x14ac:dyDescent="0.45">
      <c r="A243" t="s">
        <v>630</v>
      </c>
      <c r="B243" t="s">
        <v>79</v>
      </c>
      <c r="C243" t="s">
        <v>614</v>
      </c>
      <c r="D243" t="s">
        <v>81</v>
      </c>
      <c r="E243" s="2" t="str">
        <f t="shared" si="8"/>
        <v>FX2204296</v>
      </c>
      <c r="F243" t="s">
        <v>19</v>
      </c>
      <c r="G243" t="s">
        <v>19</v>
      </c>
      <c r="H243" t="s">
        <v>82</v>
      </c>
      <c r="I243" t="s">
        <v>631</v>
      </c>
      <c r="J243">
        <v>28</v>
      </c>
      <c r="K243" t="s">
        <v>84</v>
      </c>
      <c r="L243" t="s">
        <v>85</v>
      </c>
      <c r="M243" t="s">
        <v>86</v>
      </c>
      <c r="N243">
        <v>2</v>
      </c>
      <c r="O243" s="1">
        <v>44657.789988425924</v>
      </c>
      <c r="P243" s="1">
        <v>44657.86277777778</v>
      </c>
      <c r="Q243">
        <v>5569</v>
      </c>
      <c r="R243">
        <v>720</v>
      </c>
      <c r="S243" t="b">
        <v>0</v>
      </c>
      <c r="T243" t="s">
        <v>87</v>
      </c>
      <c r="U243" t="b">
        <v>0</v>
      </c>
      <c r="V243" t="s">
        <v>136</v>
      </c>
      <c r="W243" s="1">
        <v>44657.798819444448</v>
      </c>
      <c r="X243">
        <v>431</v>
      </c>
      <c r="Y243">
        <v>21</v>
      </c>
      <c r="Z243">
        <v>0</v>
      </c>
      <c r="AA243">
        <v>21</v>
      </c>
      <c r="AB243">
        <v>0</v>
      </c>
      <c r="AC243">
        <v>14</v>
      </c>
      <c r="AD243">
        <v>7</v>
      </c>
      <c r="AE243">
        <v>0</v>
      </c>
      <c r="AF243">
        <v>0</v>
      </c>
      <c r="AG243">
        <v>0</v>
      </c>
      <c r="AH243" t="s">
        <v>442</v>
      </c>
      <c r="AI243" s="1">
        <v>44657.86277777778</v>
      </c>
      <c r="AJ243">
        <v>280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hidden="1" x14ac:dyDescent="0.45">
      <c r="A244" t="s">
        <v>632</v>
      </c>
      <c r="B244" t="s">
        <v>79</v>
      </c>
      <c r="C244" t="s">
        <v>614</v>
      </c>
      <c r="D244" t="s">
        <v>81</v>
      </c>
      <c r="E244" s="2" t="str">
        <f t="shared" si="8"/>
        <v>FX2204296</v>
      </c>
      <c r="F244" t="s">
        <v>19</v>
      </c>
      <c r="G244" t="s">
        <v>19</v>
      </c>
      <c r="H244" t="s">
        <v>82</v>
      </c>
      <c r="I244" t="s">
        <v>633</v>
      </c>
      <c r="J244">
        <v>28</v>
      </c>
      <c r="K244" t="s">
        <v>84</v>
      </c>
      <c r="L244" t="s">
        <v>85</v>
      </c>
      <c r="M244" t="s">
        <v>86</v>
      </c>
      <c r="N244">
        <v>2</v>
      </c>
      <c r="O244" s="1">
        <v>44657.790196759262</v>
      </c>
      <c r="P244" s="1">
        <v>44657.866898148146</v>
      </c>
      <c r="Q244">
        <v>5820</v>
      </c>
      <c r="R244">
        <v>807</v>
      </c>
      <c r="S244" t="b">
        <v>0</v>
      </c>
      <c r="T244" t="s">
        <v>87</v>
      </c>
      <c r="U244" t="b">
        <v>0</v>
      </c>
      <c r="V244" t="s">
        <v>148</v>
      </c>
      <c r="W244" s="1">
        <v>44657.800034722219</v>
      </c>
      <c r="X244">
        <v>452</v>
      </c>
      <c r="Y244">
        <v>21</v>
      </c>
      <c r="Z244">
        <v>0</v>
      </c>
      <c r="AA244">
        <v>21</v>
      </c>
      <c r="AB244">
        <v>0</v>
      </c>
      <c r="AC244">
        <v>6</v>
      </c>
      <c r="AD244">
        <v>7</v>
      </c>
      <c r="AE244">
        <v>0</v>
      </c>
      <c r="AF244">
        <v>0</v>
      </c>
      <c r="AG244">
        <v>0</v>
      </c>
      <c r="AH244" t="s">
        <v>442</v>
      </c>
      <c r="AI244" s="1">
        <v>44657.866898148146</v>
      </c>
      <c r="AJ244">
        <v>355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6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hidden="1" x14ac:dyDescent="0.45">
      <c r="A245" t="s">
        <v>634</v>
      </c>
      <c r="B245" t="s">
        <v>79</v>
      </c>
      <c r="C245" t="s">
        <v>614</v>
      </c>
      <c r="D245" t="s">
        <v>81</v>
      </c>
      <c r="E245" s="2" t="str">
        <f t="shared" si="8"/>
        <v>FX2204296</v>
      </c>
      <c r="F245" t="s">
        <v>19</v>
      </c>
      <c r="G245" t="s">
        <v>19</v>
      </c>
      <c r="H245" t="s">
        <v>82</v>
      </c>
      <c r="I245" t="s">
        <v>635</v>
      </c>
      <c r="J245">
        <v>28</v>
      </c>
      <c r="K245" t="s">
        <v>84</v>
      </c>
      <c r="L245" t="s">
        <v>85</v>
      </c>
      <c r="M245" t="s">
        <v>86</v>
      </c>
      <c r="N245">
        <v>2</v>
      </c>
      <c r="O245" s="1">
        <v>44657.790486111109</v>
      </c>
      <c r="P245" s="1">
        <v>44657.869606481479</v>
      </c>
      <c r="Q245">
        <v>6133</v>
      </c>
      <c r="R245">
        <v>703</v>
      </c>
      <c r="S245" t="b">
        <v>0</v>
      </c>
      <c r="T245" t="s">
        <v>87</v>
      </c>
      <c r="U245" t="b">
        <v>0</v>
      </c>
      <c r="V245" t="s">
        <v>136</v>
      </c>
      <c r="W245" s="1">
        <v>44657.803506944445</v>
      </c>
      <c r="X245">
        <v>404</v>
      </c>
      <c r="Y245">
        <v>21</v>
      </c>
      <c r="Z245">
        <v>0</v>
      </c>
      <c r="AA245">
        <v>21</v>
      </c>
      <c r="AB245">
        <v>0</v>
      </c>
      <c r="AC245">
        <v>2</v>
      </c>
      <c r="AD245">
        <v>7</v>
      </c>
      <c r="AE245">
        <v>0</v>
      </c>
      <c r="AF245">
        <v>0</v>
      </c>
      <c r="AG245">
        <v>0</v>
      </c>
      <c r="AH245" t="s">
        <v>442</v>
      </c>
      <c r="AI245" s="1">
        <v>44657.869606481479</v>
      </c>
      <c r="AJ245">
        <v>233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hidden="1" x14ac:dyDescent="0.45">
      <c r="A246" t="s">
        <v>636</v>
      </c>
      <c r="B246" t="s">
        <v>79</v>
      </c>
      <c r="C246" t="s">
        <v>614</v>
      </c>
      <c r="D246" t="s">
        <v>81</v>
      </c>
      <c r="E246" s="2" t="str">
        <f t="shared" si="8"/>
        <v>FX2204296</v>
      </c>
      <c r="F246" t="s">
        <v>19</v>
      </c>
      <c r="G246" t="s">
        <v>19</v>
      </c>
      <c r="H246" t="s">
        <v>82</v>
      </c>
      <c r="I246" t="s">
        <v>637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44657.790671296294</v>
      </c>
      <c r="P246" s="1">
        <v>44657.901504629626</v>
      </c>
      <c r="Q246">
        <v>8673</v>
      </c>
      <c r="R246">
        <v>903</v>
      </c>
      <c r="S246" t="b">
        <v>0</v>
      </c>
      <c r="T246" t="s">
        <v>87</v>
      </c>
      <c r="U246" t="b">
        <v>0</v>
      </c>
      <c r="V246" t="s">
        <v>322</v>
      </c>
      <c r="W246" s="1">
        <v>44657.818969907406</v>
      </c>
      <c r="X246">
        <v>317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442</v>
      </c>
      <c r="AI246" s="1">
        <v>44657.901504629626</v>
      </c>
      <c r="AJ246">
        <v>501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hidden="1" x14ac:dyDescent="0.45">
      <c r="A247" t="s">
        <v>638</v>
      </c>
      <c r="B247" t="s">
        <v>79</v>
      </c>
      <c r="C247" t="s">
        <v>639</v>
      </c>
      <c r="D247" t="s">
        <v>81</v>
      </c>
      <c r="E247" s="2" t="str">
        <f>HYPERLINK("capsilon://?command=openfolder&amp;siteaddress=FAM.docvelocity-na8.net&amp;folderid=FX18D82BB7-C7EF-3CA5-7838-F67858C21935","FX22041544")</f>
        <v>FX22041544</v>
      </c>
      <c r="F247" t="s">
        <v>19</v>
      </c>
      <c r="G247" t="s">
        <v>19</v>
      </c>
      <c r="H247" t="s">
        <v>82</v>
      </c>
      <c r="I247" t="s">
        <v>640</v>
      </c>
      <c r="J247">
        <v>247</v>
      </c>
      <c r="K247" t="s">
        <v>84</v>
      </c>
      <c r="L247" t="s">
        <v>85</v>
      </c>
      <c r="M247" t="s">
        <v>86</v>
      </c>
      <c r="N247">
        <v>1</v>
      </c>
      <c r="O247" s="1">
        <v>44657.795844907407</v>
      </c>
      <c r="P247" s="1">
        <v>44657.837835648148</v>
      </c>
      <c r="Q247">
        <v>2122</v>
      </c>
      <c r="R247">
        <v>1506</v>
      </c>
      <c r="S247" t="b">
        <v>0</v>
      </c>
      <c r="T247" t="s">
        <v>87</v>
      </c>
      <c r="U247" t="b">
        <v>0</v>
      </c>
      <c r="V247" t="s">
        <v>245</v>
      </c>
      <c r="W247" s="1">
        <v>44657.837835648148</v>
      </c>
      <c r="X247">
        <v>928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247</v>
      </c>
      <c r="AE247">
        <v>223</v>
      </c>
      <c r="AF247">
        <v>0</v>
      </c>
      <c r="AG247">
        <v>9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hidden="1" x14ac:dyDescent="0.45">
      <c r="A248" t="s">
        <v>641</v>
      </c>
      <c r="B248" t="s">
        <v>79</v>
      </c>
      <c r="C248" t="s">
        <v>606</v>
      </c>
      <c r="D248" t="s">
        <v>81</v>
      </c>
      <c r="E248" s="2" t="str">
        <f>HYPERLINK("capsilon://?command=openfolder&amp;siteaddress=FAM.docvelocity-na8.net&amp;folderid=FXA913C807-F985-9C81-556A-44391835ECAB","FX22042073")</f>
        <v>FX22042073</v>
      </c>
      <c r="F248" t="s">
        <v>19</v>
      </c>
      <c r="G248" t="s">
        <v>19</v>
      </c>
      <c r="H248" t="s">
        <v>82</v>
      </c>
      <c r="I248" t="s">
        <v>607</v>
      </c>
      <c r="J248">
        <v>294</v>
      </c>
      <c r="K248" t="s">
        <v>84</v>
      </c>
      <c r="L248" t="s">
        <v>85</v>
      </c>
      <c r="M248" t="s">
        <v>86</v>
      </c>
      <c r="N248">
        <v>2</v>
      </c>
      <c r="O248" s="1">
        <v>44657.802071759259</v>
      </c>
      <c r="P248" s="1">
        <v>44657.834687499999</v>
      </c>
      <c r="Q248">
        <v>713</v>
      </c>
      <c r="R248">
        <v>2105</v>
      </c>
      <c r="S248" t="b">
        <v>0</v>
      </c>
      <c r="T248" t="s">
        <v>87</v>
      </c>
      <c r="U248" t="b">
        <v>1</v>
      </c>
      <c r="V248" t="s">
        <v>320</v>
      </c>
      <c r="W248" s="1">
        <v>44657.820509259262</v>
      </c>
      <c r="X248">
        <v>1034</v>
      </c>
      <c r="Y248">
        <v>260</v>
      </c>
      <c r="Z248">
        <v>0</v>
      </c>
      <c r="AA248">
        <v>260</v>
      </c>
      <c r="AB248">
        <v>0</v>
      </c>
      <c r="AC248">
        <v>6</v>
      </c>
      <c r="AD248">
        <v>34</v>
      </c>
      <c r="AE248">
        <v>0</v>
      </c>
      <c r="AF248">
        <v>0</v>
      </c>
      <c r="AG248">
        <v>0</v>
      </c>
      <c r="AH248" t="s">
        <v>442</v>
      </c>
      <c r="AI248" s="1">
        <v>44657.834687499999</v>
      </c>
      <c r="AJ248">
        <v>1019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34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hidden="1" x14ac:dyDescent="0.45">
      <c r="A249" t="s">
        <v>642</v>
      </c>
      <c r="B249" t="s">
        <v>79</v>
      </c>
      <c r="C249" t="s">
        <v>611</v>
      </c>
      <c r="D249" t="s">
        <v>81</v>
      </c>
      <c r="E249" s="2" t="str">
        <f>HYPERLINK("capsilon://?command=openfolder&amp;siteaddress=FAM.docvelocity-na8.net&amp;folderid=FX1E80BD6B-809A-D684-86B8-6C8A1133D678","FX22042066")</f>
        <v>FX22042066</v>
      </c>
      <c r="F249" t="s">
        <v>19</v>
      </c>
      <c r="G249" t="s">
        <v>19</v>
      </c>
      <c r="H249" t="s">
        <v>82</v>
      </c>
      <c r="I249" t="s">
        <v>612</v>
      </c>
      <c r="J249">
        <v>930</v>
      </c>
      <c r="K249" t="s">
        <v>84</v>
      </c>
      <c r="L249" t="s">
        <v>85</v>
      </c>
      <c r="M249" t="s">
        <v>86</v>
      </c>
      <c r="N249">
        <v>2</v>
      </c>
      <c r="O249" s="1">
        <v>44657.830347222225</v>
      </c>
      <c r="P249" s="1">
        <v>44657.907638888886</v>
      </c>
      <c r="Q249">
        <v>626</v>
      </c>
      <c r="R249">
        <v>6052</v>
      </c>
      <c r="S249" t="b">
        <v>0</v>
      </c>
      <c r="T249" t="s">
        <v>87</v>
      </c>
      <c r="U249" t="b">
        <v>1</v>
      </c>
      <c r="V249" t="s">
        <v>322</v>
      </c>
      <c r="W249" s="1">
        <v>44657.872893518521</v>
      </c>
      <c r="X249">
        <v>3280</v>
      </c>
      <c r="Y249">
        <v>697</v>
      </c>
      <c r="Z249">
        <v>0</v>
      </c>
      <c r="AA249">
        <v>697</v>
      </c>
      <c r="AB249">
        <v>95</v>
      </c>
      <c r="AC249">
        <v>121</v>
      </c>
      <c r="AD249">
        <v>233</v>
      </c>
      <c r="AE249">
        <v>0</v>
      </c>
      <c r="AF249">
        <v>0</v>
      </c>
      <c r="AG249">
        <v>0</v>
      </c>
      <c r="AH249" t="s">
        <v>200</v>
      </c>
      <c r="AI249" s="1">
        <v>44657.907638888886</v>
      </c>
      <c r="AJ249">
        <v>2772</v>
      </c>
      <c r="AK249">
        <v>93</v>
      </c>
      <c r="AL249">
        <v>0</v>
      </c>
      <c r="AM249">
        <v>93</v>
      </c>
      <c r="AN249">
        <v>0</v>
      </c>
      <c r="AO249">
        <v>51</v>
      </c>
      <c r="AP249">
        <v>140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hidden="1" x14ac:dyDescent="0.45">
      <c r="A250" t="s">
        <v>643</v>
      </c>
      <c r="B250" t="s">
        <v>79</v>
      </c>
      <c r="C250" t="s">
        <v>639</v>
      </c>
      <c r="D250" t="s">
        <v>81</v>
      </c>
      <c r="E250" s="2" t="str">
        <f>HYPERLINK("capsilon://?command=openfolder&amp;siteaddress=FAM.docvelocity-na8.net&amp;folderid=FX18D82BB7-C7EF-3CA5-7838-F67858C21935","FX22041544")</f>
        <v>FX22041544</v>
      </c>
      <c r="F250" t="s">
        <v>19</v>
      </c>
      <c r="G250" t="s">
        <v>19</v>
      </c>
      <c r="H250" t="s">
        <v>82</v>
      </c>
      <c r="I250" t="s">
        <v>640</v>
      </c>
      <c r="J250">
        <v>375</v>
      </c>
      <c r="K250" t="s">
        <v>84</v>
      </c>
      <c r="L250" t="s">
        <v>85</v>
      </c>
      <c r="M250" t="s">
        <v>86</v>
      </c>
      <c r="N250">
        <v>2</v>
      </c>
      <c r="O250" s="1">
        <v>44657.838969907411</v>
      </c>
      <c r="P250" s="1">
        <v>44657.895694444444</v>
      </c>
      <c r="Q250">
        <v>199</v>
      </c>
      <c r="R250">
        <v>4702</v>
      </c>
      <c r="S250" t="b">
        <v>0</v>
      </c>
      <c r="T250" t="s">
        <v>87</v>
      </c>
      <c r="U250" t="b">
        <v>1</v>
      </c>
      <c r="V250" t="s">
        <v>245</v>
      </c>
      <c r="W250" s="1">
        <v>44657.869479166664</v>
      </c>
      <c r="X250">
        <v>2449</v>
      </c>
      <c r="Y250">
        <v>315</v>
      </c>
      <c r="Z250">
        <v>0</v>
      </c>
      <c r="AA250">
        <v>315</v>
      </c>
      <c r="AB250">
        <v>3</v>
      </c>
      <c r="AC250">
        <v>73</v>
      </c>
      <c r="AD250">
        <v>60</v>
      </c>
      <c r="AE250">
        <v>0</v>
      </c>
      <c r="AF250">
        <v>0</v>
      </c>
      <c r="AG250">
        <v>0</v>
      </c>
      <c r="AH250" t="s">
        <v>442</v>
      </c>
      <c r="AI250" s="1">
        <v>44657.895694444444</v>
      </c>
      <c r="AJ250">
        <v>2253</v>
      </c>
      <c r="AK250">
        <v>11</v>
      </c>
      <c r="AL250">
        <v>0</v>
      </c>
      <c r="AM250">
        <v>11</v>
      </c>
      <c r="AN250">
        <v>0</v>
      </c>
      <c r="AO250">
        <v>11</v>
      </c>
      <c r="AP250">
        <v>49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hidden="1" x14ac:dyDescent="0.45">
      <c r="A251" t="s">
        <v>644</v>
      </c>
      <c r="B251" t="s">
        <v>79</v>
      </c>
      <c r="C251" t="s">
        <v>516</v>
      </c>
      <c r="D251" t="s">
        <v>81</v>
      </c>
      <c r="E251" s="2" t="str">
        <f>HYPERLINK("capsilon://?command=openfolder&amp;siteaddress=FAM.docvelocity-na8.net&amp;folderid=FX04DE7B97-6DD5-BD4E-1B31-CD612F1037DF","FX220313526")</f>
        <v>FX220313526</v>
      </c>
      <c r="F251" t="s">
        <v>19</v>
      </c>
      <c r="G251" t="s">
        <v>19</v>
      </c>
      <c r="H251" t="s">
        <v>82</v>
      </c>
      <c r="I251" t="s">
        <v>645</v>
      </c>
      <c r="J251">
        <v>38</v>
      </c>
      <c r="K251" t="s">
        <v>84</v>
      </c>
      <c r="L251" t="s">
        <v>85</v>
      </c>
      <c r="M251" t="s">
        <v>86</v>
      </c>
      <c r="N251">
        <v>2</v>
      </c>
      <c r="O251" s="1">
        <v>44657.852534722224</v>
      </c>
      <c r="P251" s="1">
        <v>44657.907476851855</v>
      </c>
      <c r="Q251">
        <v>3656</v>
      </c>
      <c r="R251">
        <v>1091</v>
      </c>
      <c r="S251" t="b">
        <v>0</v>
      </c>
      <c r="T251" t="s">
        <v>87</v>
      </c>
      <c r="U251" t="b">
        <v>0</v>
      </c>
      <c r="V251" t="s">
        <v>245</v>
      </c>
      <c r="W251" s="1">
        <v>44657.876168981478</v>
      </c>
      <c r="X251">
        <v>577</v>
      </c>
      <c r="Y251">
        <v>33</v>
      </c>
      <c r="Z251">
        <v>0</v>
      </c>
      <c r="AA251">
        <v>33</v>
      </c>
      <c r="AB251">
        <v>0</v>
      </c>
      <c r="AC251">
        <v>5</v>
      </c>
      <c r="AD251">
        <v>5</v>
      </c>
      <c r="AE251">
        <v>0</v>
      </c>
      <c r="AF251">
        <v>0</v>
      </c>
      <c r="AG251">
        <v>0</v>
      </c>
      <c r="AH251" t="s">
        <v>442</v>
      </c>
      <c r="AI251" s="1">
        <v>44657.907476851855</v>
      </c>
      <c r="AJ251">
        <v>514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3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hidden="1" x14ac:dyDescent="0.45">
      <c r="A252" t="s">
        <v>646</v>
      </c>
      <c r="B252" t="s">
        <v>79</v>
      </c>
      <c r="C252" t="s">
        <v>647</v>
      </c>
      <c r="D252" t="s">
        <v>81</v>
      </c>
      <c r="E252" s="2" t="str">
        <f>HYPERLINK("capsilon://?command=openfolder&amp;siteaddress=FAM.docvelocity-na8.net&amp;folderid=FX1C2FBBB4-FA90-2451-3F7A-8B75DC745FAB","FX220313386")</f>
        <v>FX220313386</v>
      </c>
      <c r="F252" t="s">
        <v>19</v>
      </c>
      <c r="G252" t="s">
        <v>19</v>
      </c>
      <c r="H252" t="s">
        <v>82</v>
      </c>
      <c r="I252" t="s">
        <v>648</v>
      </c>
      <c r="J252">
        <v>266</v>
      </c>
      <c r="K252" t="s">
        <v>84</v>
      </c>
      <c r="L252" t="s">
        <v>85</v>
      </c>
      <c r="M252" t="s">
        <v>86</v>
      </c>
      <c r="N252">
        <v>1</v>
      </c>
      <c r="O252" s="1">
        <v>44657.861018518517</v>
      </c>
      <c r="P252" s="1">
        <v>44657.882569444446</v>
      </c>
      <c r="Q252">
        <v>1139</v>
      </c>
      <c r="R252">
        <v>723</v>
      </c>
      <c r="S252" t="b">
        <v>0</v>
      </c>
      <c r="T252" t="s">
        <v>87</v>
      </c>
      <c r="U252" t="b">
        <v>0</v>
      </c>
      <c r="V252" t="s">
        <v>245</v>
      </c>
      <c r="W252" s="1">
        <v>44657.882569444446</v>
      </c>
      <c r="X252">
        <v>552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266</v>
      </c>
      <c r="AE252">
        <v>235</v>
      </c>
      <c r="AF252">
        <v>0</v>
      </c>
      <c r="AG252">
        <v>6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hidden="1" x14ac:dyDescent="0.45">
      <c r="A253" t="s">
        <v>649</v>
      </c>
      <c r="B253" t="s">
        <v>79</v>
      </c>
      <c r="C253" t="s">
        <v>650</v>
      </c>
      <c r="D253" t="s">
        <v>81</v>
      </c>
      <c r="E253" s="2" t="str">
        <f>HYPERLINK("capsilon://?command=openfolder&amp;siteaddress=FAM.docvelocity-na8.net&amp;folderid=FX62D82738-17F7-BB4C-0F11-A9BE54BC3C35","FX220313150")</f>
        <v>FX220313150</v>
      </c>
      <c r="F253" t="s">
        <v>19</v>
      </c>
      <c r="G253" t="s">
        <v>19</v>
      </c>
      <c r="H253" t="s">
        <v>82</v>
      </c>
      <c r="I253" t="s">
        <v>651</v>
      </c>
      <c r="J253">
        <v>81</v>
      </c>
      <c r="K253" t="s">
        <v>84</v>
      </c>
      <c r="L253" t="s">
        <v>85</v>
      </c>
      <c r="M253" t="s">
        <v>86</v>
      </c>
      <c r="N253">
        <v>2</v>
      </c>
      <c r="O253" s="1">
        <v>44657.881053240744</v>
      </c>
      <c r="P253" s="1">
        <v>44657.911863425928</v>
      </c>
      <c r="Q253">
        <v>1755</v>
      </c>
      <c r="R253">
        <v>907</v>
      </c>
      <c r="S253" t="b">
        <v>0</v>
      </c>
      <c r="T253" t="s">
        <v>87</v>
      </c>
      <c r="U253" t="b">
        <v>0</v>
      </c>
      <c r="V253" t="s">
        <v>245</v>
      </c>
      <c r="W253" s="1">
        <v>44657.888703703706</v>
      </c>
      <c r="X253">
        <v>529</v>
      </c>
      <c r="Y253">
        <v>69</v>
      </c>
      <c r="Z253">
        <v>0</v>
      </c>
      <c r="AA253">
        <v>69</v>
      </c>
      <c r="AB253">
        <v>0</v>
      </c>
      <c r="AC253">
        <v>6</v>
      </c>
      <c r="AD253">
        <v>12</v>
      </c>
      <c r="AE253">
        <v>0</v>
      </c>
      <c r="AF253">
        <v>0</v>
      </c>
      <c r="AG253">
        <v>0</v>
      </c>
      <c r="AH253" t="s">
        <v>442</v>
      </c>
      <c r="AI253" s="1">
        <v>44657.911863425928</v>
      </c>
      <c r="AJ253">
        <v>378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12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hidden="1" x14ac:dyDescent="0.45">
      <c r="A254" t="s">
        <v>652</v>
      </c>
      <c r="B254" t="s">
        <v>79</v>
      </c>
      <c r="C254" t="s">
        <v>647</v>
      </c>
      <c r="D254" t="s">
        <v>81</v>
      </c>
      <c r="E254" s="2" t="str">
        <f>HYPERLINK("capsilon://?command=openfolder&amp;siteaddress=FAM.docvelocity-na8.net&amp;folderid=FX1C2FBBB4-FA90-2451-3F7A-8B75DC745FAB","FX220313386")</f>
        <v>FX220313386</v>
      </c>
      <c r="F254" t="s">
        <v>19</v>
      </c>
      <c r="G254" t="s">
        <v>19</v>
      </c>
      <c r="H254" t="s">
        <v>82</v>
      </c>
      <c r="I254" t="s">
        <v>648</v>
      </c>
      <c r="J254">
        <v>314</v>
      </c>
      <c r="K254" t="s">
        <v>84</v>
      </c>
      <c r="L254" t="s">
        <v>85</v>
      </c>
      <c r="M254" t="s">
        <v>86</v>
      </c>
      <c r="N254">
        <v>2</v>
      </c>
      <c r="O254" s="1">
        <v>44657.883356481485</v>
      </c>
      <c r="P254" s="1">
        <v>44657.952141203707</v>
      </c>
      <c r="Q254">
        <v>945</v>
      </c>
      <c r="R254">
        <v>4998</v>
      </c>
      <c r="S254" t="b">
        <v>0</v>
      </c>
      <c r="T254" t="s">
        <v>87</v>
      </c>
      <c r="U254" t="b">
        <v>1</v>
      </c>
      <c r="V254" t="s">
        <v>322</v>
      </c>
      <c r="W254" s="1">
        <v>44657.912037037036</v>
      </c>
      <c r="X254">
        <v>1882</v>
      </c>
      <c r="Y254">
        <v>307</v>
      </c>
      <c r="Z254">
        <v>0</v>
      </c>
      <c r="AA254">
        <v>307</v>
      </c>
      <c r="AB254">
        <v>0</v>
      </c>
      <c r="AC254">
        <v>84</v>
      </c>
      <c r="AD254">
        <v>7</v>
      </c>
      <c r="AE254">
        <v>0</v>
      </c>
      <c r="AF254">
        <v>0</v>
      </c>
      <c r="AG254">
        <v>0</v>
      </c>
      <c r="AH254" t="s">
        <v>442</v>
      </c>
      <c r="AI254" s="1">
        <v>44657.952141203707</v>
      </c>
      <c r="AJ254">
        <v>2892</v>
      </c>
      <c r="AK254">
        <v>4</v>
      </c>
      <c r="AL254">
        <v>0</v>
      </c>
      <c r="AM254">
        <v>4</v>
      </c>
      <c r="AN254">
        <v>0</v>
      </c>
      <c r="AO254">
        <v>3</v>
      </c>
      <c r="AP254">
        <v>3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hidden="1" x14ac:dyDescent="0.45">
      <c r="A255" t="s">
        <v>653</v>
      </c>
      <c r="B255" t="s">
        <v>79</v>
      </c>
      <c r="C255" t="s">
        <v>654</v>
      </c>
      <c r="D255" t="s">
        <v>81</v>
      </c>
      <c r="E255" s="2" t="str">
        <f>HYPERLINK("capsilon://?command=openfolder&amp;siteaddress=FAM.docvelocity-na8.net&amp;folderid=FXF2B43FB7-721E-20A5-6F0A-57A3A155C221","FX22035745")</f>
        <v>FX22035745</v>
      </c>
      <c r="F255" t="s">
        <v>19</v>
      </c>
      <c r="G255" t="s">
        <v>19</v>
      </c>
      <c r="H255" t="s">
        <v>82</v>
      </c>
      <c r="I255" t="s">
        <v>655</v>
      </c>
      <c r="J255">
        <v>0</v>
      </c>
      <c r="K255" t="s">
        <v>84</v>
      </c>
      <c r="L255" t="s">
        <v>85</v>
      </c>
      <c r="M255" t="s">
        <v>86</v>
      </c>
      <c r="N255">
        <v>2</v>
      </c>
      <c r="O255" s="1">
        <v>44658.409050925926</v>
      </c>
      <c r="P255" s="1">
        <v>44658.411122685182</v>
      </c>
      <c r="Q255">
        <v>20</v>
      </c>
      <c r="R255">
        <v>159</v>
      </c>
      <c r="S255" t="b">
        <v>0</v>
      </c>
      <c r="T255" t="s">
        <v>87</v>
      </c>
      <c r="U255" t="b">
        <v>0</v>
      </c>
      <c r="V255" t="s">
        <v>656</v>
      </c>
      <c r="W255" s="1">
        <v>44658.410405092596</v>
      </c>
      <c r="X255">
        <v>106</v>
      </c>
      <c r="Y255">
        <v>0</v>
      </c>
      <c r="Z255">
        <v>0</v>
      </c>
      <c r="AA255">
        <v>0</v>
      </c>
      <c r="AB255">
        <v>37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420</v>
      </c>
      <c r="AI255" s="1">
        <v>44658.411122685182</v>
      </c>
      <c r="AJ255">
        <v>53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hidden="1" x14ac:dyDescent="0.45">
      <c r="A256" t="s">
        <v>657</v>
      </c>
      <c r="B256" t="s">
        <v>79</v>
      </c>
      <c r="C256" t="s">
        <v>658</v>
      </c>
      <c r="D256" t="s">
        <v>81</v>
      </c>
      <c r="E256" s="2" t="str">
        <f>HYPERLINK("capsilon://?command=openfolder&amp;siteaddress=FAM.docvelocity-na8.net&amp;folderid=FXA24A59D4-789C-1260-B575-92DEC192BAC7","FX22042055")</f>
        <v>FX22042055</v>
      </c>
      <c r="F256" t="s">
        <v>19</v>
      </c>
      <c r="G256" t="s">
        <v>19</v>
      </c>
      <c r="H256" t="s">
        <v>82</v>
      </c>
      <c r="I256" t="s">
        <v>659</v>
      </c>
      <c r="J256">
        <v>75</v>
      </c>
      <c r="K256" t="s">
        <v>84</v>
      </c>
      <c r="L256" t="s">
        <v>85</v>
      </c>
      <c r="M256" t="s">
        <v>86</v>
      </c>
      <c r="N256">
        <v>2</v>
      </c>
      <c r="O256" s="1">
        <v>44658.426851851851</v>
      </c>
      <c r="P256" s="1">
        <v>44658.444351851853</v>
      </c>
      <c r="Q256">
        <v>574</v>
      </c>
      <c r="R256">
        <v>938</v>
      </c>
      <c r="S256" t="b">
        <v>0</v>
      </c>
      <c r="T256" t="s">
        <v>87</v>
      </c>
      <c r="U256" t="b">
        <v>0</v>
      </c>
      <c r="V256" t="s">
        <v>660</v>
      </c>
      <c r="W256" s="1">
        <v>44658.430960648147</v>
      </c>
      <c r="X256">
        <v>351</v>
      </c>
      <c r="Y256">
        <v>60</v>
      </c>
      <c r="Z256">
        <v>0</v>
      </c>
      <c r="AA256">
        <v>60</v>
      </c>
      <c r="AB256">
        <v>0</v>
      </c>
      <c r="AC256">
        <v>5</v>
      </c>
      <c r="AD256">
        <v>15</v>
      </c>
      <c r="AE256">
        <v>0</v>
      </c>
      <c r="AF256">
        <v>0</v>
      </c>
      <c r="AG256">
        <v>0</v>
      </c>
      <c r="AH256" t="s">
        <v>413</v>
      </c>
      <c r="AI256" s="1">
        <v>44658.444351851853</v>
      </c>
      <c r="AJ256">
        <v>587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12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hidden="1" x14ac:dyDescent="0.45">
      <c r="A257" t="s">
        <v>661</v>
      </c>
      <c r="B257" t="s">
        <v>79</v>
      </c>
      <c r="C257" t="s">
        <v>662</v>
      </c>
      <c r="D257" t="s">
        <v>81</v>
      </c>
      <c r="E257" s="2" t="str">
        <f>HYPERLINK("capsilon://?command=openfolder&amp;siteaddress=FAM.docvelocity-na8.net&amp;folderid=FX88A956D5-B8F4-F9D2-0D54-D895A6B4E1F0","FX220313839")</f>
        <v>FX220313839</v>
      </c>
      <c r="F257" t="s">
        <v>19</v>
      </c>
      <c r="G257" t="s">
        <v>19</v>
      </c>
      <c r="H257" t="s">
        <v>82</v>
      </c>
      <c r="I257" t="s">
        <v>663</v>
      </c>
      <c r="J257">
        <v>145</v>
      </c>
      <c r="K257" t="s">
        <v>84</v>
      </c>
      <c r="L257" t="s">
        <v>85</v>
      </c>
      <c r="M257" t="s">
        <v>86</v>
      </c>
      <c r="N257">
        <v>1</v>
      </c>
      <c r="O257" s="1">
        <v>44658.43041666667</v>
      </c>
      <c r="P257" s="1">
        <v>44658.502743055556</v>
      </c>
      <c r="Q257">
        <v>4728</v>
      </c>
      <c r="R257">
        <v>1521</v>
      </c>
      <c r="S257" t="b">
        <v>0</v>
      </c>
      <c r="T257" t="s">
        <v>87</v>
      </c>
      <c r="U257" t="b">
        <v>0</v>
      </c>
      <c r="V257" t="s">
        <v>88</v>
      </c>
      <c r="W257" s="1">
        <v>44658.502743055556</v>
      </c>
      <c r="X257">
        <v>438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145</v>
      </c>
      <c r="AE257">
        <v>133</v>
      </c>
      <c r="AF257">
        <v>0</v>
      </c>
      <c r="AG257">
        <v>4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hidden="1" x14ac:dyDescent="0.45">
      <c r="A258" t="s">
        <v>664</v>
      </c>
      <c r="B258" t="s">
        <v>79</v>
      </c>
      <c r="C258" t="s">
        <v>665</v>
      </c>
      <c r="D258" t="s">
        <v>81</v>
      </c>
      <c r="E258" s="2" t="str">
        <f>HYPERLINK("capsilon://?command=openfolder&amp;siteaddress=FAM.docvelocity-na8.net&amp;folderid=FXD5AD3CAD-B28E-5B86-28D3-327E40E9C2F9","FX220313372")</f>
        <v>FX220313372</v>
      </c>
      <c r="F258" t="s">
        <v>19</v>
      </c>
      <c r="G258" t="s">
        <v>19</v>
      </c>
      <c r="H258" t="s">
        <v>82</v>
      </c>
      <c r="I258" t="s">
        <v>666</v>
      </c>
      <c r="J258">
        <v>219</v>
      </c>
      <c r="K258" t="s">
        <v>84</v>
      </c>
      <c r="L258" t="s">
        <v>85</v>
      </c>
      <c r="M258" t="s">
        <v>86</v>
      </c>
      <c r="N258">
        <v>1</v>
      </c>
      <c r="O258" s="1">
        <v>44652.535590277781</v>
      </c>
      <c r="P258" s="1">
        <v>44652.555</v>
      </c>
      <c r="Q258">
        <v>1511</v>
      </c>
      <c r="R258">
        <v>166</v>
      </c>
      <c r="S258" t="b">
        <v>0</v>
      </c>
      <c r="T258" t="s">
        <v>87</v>
      </c>
      <c r="U258" t="b">
        <v>0</v>
      </c>
      <c r="V258" t="s">
        <v>88</v>
      </c>
      <c r="W258" s="1">
        <v>44652.555</v>
      </c>
      <c r="X258">
        <v>139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219</v>
      </c>
      <c r="AE258">
        <v>193</v>
      </c>
      <c r="AF258">
        <v>0</v>
      </c>
      <c r="AG258">
        <v>6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hidden="1" x14ac:dyDescent="0.45">
      <c r="A259" t="s">
        <v>667</v>
      </c>
      <c r="B259" t="s">
        <v>79</v>
      </c>
      <c r="C259" t="s">
        <v>409</v>
      </c>
      <c r="D259" t="s">
        <v>81</v>
      </c>
      <c r="E259" s="2" t="str">
        <f>HYPERLINK("capsilon://?command=openfolder&amp;siteaddress=FAM.docvelocity-na8.net&amp;folderid=FXFDFFEC5B-358D-E2FB-2AC5-F7DE0926686F","FX220312447")</f>
        <v>FX220312447</v>
      </c>
      <c r="F259" t="s">
        <v>19</v>
      </c>
      <c r="G259" t="s">
        <v>19</v>
      </c>
      <c r="H259" t="s">
        <v>82</v>
      </c>
      <c r="I259" t="s">
        <v>668</v>
      </c>
      <c r="J259">
        <v>32</v>
      </c>
      <c r="K259" t="s">
        <v>84</v>
      </c>
      <c r="L259" t="s">
        <v>85</v>
      </c>
      <c r="M259" t="s">
        <v>86</v>
      </c>
      <c r="N259">
        <v>2</v>
      </c>
      <c r="O259" s="1">
        <v>44658.442928240744</v>
      </c>
      <c r="P259" s="1">
        <v>44658.462650462963</v>
      </c>
      <c r="Q259">
        <v>1593</v>
      </c>
      <c r="R259">
        <v>111</v>
      </c>
      <c r="S259" t="b">
        <v>0</v>
      </c>
      <c r="T259" t="s">
        <v>87</v>
      </c>
      <c r="U259" t="b">
        <v>0</v>
      </c>
      <c r="V259" t="s">
        <v>419</v>
      </c>
      <c r="W259" s="1">
        <v>44658.461550925924</v>
      </c>
      <c r="X259">
        <v>63</v>
      </c>
      <c r="Y259">
        <v>0</v>
      </c>
      <c r="Z259">
        <v>0</v>
      </c>
      <c r="AA259">
        <v>0</v>
      </c>
      <c r="AB259">
        <v>27</v>
      </c>
      <c r="AC259">
        <v>0</v>
      </c>
      <c r="AD259">
        <v>32</v>
      </c>
      <c r="AE259">
        <v>0</v>
      </c>
      <c r="AF259">
        <v>0</v>
      </c>
      <c r="AG259">
        <v>0</v>
      </c>
      <c r="AH259" t="s">
        <v>420</v>
      </c>
      <c r="AI259" s="1">
        <v>44658.462650462963</v>
      </c>
      <c r="AJ259">
        <v>38</v>
      </c>
      <c r="AK259">
        <v>0</v>
      </c>
      <c r="AL259">
        <v>0</v>
      </c>
      <c r="AM259">
        <v>0</v>
      </c>
      <c r="AN259">
        <v>27</v>
      </c>
      <c r="AO259">
        <v>0</v>
      </c>
      <c r="AP259">
        <v>32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hidden="1" x14ac:dyDescent="0.45">
      <c r="A260" t="s">
        <v>669</v>
      </c>
      <c r="B260" t="s">
        <v>79</v>
      </c>
      <c r="C260" t="s">
        <v>409</v>
      </c>
      <c r="D260" t="s">
        <v>81</v>
      </c>
      <c r="E260" s="2" t="str">
        <f>HYPERLINK("capsilon://?command=openfolder&amp;siteaddress=FAM.docvelocity-na8.net&amp;folderid=FXFDFFEC5B-358D-E2FB-2AC5-F7DE0926686F","FX220312447")</f>
        <v>FX220312447</v>
      </c>
      <c r="F260" t="s">
        <v>19</v>
      </c>
      <c r="G260" t="s">
        <v>19</v>
      </c>
      <c r="H260" t="s">
        <v>82</v>
      </c>
      <c r="I260" t="s">
        <v>670</v>
      </c>
      <c r="J260">
        <v>28</v>
      </c>
      <c r="K260" t="s">
        <v>84</v>
      </c>
      <c r="L260" t="s">
        <v>85</v>
      </c>
      <c r="M260" t="s">
        <v>86</v>
      </c>
      <c r="N260">
        <v>2</v>
      </c>
      <c r="O260" s="1">
        <v>44658.443009259259</v>
      </c>
      <c r="P260" s="1">
        <v>44658.465497685182</v>
      </c>
      <c r="Q260">
        <v>1546</v>
      </c>
      <c r="R260">
        <v>397</v>
      </c>
      <c r="S260" t="b">
        <v>0</v>
      </c>
      <c r="T260" t="s">
        <v>87</v>
      </c>
      <c r="U260" t="b">
        <v>0</v>
      </c>
      <c r="V260" t="s">
        <v>158</v>
      </c>
      <c r="W260" s="1">
        <v>44658.462939814817</v>
      </c>
      <c r="X260">
        <v>193</v>
      </c>
      <c r="Y260">
        <v>21</v>
      </c>
      <c r="Z260">
        <v>0</v>
      </c>
      <c r="AA260">
        <v>21</v>
      </c>
      <c r="AB260">
        <v>0</v>
      </c>
      <c r="AC260">
        <v>2</v>
      </c>
      <c r="AD260">
        <v>7</v>
      </c>
      <c r="AE260">
        <v>0</v>
      </c>
      <c r="AF260">
        <v>0</v>
      </c>
      <c r="AG260">
        <v>0</v>
      </c>
      <c r="AH260" t="s">
        <v>420</v>
      </c>
      <c r="AI260" s="1">
        <v>44658.465497685182</v>
      </c>
      <c r="AJ260">
        <v>204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hidden="1" x14ac:dyDescent="0.45">
      <c r="A261" t="s">
        <v>671</v>
      </c>
      <c r="B261" t="s">
        <v>79</v>
      </c>
      <c r="C261" t="s">
        <v>409</v>
      </c>
      <c r="D261" t="s">
        <v>81</v>
      </c>
      <c r="E261" s="2" t="str">
        <f>HYPERLINK("capsilon://?command=openfolder&amp;siteaddress=FAM.docvelocity-na8.net&amp;folderid=FXFDFFEC5B-358D-E2FB-2AC5-F7DE0926686F","FX220312447")</f>
        <v>FX220312447</v>
      </c>
      <c r="F261" t="s">
        <v>19</v>
      </c>
      <c r="G261" t="s">
        <v>19</v>
      </c>
      <c r="H261" t="s">
        <v>82</v>
      </c>
      <c r="I261" t="s">
        <v>672</v>
      </c>
      <c r="J261">
        <v>56</v>
      </c>
      <c r="K261" t="s">
        <v>84</v>
      </c>
      <c r="L261" t="s">
        <v>85</v>
      </c>
      <c r="M261" t="s">
        <v>86</v>
      </c>
      <c r="N261">
        <v>2</v>
      </c>
      <c r="O261" s="1">
        <v>44658.443159722221</v>
      </c>
      <c r="P261" s="1">
        <v>44658.494791666664</v>
      </c>
      <c r="Q261">
        <v>3650</v>
      </c>
      <c r="R261">
        <v>811</v>
      </c>
      <c r="S261" t="b">
        <v>0</v>
      </c>
      <c r="T261" t="s">
        <v>87</v>
      </c>
      <c r="U261" t="b">
        <v>0</v>
      </c>
      <c r="V261" t="s">
        <v>419</v>
      </c>
      <c r="W261" s="1">
        <v>44658.465740740743</v>
      </c>
      <c r="X261">
        <v>361</v>
      </c>
      <c r="Y261">
        <v>51</v>
      </c>
      <c r="Z261">
        <v>0</v>
      </c>
      <c r="AA261">
        <v>51</v>
      </c>
      <c r="AB261">
        <v>0</v>
      </c>
      <c r="AC261">
        <v>12</v>
      </c>
      <c r="AD261">
        <v>5</v>
      </c>
      <c r="AE261">
        <v>0</v>
      </c>
      <c r="AF261">
        <v>0</v>
      </c>
      <c r="AG261">
        <v>0</v>
      </c>
      <c r="AH261" t="s">
        <v>115</v>
      </c>
      <c r="AI261" s="1">
        <v>44658.494791666664</v>
      </c>
      <c r="AJ261">
        <v>400</v>
      </c>
      <c r="AK261">
        <v>5</v>
      </c>
      <c r="AL261">
        <v>0</v>
      </c>
      <c r="AM261">
        <v>5</v>
      </c>
      <c r="AN261">
        <v>0</v>
      </c>
      <c r="AO261">
        <v>5</v>
      </c>
      <c r="AP261">
        <v>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hidden="1" x14ac:dyDescent="0.45">
      <c r="A262" t="s">
        <v>673</v>
      </c>
      <c r="B262" t="s">
        <v>79</v>
      </c>
      <c r="C262" t="s">
        <v>409</v>
      </c>
      <c r="D262" t="s">
        <v>81</v>
      </c>
      <c r="E262" s="2" t="str">
        <f>HYPERLINK("capsilon://?command=openfolder&amp;siteaddress=FAM.docvelocity-na8.net&amp;folderid=FXFDFFEC5B-358D-E2FB-2AC5-F7DE0926686F","FX220312447")</f>
        <v>FX220312447</v>
      </c>
      <c r="F262" t="s">
        <v>19</v>
      </c>
      <c r="G262" t="s">
        <v>19</v>
      </c>
      <c r="H262" t="s">
        <v>82</v>
      </c>
      <c r="I262" t="s">
        <v>674</v>
      </c>
      <c r="J262">
        <v>56</v>
      </c>
      <c r="K262" t="s">
        <v>84</v>
      </c>
      <c r="L262" t="s">
        <v>85</v>
      </c>
      <c r="M262" t="s">
        <v>86</v>
      </c>
      <c r="N262">
        <v>2</v>
      </c>
      <c r="O262" s="1">
        <v>44658.443194444444</v>
      </c>
      <c r="P262" s="1">
        <v>44658.473414351851</v>
      </c>
      <c r="Q262">
        <v>2011</v>
      </c>
      <c r="R262">
        <v>600</v>
      </c>
      <c r="S262" t="b">
        <v>0</v>
      </c>
      <c r="T262" t="s">
        <v>87</v>
      </c>
      <c r="U262" t="b">
        <v>0</v>
      </c>
      <c r="V262" t="s">
        <v>158</v>
      </c>
      <c r="W262" s="1">
        <v>44658.465613425928</v>
      </c>
      <c r="X262">
        <v>230</v>
      </c>
      <c r="Y262">
        <v>51</v>
      </c>
      <c r="Z262">
        <v>0</v>
      </c>
      <c r="AA262">
        <v>51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420</v>
      </c>
      <c r="AI262" s="1">
        <v>44658.473414351851</v>
      </c>
      <c r="AJ262">
        <v>370</v>
      </c>
      <c r="AK262">
        <v>2</v>
      </c>
      <c r="AL262">
        <v>0</v>
      </c>
      <c r="AM262">
        <v>2</v>
      </c>
      <c r="AN262">
        <v>0</v>
      </c>
      <c r="AO262">
        <v>2</v>
      </c>
      <c r="AP262">
        <v>3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hidden="1" x14ac:dyDescent="0.45">
      <c r="A263" t="s">
        <v>675</v>
      </c>
      <c r="B263" t="s">
        <v>79</v>
      </c>
      <c r="C263" t="s">
        <v>409</v>
      </c>
      <c r="D263" t="s">
        <v>81</v>
      </c>
      <c r="E263" s="2" t="str">
        <f>HYPERLINK("capsilon://?command=openfolder&amp;siteaddress=FAM.docvelocity-na8.net&amp;folderid=FXFDFFEC5B-358D-E2FB-2AC5-F7DE0926686F","FX220312447")</f>
        <v>FX220312447</v>
      </c>
      <c r="F263" t="s">
        <v>19</v>
      </c>
      <c r="G263" t="s">
        <v>19</v>
      </c>
      <c r="H263" t="s">
        <v>82</v>
      </c>
      <c r="I263" t="s">
        <v>676</v>
      </c>
      <c r="J263">
        <v>28</v>
      </c>
      <c r="K263" t="s">
        <v>84</v>
      </c>
      <c r="L263" t="s">
        <v>85</v>
      </c>
      <c r="M263" t="s">
        <v>86</v>
      </c>
      <c r="N263">
        <v>2</v>
      </c>
      <c r="O263" s="1">
        <v>44658.443553240744</v>
      </c>
      <c r="P263" s="1">
        <v>44658.4925</v>
      </c>
      <c r="Q263">
        <v>3902</v>
      </c>
      <c r="R263">
        <v>327</v>
      </c>
      <c r="S263" t="b">
        <v>0</v>
      </c>
      <c r="T263" t="s">
        <v>87</v>
      </c>
      <c r="U263" t="b">
        <v>0</v>
      </c>
      <c r="V263" t="s">
        <v>114</v>
      </c>
      <c r="W263" s="1">
        <v>44658.488483796296</v>
      </c>
      <c r="X263">
        <v>123</v>
      </c>
      <c r="Y263">
        <v>0</v>
      </c>
      <c r="Z263">
        <v>0</v>
      </c>
      <c r="AA263">
        <v>0</v>
      </c>
      <c r="AB263">
        <v>21</v>
      </c>
      <c r="AC263">
        <v>0</v>
      </c>
      <c r="AD263">
        <v>28</v>
      </c>
      <c r="AE263">
        <v>0</v>
      </c>
      <c r="AF263">
        <v>0</v>
      </c>
      <c r="AG263">
        <v>0</v>
      </c>
      <c r="AH263" t="s">
        <v>102</v>
      </c>
      <c r="AI263" s="1">
        <v>44658.4925</v>
      </c>
      <c r="AJ263">
        <v>128</v>
      </c>
      <c r="AK263">
        <v>0</v>
      </c>
      <c r="AL263">
        <v>0</v>
      </c>
      <c r="AM263">
        <v>0</v>
      </c>
      <c r="AN263">
        <v>21</v>
      </c>
      <c r="AO263">
        <v>0</v>
      </c>
      <c r="AP263">
        <v>28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hidden="1" x14ac:dyDescent="0.45">
      <c r="A264" t="s">
        <v>677</v>
      </c>
      <c r="B264" t="s">
        <v>79</v>
      </c>
      <c r="C264" t="s">
        <v>402</v>
      </c>
      <c r="D264" t="s">
        <v>81</v>
      </c>
      <c r="E264" s="2" t="str">
        <f>HYPERLINK("capsilon://?command=openfolder&amp;siteaddress=FAM.docvelocity-na8.net&amp;folderid=FX61CAB72C-85A7-D448-6500-F000CB314928","FX220313361")</f>
        <v>FX220313361</v>
      </c>
      <c r="F264" t="s">
        <v>19</v>
      </c>
      <c r="G264" t="s">
        <v>19</v>
      </c>
      <c r="H264" t="s">
        <v>82</v>
      </c>
      <c r="I264" t="s">
        <v>403</v>
      </c>
      <c r="J264">
        <v>1731</v>
      </c>
      <c r="K264" t="s">
        <v>84</v>
      </c>
      <c r="L264" t="s">
        <v>85</v>
      </c>
      <c r="M264" t="s">
        <v>86</v>
      </c>
      <c r="N264">
        <v>2</v>
      </c>
      <c r="O264" s="1">
        <v>44652.53733796296</v>
      </c>
      <c r="P264" s="1">
        <v>44652.675937499997</v>
      </c>
      <c r="Q264">
        <v>2777</v>
      </c>
      <c r="R264">
        <v>9198</v>
      </c>
      <c r="S264" t="b">
        <v>0</v>
      </c>
      <c r="T264" t="s">
        <v>87</v>
      </c>
      <c r="U264" t="b">
        <v>1</v>
      </c>
      <c r="V264" t="s">
        <v>114</v>
      </c>
      <c r="W264" s="1">
        <v>44652.613194444442</v>
      </c>
      <c r="X264">
        <v>4480</v>
      </c>
      <c r="Y264">
        <v>892</v>
      </c>
      <c r="Z264">
        <v>0</v>
      </c>
      <c r="AA264">
        <v>892</v>
      </c>
      <c r="AB264">
        <v>692</v>
      </c>
      <c r="AC264">
        <v>95</v>
      </c>
      <c r="AD264">
        <v>839</v>
      </c>
      <c r="AE264">
        <v>0</v>
      </c>
      <c r="AF264">
        <v>0</v>
      </c>
      <c r="AG264">
        <v>0</v>
      </c>
      <c r="AH264" t="s">
        <v>190</v>
      </c>
      <c r="AI264" s="1">
        <v>44652.675937499997</v>
      </c>
      <c r="AJ264">
        <v>4450</v>
      </c>
      <c r="AK264">
        <v>11</v>
      </c>
      <c r="AL264">
        <v>0</v>
      </c>
      <c r="AM264">
        <v>11</v>
      </c>
      <c r="AN264">
        <v>692</v>
      </c>
      <c r="AO264">
        <v>11</v>
      </c>
      <c r="AP264">
        <v>828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hidden="1" x14ac:dyDescent="0.45">
      <c r="A265" t="s">
        <v>678</v>
      </c>
      <c r="B265" t="s">
        <v>79</v>
      </c>
      <c r="C265" t="s">
        <v>679</v>
      </c>
      <c r="D265" t="s">
        <v>81</v>
      </c>
      <c r="E265" s="2" t="str">
        <f>HYPERLINK("capsilon://?command=openfolder&amp;siteaddress=FAM.docvelocity-na8.net&amp;folderid=FX7E2A1AD0-875F-8D18-CC65-16E48E63F6F5","FX22039945")</f>
        <v>FX22039945</v>
      </c>
      <c r="F265" t="s">
        <v>19</v>
      </c>
      <c r="G265" t="s">
        <v>19</v>
      </c>
      <c r="H265" t="s">
        <v>82</v>
      </c>
      <c r="I265" t="s">
        <v>680</v>
      </c>
      <c r="J265">
        <v>0</v>
      </c>
      <c r="K265" t="s">
        <v>84</v>
      </c>
      <c r="L265" t="s">
        <v>85</v>
      </c>
      <c r="M265" t="s">
        <v>86</v>
      </c>
      <c r="N265">
        <v>2</v>
      </c>
      <c r="O265" s="1">
        <v>44658.459675925929</v>
      </c>
      <c r="P265" s="1">
        <v>44658.496099537035</v>
      </c>
      <c r="Q265">
        <v>2178</v>
      </c>
      <c r="R265">
        <v>969</v>
      </c>
      <c r="S265" t="b">
        <v>0</v>
      </c>
      <c r="T265" t="s">
        <v>87</v>
      </c>
      <c r="U265" t="b">
        <v>0</v>
      </c>
      <c r="V265" t="s">
        <v>151</v>
      </c>
      <c r="W265" s="1">
        <v>44658.492997685185</v>
      </c>
      <c r="X265">
        <v>824</v>
      </c>
      <c r="Y265">
        <v>37</v>
      </c>
      <c r="Z265">
        <v>0</v>
      </c>
      <c r="AA265">
        <v>37</v>
      </c>
      <c r="AB265">
        <v>0</v>
      </c>
      <c r="AC265">
        <v>22</v>
      </c>
      <c r="AD265">
        <v>-37</v>
      </c>
      <c r="AE265">
        <v>0</v>
      </c>
      <c r="AF265">
        <v>0</v>
      </c>
      <c r="AG265">
        <v>0</v>
      </c>
      <c r="AH265" t="s">
        <v>102</v>
      </c>
      <c r="AI265" s="1">
        <v>44658.496099537035</v>
      </c>
      <c r="AJ265">
        <v>135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-37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hidden="1" x14ac:dyDescent="0.45">
      <c r="A266" t="s">
        <v>681</v>
      </c>
      <c r="B266" t="s">
        <v>79</v>
      </c>
      <c r="C266" t="s">
        <v>679</v>
      </c>
      <c r="D266" t="s">
        <v>81</v>
      </c>
      <c r="E266" s="2" t="str">
        <f>HYPERLINK("capsilon://?command=openfolder&amp;siteaddress=FAM.docvelocity-na8.net&amp;folderid=FX7E2A1AD0-875F-8D18-CC65-16E48E63F6F5","FX22039945")</f>
        <v>FX22039945</v>
      </c>
      <c r="F266" t="s">
        <v>19</v>
      </c>
      <c r="G266" t="s">
        <v>19</v>
      </c>
      <c r="H266" t="s">
        <v>82</v>
      </c>
      <c r="I266" t="s">
        <v>682</v>
      </c>
      <c r="J266">
        <v>0</v>
      </c>
      <c r="K266" t="s">
        <v>84</v>
      </c>
      <c r="L266" t="s">
        <v>85</v>
      </c>
      <c r="M266" t="s">
        <v>86</v>
      </c>
      <c r="N266">
        <v>2</v>
      </c>
      <c r="O266" s="1">
        <v>44658.460115740738</v>
      </c>
      <c r="P266" s="1">
        <v>44658.508287037039</v>
      </c>
      <c r="Q266">
        <v>2554</v>
      </c>
      <c r="R266">
        <v>1608</v>
      </c>
      <c r="S266" t="b">
        <v>0</v>
      </c>
      <c r="T266" t="s">
        <v>87</v>
      </c>
      <c r="U266" t="b">
        <v>0</v>
      </c>
      <c r="V266" t="s">
        <v>98</v>
      </c>
      <c r="W266" s="1">
        <v>44658.504247685189</v>
      </c>
      <c r="X266">
        <v>1484</v>
      </c>
      <c r="Y266">
        <v>37</v>
      </c>
      <c r="Z266">
        <v>0</v>
      </c>
      <c r="AA266">
        <v>37</v>
      </c>
      <c r="AB266">
        <v>0</v>
      </c>
      <c r="AC266">
        <v>20</v>
      </c>
      <c r="AD266">
        <v>-37</v>
      </c>
      <c r="AE266">
        <v>0</v>
      </c>
      <c r="AF266">
        <v>0</v>
      </c>
      <c r="AG266">
        <v>0</v>
      </c>
      <c r="AH266" t="s">
        <v>102</v>
      </c>
      <c r="AI266" s="1">
        <v>44658.508287037039</v>
      </c>
      <c r="AJ266">
        <v>113</v>
      </c>
      <c r="AK266">
        <v>0</v>
      </c>
      <c r="AL266">
        <v>0</v>
      </c>
      <c r="AM266">
        <v>0</v>
      </c>
      <c r="AN266">
        <v>0</v>
      </c>
      <c r="AO266">
        <v>2</v>
      </c>
      <c r="AP266">
        <v>-37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hidden="1" x14ac:dyDescent="0.45">
      <c r="A267" t="s">
        <v>683</v>
      </c>
      <c r="B267" t="s">
        <v>79</v>
      </c>
      <c r="C267" t="s">
        <v>684</v>
      </c>
      <c r="D267" t="s">
        <v>81</v>
      </c>
      <c r="E267" s="2" t="str">
        <f>HYPERLINK("capsilon://?command=openfolder&amp;siteaddress=FAM.docvelocity-na8.net&amp;folderid=FX87AD9D6C-4E04-310C-2006-D38F72246CCF","FX2204892")</f>
        <v>FX2204892</v>
      </c>
      <c r="F267" t="s">
        <v>19</v>
      </c>
      <c r="G267" t="s">
        <v>19</v>
      </c>
      <c r="H267" t="s">
        <v>82</v>
      </c>
      <c r="I267" t="s">
        <v>685</v>
      </c>
      <c r="J267">
        <v>28</v>
      </c>
      <c r="K267" t="s">
        <v>84</v>
      </c>
      <c r="L267" t="s">
        <v>85</v>
      </c>
      <c r="M267" t="s">
        <v>86</v>
      </c>
      <c r="N267">
        <v>2</v>
      </c>
      <c r="O267" s="1">
        <v>44658.461446759262</v>
      </c>
      <c r="P267" s="1">
        <v>44658.494525462964</v>
      </c>
      <c r="Q267">
        <v>2568</v>
      </c>
      <c r="R267">
        <v>290</v>
      </c>
      <c r="S267" t="b">
        <v>0</v>
      </c>
      <c r="T267" t="s">
        <v>87</v>
      </c>
      <c r="U267" t="b">
        <v>0</v>
      </c>
      <c r="V267" t="s">
        <v>158</v>
      </c>
      <c r="W267" s="1">
        <v>44658.467291666668</v>
      </c>
      <c r="X267">
        <v>116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102</v>
      </c>
      <c r="AI267" s="1">
        <v>44658.494525462964</v>
      </c>
      <c r="AJ267">
        <v>174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hidden="1" x14ac:dyDescent="0.45">
      <c r="A268" t="s">
        <v>686</v>
      </c>
      <c r="B268" t="s">
        <v>79</v>
      </c>
      <c r="C268" t="s">
        <v>684</v>
      </c>
      <c r="D268" t="s">
        <v>81</v>
      </c>
      <c r="E268" s="2" t="str">
        <f>HYPERLINK("capsilon://?command=openfolder&amp;siteaddress=FAM.docvelocity-na8.net&amp;folderid=FX87AD9D6C-4E04-310C-2006-D38F72246CCF","FX2204892")</f>
        <v>FX2204892</v>
      </c>
      <c r="F268" t="s">
        <v>19</v>
      </c>
      <c r="G268" t="s">
        <v>19</v>
      </c>
      <c r="H268" t="s">
        <v>82</v>
      </c>
      <c r="I268" t="s">
        <v>687</v>
      </c>
      <c r="J268">
        <v>51</v>
      </c>
      <c r="K268" t="s">
        <v>84</v>
      </c>
      <c r="L268" t="s">
        <v>85</v>
      </c>
      <c r="M268" t="s">
        <v>86</v>
      </c>
      <c r="N268">
        <v>2</v>
      </c>
      <c r="O268" s="1">
        <v>44658.461550925924</v>
      </c>
      <c r="P268" s="1">
        <v>44658.497615740744</v>
      </c>
      <c r="Q268">
        <v>2714</v>
      </c>
      <c r="R268">
        <v>402</v>
      </c>
      <c r="S268" t="b">
        <v>0</v>
      </c>
      <c r="T268" t="s">
        <v>87</v>
      </c>
      <c r="U268" t="b">
        <v>0</v>
      </c>
      <c r="V268" t="s">
        <v>158</v>
      </c>
      <c r="W268" s="1">
        <v>44658.469143518516</v>
      </c>
      <c r="X268">
        <v>159</v>
      </c>
      <c r="Y268">
        <v>46</v>
      </c>
      <c r="Z268">
        <v>0</v>
      </c>
      <c r="AA268">
        <v>46</v>
      </c>
      <c r="AB268">
        <v>0</v>
      </c>
      <c r="AC268">
        <v>0</v>
      </c>
      <c r="AD268">
        <v>5</v>
      </c>
      <c r="AE268">
        <v>0</v>
      </c>
      <c r="AF268">
        <v>0</v>
      </c>
      <c r="AG268">
        <v>0</v>
      </c>
      <c r="AH268" t="s">
        <v>115</v>
      </c>
      <c r="AI268" s="1">
        <v>44658.497615740744</v>
      </c>
      <c r="AJ268">
        <v>243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hidden="1" x14ac:dyDescent="0.45">
      <c r="A269" t="s">
        <v>688</v>
      </c>
      <c r="B269" t="s">
        <v>79</v>
      </c>
      <c r="C269" t="s">
        <v>684</v>
      </c>
      <c r="D269" t="s">
        <v>81</v>
      </c>
      <c r="E269" s="2" t="str">
        <f>HYPERLINK("capsilon://?command=openfolder&amp;siteaddress=FAM.docvelocity-na8.net&amp;folderid=FX87AD9D6C-4E04-310C-2006-D38F72246CCF","FX2204892")</f>
        <v>FX2204892</v>
      </c>
      <c r="F269" t="s">
        <v>19</v>
      </c>
      <c r="G269" t="s">
        <v>19</v>
      </c>
      <c r="H269" t="s">
        <v>82</v>
      </c>
      <c r="I269" t="s">
        <v>689</v>
      </c>
      <c r="J269">
        <v>28</v>
      </c>
      <c r="K269" t="s">
        <v>84</v>
      </c>
      <c r="L269" t="s">
        <v>85</v>
      </c>
      <c r="M269" t="s">
        <v>86</v>
      </c>
      <c r="N269">
        <v>2</v>
      </c>
      <c r="O269" s="1">
        <v>44658.46162037037</v>
      </c>
      <c r="P269" s="1">
        <v>44658.497094907405</v>
      </c>
      <c r="Q269">
        <v>2841</v>
      </c>
      <c r="R269">
        <v>224</v>
      </c>
      <c r="S269" t="b">
        <v>0</v>
      </c>
      <c r="T269" t="s">
        <v>87</v>
      </c>
      <c r="U269" t="b">
        <v>0</v>
      </c>
      <c r="V269" t="s">
        <v>158</v>
      </c>
      <c r="W269" s="1">
        <v>44658.470775462964</v>
      </c>
      <c r="X269">
        <v>140</v>
      </c>
      <c r="Y269">
        <v>21</v>
      </c>
      <c r="Z269">
        <v>0</v>
      </c>
      <c r="AA269">
        <v>21</v>
      </c>
      <c r="AB269">
        <v>0</v>
      </c>
      <c r="AC269">
        <v>0</v>
      </c>
      <c r="AD269">
        <v>7</v>
      </c>
      <c r="AE269">
        <v>0</v>
      </c>
      <c r="AF269">
        <v>0</v>
      </c>
      <c r="AG269">
        <v>0</v>
      </c>
      <c r="AH269" t="s">
        <v>102</v>
      </c>
      <c r="AI269" s="1">
        <v>44658.497094907405</v>
      </c>
      <c r="AJ269">
        <v>84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hidden="1" x14ac:dyDescent="0.45">
      <c r="A270" t="s">
        <v>690</v>
      </c>
      <c r="B270" t="s">
        <v>79</v>
      </c>
      <c r="C270" t="s">
        <v>684</v>
      </c>
      <c r="D270" t="s">
        <v>81</v>
      </c>
      <c r="E270" s="2" t="str">
        <f>HYPERLINK("capsilon://?command=openfolder&amp;siteaddress=FAM.docvelocity-na8.net&amp;folderid=FX87AD9D6C-4E04-310C-2006-D38F72246CCF","FX2204892")</f>
        <v>FX2204892</v>
      </c>
      <c r="F270" t="s">
        <v>19</v>
      </c>
      <c r="G270" t="s">
        <v>19</v>
      </c>
      <c r="H270" t="s">
        <v>82</v>
      </c>
      <c r="I270" t="s">
        <v>691</v>
      </c>
      <c r="J270">
        <v>51</v>
      </c>
      <c r="K270" t="s">
        <v>84</v>
      </c>
      <c r="L270" t="s">
        <v>85</v>
      </c>
      <c r="M270" t="s">
        <v>86</v>
      </c>
      <c r="N270">
        <v>2</v>
      </c>
      <c r="O270" s="1">
        <v>44658.461643518516</v>
      </c>
      <c r="P270" s="1">
        <v>44658.499143518522</v>
      </c>
      <c r="Q270">
        <v>2938</v>
      </c>
      <c r="R270">
        <v>302</v>
      </c>
      <c r="S270" t="b">
        <v>0</v>
      </c>
      <c r="T270" t="s">
        <v>87</v>
      </c>
      <c r="U270" t="b">
        <v>0</v>
      </c>
      <c r="V270" t="s">
        <v>158</v>
      </c>
      <c r="W270" s="1">
        <v>44658.472233796296</v>
      </c>
      <c r="X270">
        <v>126</v>
      </c>
      <c r="Y270">
        <v>46</v>
      </c>
      <c r="Z270">
        <v>0</v>
      </c>
      <c r="AA270">
        <v>46</v>
      </c>
      <c r="AB270">
        <v>0</v>
      </c>
      <c r="AC270">
        <v>0</v>
      </c>
      <c r="AD270">
        <v>5</v>
      </c>
      <c r="AE270">
        <v>0</v>
      </c>
      <c r="AF270">
        <v>0</v>
      </c>
      <c r="AG270">
        <v>0</v>
      </c>
      <c r="AH270" t="s">
        <v>102</v>
      </c>
      <c r="AI270" s="1">
        <v>44658.499143518522</v>
      </c>
      <c r="AJ270">
        <v>176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4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hidden="1" x14ac:dyDescent="0.45">
      <c r="A271" t="s">
        <v>692</v>
      </c>
      <c r="B271" t="s">
        <v>79</v>
      </c>
      <c r="C271" t="s">
        <v>693</v>
      </c>
      <c r="D271" t="s">
        <v>81</v>
      </c>
      <c r="E271" s="2" t="str">
        <f>HYPERLINK("capsilon://?command=openfolder&amp;siteaddress=FAM.docvelocity-na8.net&amp;folderid=FXC1C20E80-EA6A-4E6E-CCA9-2592AB08CCA5","FX220312132")</f>
        <v>FX220312132</v>
      </c>
      <c r="F271" t="s">
        <v>19</v>
      </c>
      <c r="G271" t="s">
        <v>19</v>
      </c>
      <c r="H271" t="s">
        <v>82</v>
      </c>
      <c r="I271" t="s">
        <v>694</v>
      </c>
      <c r="J271">
        <v>28</v>
      </c>
      <c r="K271" t="s">
        <v>84</v>
      </c>
      <c r="L271" t="s">
        <v>85</v>
      </c>
      <c r="M271" t="s">
        <v>86</v>
      </c>
      <c r="N271">
        <v>2</v>
      </c>
      <c r="O271" s="1">
        <v>44652.541932870372</v>
      </c>
      <c r="P271" s="1">
        <v>44652.641342592593</v>
      </c>
      <c r="Q271">
        <v>8243</v>
      </c>
      <c r="R271">
        <v>346</v>
      </c>
      <c r="S271" t="b">
        <v>0</v>
      </c>
      <c r="T271" t="s">
        <v>87</v>
      </c>
      <c r="U271" t="b">
        <v>0</v>
      </c>
      <c r="V271" t="s">
        <v>88</v>
      </c>
      <c r="W271" s="1">
        <v>44652.557141203702</v>
      </c>
      <c r="X271">
        <v>184</v>
      </c>
      <c r="Y271">
        <v>21</v>
      </c>
      <c r="Z271">
        <v>0</v>
      </c>
      <c r="AA271">
        <v>21</v>
      </c>
      <c r="AB271">
        <v>0</v>
      </c>
      <c r="AC271">
        <v>1</v>
      </c>
      <c r="AD271">
        <v>7</v>
      </c>
      <c r="AE271">
        <v>0</v>
      </c>
      <c r="AF271">
        <v>0</v>
      </c>
      <c r="AG271">
        <v>0</v>
      </c>
      <c r="AH271" t="s">
        <v>193</v>
      </c>
      <c r="AI271" s="1">
        <v>44652.641342592593</v>
      </c>
      <c r="AJ271">
        <v>162</v>
      </c>
      <c r="AK271">
        <v>1</v>
      </c>
      <c r="AL271">
        <v>0</v>
      </c>
      <c r="AM271">
        <v>1</v>
      </c>
      <c r="AN271">
        <v>0</v>
      </c>
      <c r="AO271">
        <v>0</v>
      </c>
      <c r="AP271">
        <v>6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hidden="1" x14ac:dyDescent="0.45">
      <c r="A272" t="s">
        <v>695</v>
      </c>
      <c r="B272" t="s">
        <v>79</v>
      </c>
      <c r="C272" t="s">
        <v>693</v>
      </c>
      <c r="D272" t="s">
        <v>81</v>
      </c>
      <c r="E272" s="2" t="str">
        <f>HYPERLINK("capsilon://?command=openfolder&amp;siteaddress=FAM.docvelocity-na8.net&amp;folderid=FXC1C20E80-EA6A-4E6E-CCA9-2592AB08CCA5","FX220312132")</f>
        <v>FX220312132</v>
      </c>
      <c r="F272" t="s">
        <v>19</v>
      </c>
      <c r="G272" t="s">
        <v>19</v>
      </c>
      <c r="H272" t="s">
        <v>82</v>
      </c>
      <c r="I272" t="s">
        <v>696</v>
      </c>
      <c r="J272">
        <v>41</v>
      </c>
      <c r="K272" t="s">
        <v>84</v>
      </c>
      <c r="L272" t="s">
        <v>85</v>
      </c>
      <c r="M272" t="s">
        <v>86</v>
      </c>
      <c r="N272">
        <v>2</v>
      </c>
      <c r="O272" s="1">
        <v>44652.542164351849</v>
      </c>
      <c r="P272" s="1">
        <v>44652.641342592593</v>
      </c>
      <c r="Q272">
        <v>8021</v>
      </c>
      <c r="R272">
        <v>548</v>
      </c>
      <c r="S272" t="b">
        <v>0</v>
      </c>
      <c r="T272" t="s">
        <v>87</v>
      </c>
      <c r="U272" t="b">
        <v>0</v>
      </c>
      <c r="V272" t="s">
        <v>88</v>
      </c>
      <c r="W272" s="1">
        <v>44652.562025462961</v>
      </c>
      <c r="X272">
        <v>405</v>
      </c>
      <c r="Y272">
        <v>36</v>
      </c>
      <c r="Z272">
        <v>0</v>
      </c>
      <c r="AA272">
        <v>36</v>
      </c>
      <c r="AB272">
        <v>0</v>
      </c>
      <c r="AC272">
        <v>3</v>
      </c>
      <c r="AD272">
        <v>5</v>
      </c>
      <c r="AE272">
        <v>0</v>
      </c>
      <c r="AF272">
        <v>0</v>
      </c>
      <c r="AG272">
        <v>0</v>
      </c>
      <c r="AH272" t="s">
        <v>99</v>
      </c>
      <c r="AI272" s="1">
        <v>44652.641342592593</v>
      </c>
      <c r="AJ272">
        <v>143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5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hidden="1" x14ac:dyDescent="0.45">
      <c r="A273" t="s">
        <v>697</v>
      </c>
      <c r="B273" t="s">
        <v>79</v>
      </c>
      <c r="C273" t="s">
        <v>693</v>
      </c>
      <c r="D273" t="s">
        <v>81</v>
      </c>
      <c r="E273" s="2" t="str">
        <f>HYPERLINK("capsilon://?command=openfolder&amp;siteaddress=FAM.docvelocity-na8.net&amp;folderid=FXC1C20E80-EA6A-4E6E-CCA9-2592AB08CCA5","FX220312132")</f>
        <v>FX220312132</v>
      </c>
      <c r="F273" t="s">
        <v>19</v>
      </c>
      <c r="G273" t="s">
        <v>19</v>
      </c>
      <c r="H273" t="s">
        <v>82</v>
      </c>
      <c r="I273" t="s">
        <v>698</v>
      </c>
      <c r="J273">
        <v>41</v>
      </c>
      <c r="K273" t="s">
        <v>84</v>
      </c>
      <c r="L273" t="s">
        <v>85</v>
      </c>
      <c r="M273" t="s">
        <v>86</v>
      </c>
      <c r="N273">
        <v>2</v>
      </c>
      <c r="O273" s="1">
        <v>44652.542199074072</v>
      </c>
      <c r="P273" s="1">
        <v>44652.641516203701</v>
      </c>
      <c r="Q273">
        <v>8230</v>
      </c>
      <c r="R273">
        <v>351</v>
      </c>
      <c r="S273" t="b">
        <v>0</v>
      </c>
      <c r="T273" t="s">
        <v>87</v>
      </c>
      <c r="U273" t="b">
        <v>0</v>
      </c>
      <c r="V273" t="s">
        <v>88</v>
      </c>
      <c r="W273" s="1">
        <v>44652.564386574071</v>
      </c>
      <c r="X273">
        <v>203</v>
      </c>
      <c r="Y273">
        <v>36</v>
      </c>
      <c r="Z273">
        <v>0</v>
      </c>
      <c r="AA273">
        <v>36</v>
      </c>
      <c r="AB273">
        <v>0</v>
      </c>
      <c r="AC273">
        <v>4</v>
      </c>
      <c r="AD273">
        <v>5</v>
      </c>
      <c r="AE273">
        <v>0</v>
      </c>
      <c r="AF273">
        <v>0</v>
      </c>
      <c r="AG273">
        <v>0</v>
      </c>
      <c r="AH273" t="s">
        <v>102</v>
      </c>
      <c r="AI273" s="1">
        <v>44652.641516203701</v>
      </c>
      <c r="AJ273">
        <v>148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5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hidden="1" x14ac:dyDescent="0.45">
      <c r="A274" t="s">
        <v>699</v>
      </c>
      <c r="B274" t="s">
        <v>79</v>
      </c>
      <c r="C274" t="s">
        <v>700</v>
      </c>
      <c r="D274" t="s">
        <v>81</v>
      </c>
      <c r="E274" s="2" t="str">
        <f>HYPERLINK("capsilon://?command=openfolder&amp;siteaddress=FAM.docvelocity-na8.net&amp;folderid=FX3BB9F7E3-92D5-5546-9174-0E4FF5E6C209","FX22041417")</f>
        <v>FX22041417</v>
      </c>
      <c r="F274" t="s">
        <v>19</v>
      </c>
      <c r="G274" t="s">
        <v>19</v>
      </c>
      <c r="H274" t="s">
        <v>82</v>
      </c>
      <c r="I274" t="s">
        <v>701</v>
      </c>
      <c r="J274">
        <v>98</v>
      </c>
      <c r="K274" t="s">
        <v>84</v>
      </c>
      <c r="L274" t="s">
        <v>85</v>
      </c>
      <c r="M274" t="s">
        <v>86</v>
      </c>
      <c r="N274">
        <v>2</v>
      </c>
      <c r="O274" s="1">
        <v>44658.489618055559</v>
      </c>
      <c r="P274" s="1">
        <v>44658.505462962959</v>
      </c>
      <c r="Q274">
        <v>199</v>
      </c>
      <c r="R274">
        <v>1170</v>
      </c>
      <c r="S274" t="b">
        <v>0</v>
      </c>
      <c r="T274" t="s">
        <v>87</v>
      </c>
      <c r="U274" t="b">
        <v>0</v>
      </c>
      <c r="V274" t="s">
        <v>108</v>
      </c>
      <c r="W274" s="1">
        <v>44658.495451388888</v>
      </c>
      <c r="X274">
        <v>493</v>
      </c>
      <c r="Y274">
        <v>93</v>
      </c>
      <c r="Z274">
        <v>0</v>
      </c>
      <c r="AA274">
        <v>93</v>
      </c>
      <c r="AB274">
        <v>0</v>
      </c>
      <c r="AC274">
        <v>1</v>
      </c>
      <c r="AD274">
        <v>5</v>
      </c>
      <c r="AE274">
        <v>0</v>
      </c>
      <c r="AF274">
        <v>0</v>
      </c>
      <c r="AG274">
        <v>0</v>
      </c>
      <c r="AH274" t="s">
        <v>115</v>
      </c>
      <c r="AI274" s="1">
        <v>44658.505462962959</v>
      </c>
      <c r="AJ274">
        <v>677</v>
      </c>
      <c r="AK274">
        <v>2</v>
      </c>
      <c r="AL274">
        <v>0</v>
      </c>
      <c r="AM274">
        <v>2</v>
      </c>
      <c r="AN274">
        <v>0</v>
      </c>
      <c r="AO274">
        <v>2</v>
      </c>
      <c r="AP274">
        <v>3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hidden="1" x14ac:dyDescent="0.45">
      <c r="A275" t="s">
        <v>702</v>
      </c>
      <c r="B275" t="s">
        <v>79</v>
      </c>
      <c r="C275" t="s">
        <v>700</v>
      </c>
      <c r="D275" t="s">
        <v>81</v>
      </c>
      <c r="E275" s="2" t="str">
        <f>HYPERLINK("capsilon://?command=openfolder&amp;siteaddress=FAM.docvelocity-na8.net&amp;folderid=FX3BB9F7E3-92D5-5546-9174-0E4FF5E6C209","FX22041417")</f>
        <v>FX22041417</v>
      </c>
      <c r="F275" t="s">
        <v>19</v>
      </c>
      <c r="G275" t="s">
        <v>19</v>
      </c>
      <c r="H275" t="s">
        <v>82</v>
      </c>
      <c r="I275" t="s">
        <v>703</v>
      </c>
      <c r="J275">
        <v>98</v>
      </c>
      <c r="K275" t="s">
        <v>84</v>
      </c>
      <c r="L275" t="s">
        <v>85</v>
      </c>
      <c r="M275" t="s">
        <v>86</v>
      </c>
      <c r="N275">
        <v>2</v>
      </c>
      <c r="O275" s="1">
        <v>44658.489699074074</v>
      </c>
      <c r="P275" s="1">
        <v>44658.540879629632</v>
      </c>
      <c r="Q275">
        <v>1615</v>
      </c>
      <c r="R275">
        <v>2807</v>
      </c>
      <c r="S275" t="b">
        <v>0</v>
      </c>
      <c r="T275" t="s">
        <v>87</v>
      </c>
      <c r="U275" t="b">
        <v>0</v>
      </c>
      <c r="V275" t="s">
        <v>189</v>
      </c>
      <c r="W275" s="1">
        <v>44658.514027777775</v>
      </c>
      <c r="X275">
        <v>1488</v>
      </c>
      <c r="Y275">
        <v>93</v>
      </c>
      <c r="Z275">
        <v>0</v>
      </c>
      <c r="AA275">
        <v>93</v>
      </c>
      <c r="AB275">
        <v>0</v>
      </c>
      <c r="AC275">
        <v>22</v>
      </c>
      <c r="AD275">
        <v>5</v>
      </c>
      <c r="AE275">
        <v>0</v>
      </c>
      <c r="AF275">
        <v>0</v>
      </c>
      <c r="AG275">
        <v>0</v>
      </c>
      <c r="AH275" t="s">
        <v>182</v>
      </c>
      <c r="AI275" s="1">
        <v>44658.540879629632</v>
      </c>
      <c r="AJ275">
        <v>989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3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hidden="1" x14ac:dyDescent="0.45">
      <c r="A276" t="s">
        <v>704</v>
      </c>
      <c r="B276" t="s">
        <v>79</v>
      </c>
      <c r="C276" t="s">
        <v>705</v>
      </c>
      <c r="D276" t="s">
        <v>81</v>
      </c>
      <c r="E276" s="2" t="str">
        <f>HYPERLINK("capsilon://?command=openfolder&amp;siteaddress=FAM.docvelocity-na8.net&amp;folderid=FXEB2DB94E-8DE6-DDC7-13F9-DC6760C2CD19","FX22034915")</f>
        <v>FX22034915</v>
      </c>
      <c r="F276" t="s">
        <v>19</v>
      </c>
      <c r="G276" t="s">
        <v>19</v>
      </c>
      <c r="H276" t="s">
        <v>82</v>
      </c>
      <c r="I276" t="s">
        <v>706</v>
      </c>
      <c r="J276">
        <v>94</v>
      </c>
      <c r="K276" t="s">
        <v>84</v>
      </c>
      <c r="L276" t="s">
        <v>85</v>
      </c>
      <c r="M276" t="s">
        <v>86</v>
      </c>
      <c r="N276">
        <v>1</v>
      </c>
      <c r="O276" s="1">
        <v>44658.489918981482</v>
      </c>
      <c r="P276" s="1">
        <v>44658.497662037036</v>
      </c>
      <c r="Q276">
        <v>466</v>
      </c>
      <c r="R276">
        <v>203</v>
      </c>
      <c r="S276" t="b">
        <v>0</v>
      </c>
      <c r="T276" t="s">
        <v>87</v>
      </c>
      <c r="U276" t="b">
        <v>0</v>
      </c>
      <c r="V276" t="s">
        <v>88</v>
      </c>
      <c r="W276" s="1">
        <v>44658.497662037036</v>
      </c>
      <c r="X276">
        <v>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94</v>
      </c>
      <c r="AE276">
        <v>89</v>
      </c>
      <c r="AF276">
        <v>0</v>
      </c>
      <c r="AG276">
        <v>2</v>
      </c>
      <c r="AH276" t="s">
        <v>87</v>
      </c>
      <c r="AI276" t="s">
        <v>87</v>
      </c>
      <c r="AJ276" t="s">
        <v>87</v>
      </c>
      <c r="AK276" t="s">
        <v>87</v>
      </c>
      <c r="AL276" t="s">
        <v>87</v>
      </c>
      <c r="AM276" t="s">
        <v>87</v>
      </c>
      <c r="AN276" t="s">
        <v>87</v>
      </c>
      <c r="AO276" t="s">
        <v>87</v>
      </c>
      <c r="AP276" t="s">
        <v>87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hidden="1" x14ac:dyDescent="0.45">
      <c r="A277" t="s">
        <v>707</v>
      </c>
      <c r="B277" t="s">
        <v>79</v>
      </c>
      <c r="C277" t="s">
        <v>700</v>
      </c>
      <c r="D277" t="s">
        <v>81</v>
      </c>
      <c r="E277" s="2" t="str">
        <f>HYPERLINK("capsilon://?command=openfolder&amp;siteaddress=FAM.docvelocity-na8.net&amp;folderid=FX3BB9F7E3-92D5-5546-9174-0E4FF5E6C209","FX22041417")</f>
        <v>FX22041417</v>
      </c>
      <c r="F277" t="s">
        <v>19</v>
      </c>
      <c r="G277" t="s">
        <v>19</v>
      </c>
      <c r="H277" t="s">
        <v>82</v>
      </c>
      <c r="I277" t="s">
        <v>708</v>
      </c>
      <c r="J277">
        <v>63</v>
      </c>
      <c r="K277" t="s">
        <v>84</v>
      </c>
      <c r="L277" t="s">
        <v>85</v>
      </c>
      <c r="M277" t="s">
        <v>86</v>
      </c>
      <c r="N277">
        <v>2</v>
      </c>
      <c r="O277" s="1">
        <v>44658.490208333336</v>
      </c>
      <c r="P277" s="1">
        <v>44658.520925925928</v>
      </c>
      <c r="Q277">
        <v>1212</v>
      </c>
      <c r="R277">
        <v>1442</v>
      </c>
      <c r="S277" t="b">
        <v>0</v>
      </c>
      <c r="T277" t="s">
        <v>87</v>
      </c>
      <c r="U277" t="b">
        <v>0</v>
      </c>
      <c r="V277" t="s">
        <v>151</v>
      </c>
      <c r="W277" s="1">
        <v>44658.501446759263</v>
      </c>
      <c r="X277">
        <v>689</v>
      </c>
      <c r="Y277">
        <v>58</v>
      </c>
      <c r="Z277">
        <v>0</v>
      </c>
      <c r="AA277">
        <v>58</v>
      </c>
      <c r="AB277">
        <v>0</v>
      </c>
      <c r="AC277">
        <v>14</v>
      </c>
      <c r="AD277">
        <v>5</v>
      </c>
      <c r="AE277">
        <v>0</v>
      </c>
      <c r="AF277">
        <v>0</v>
      </c>
      <c r="AG277">
        <v>0</v>
      </c>
      <c r="AH277" t="s">
        <v>115</v>
      </c>
      <c r="AI277" s="1">
        <v>44658.520925925928</v>
      </c>
      <c r="AJ277">
        <v>694</v>
      </c>
      <c r="AK277">
        <v>8</v>
      </c>
      <c r="AL277">
        <v>0</v>
      </c>
      <c r="AM277">
        <v>8</v>
      </c>
      <c r="AN277">
        <v>0</v>
      </c>
      <c r="AO277">
        <v>5</v>
      </c>
      <c r="AP277">
        <v>-3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hidden="1" x14ac:dyDescent="0.45">
      <c r="A278" t="s">
        <v>709</v>
      </c>
      <c r="B278" t="s">
        <v>79</v>
      </c>
      <c r="C278" t="s">
        <v>700</v>
      </c>
      <c r="D278" t="s">
        <v>81</v>
      </c>
      <c r="E278" s="2" t="str">
        <f>HYPERLINK("capsilon://?command=openfolder&amp;siteaddress=FAM.docvelocity-na8.net&amp;folderid=FX3BB9F7E3-92D5-5546-9174-0E4FF5E6C209","FX22041417")</f>
        <v>FX22041417</v>
      </c>
      <c r="F278" t="s">
        <v>19</v>
      </c>
      <c r="G278" t="s">
        <v>19</v>
      </c>
      <c r="H278" t="s">
        <v>82</v>
      </c>
      <c r="I278" t="s">
        <v>710</v>
      </c>
      <c r="J278">
        <v>68</v>
      </c>
      <c r="K278" t="s">
        <v>84</v>
      </c>
      <c r="L278" t="s">
        <v>85</v>
      </c>
      <c r="M278" t="s">
        <v>86</v>
      </c>
      <c r="N278">
        <v>2</v>
      </c>
      <c r="O278" s="1">
        <v>44658.490289351852</v>
      </c>
      <c r="P278" s="1">
        <v>44658.581296296295</v>
      </c>
      <c r="Q278">
        <v>3396</v>
      </c>
      <c r="R278">
        <v>4467</v>
      </c>
      <c r="S278" t="b">
        <v>0</v>
      </c>
      <c r="T278" t="s">
        <v>87</v>
      </c>
      <c r="U278" t="b">
        <v>0</v>
      </c>
      <c r="V278" t="s">
        <v>127</v>
      </c>
      <c r="W278" s="1">
        <v>44658.530891203707</v>
      </c>
      <c r="X278">
        <v>3214</v>
      </c>
      <c r="Y278">
        <v>63</v>
      </c>
      <c r="Z278">
        <v>0</v>
      </c>
      <c r="AA278">
        <v>63</v>
      </c>
      <c r="AB278">
        <v>0</v>
      </c>
      <c r="AC278">
        <v>33</v>
      </c>
      <c r="AD278">
        <v>5</v>
      </c>
      <c r="AE278">
        <v>0</v>
      </c>
      <c r="AF278">
        <v>0</v>
      </c>
      <c r="AG278">
        <v>0</v>
      </c>
      <c r="AH278" t="s">
        <v>182</v>
      </c>
      <c r="AI278" s="1">
        <v>44658.581296296295</v>
      </c>
      <c r="AJ278">
        <v>1182</v>
      </c>
      <c r="AK278">
        <v>5</v>
      </c>
      <c r="AL278">
        <v>0</v>
      </c>
      <c r="AM278">
        <v>5</v>
      </c>
      <c r="AN278">
        <v>0</v>
      </c>
      <c r="AO278">
        <v>5</v>
      </c>
      <c r="AP278">
        <v>0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hidden="1" x14ac:dyDescent="0.45">
      <c r="A279" t="s">
        <v>711</v>
      </c>
      <c r="B279" t="s">
        <v>79</v>
      </c>
      <c r="C279" t="s">
        <v>712</v>
      </c>
      <c r="D279" t="s">
        <v>81</v>
      </c>
      <c r="E279" s="2" t="str">
        <f>HYPERLINK("capsilon://?command=openfolder&amp;siteaddress=FAM.docvelocity-na8.net&amp;folderid=FXC8FCD4F7-2B49-FC56-789B-6536CD5C13ED","FX22034053")</f>
        <v>FX22034053</v>
      </c>
      <c r="F279" t="s">
        <v>19</v>
      </c>
      <c r="G279" t="s">
        <v>19</v>
      </c>
      <c r="H279" t="s">
        <v>82</v>
      </c>
      <c r="I279" t="s">
        <v>713</v>
      </c>
      <c r="J279">
        <v>0</v>
      </c>
      <c r="K279" t="s">
        <v>84</v>
      </c>
      <c r="L279" t="s">
        <v>85</v>
      </c>
      <c r="M279" t="s">
        <v>86</v>
      </c>
      <c r="N279">
        <v>2</v>
      </c>
      <c r="O279" s="1">
        <v>44652.542939814812</v>
      </c>
      <c r="P279" s="1">
        <v>44652.641597222224</v>
      </c>
      <c r="Q279">
        <v>8231</v>
      </c>
      <c r="R279">
        <v>293</v>
      </c>
      <c r="S279" t="b">
        <v>0</v>
      </c>
      <c r="T279" t="s">
        <v>87</v>
      </c>
      <c r="U279" t="b">
        <v>0</v>
      </c>
      <c r="V279" t="s">
        <v>531</v>
      </c>
      <c r="W279" s="1">
        <v>44652.577245370368</v>
      </c>
      <c r="X279">
        <v>206</v>
      </c>
      <c r="Y279">
        <v>0</v>
      </c>
      <c r="Z279">
        <v>0</v>
      </c>
      <c r="AA279">
        <v>0</v>
      </c>
      <c r="AB279">
        <v>37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99</v>
      </c>
      <c r="AI279" s="1">
        <v>44652.641597222224</v>
      </c>
      <c r="AJ279">
        <v>21</v>
      </c>
      <c r="AK279">
        <v>0</v>
      </c>
      <c r="AL279">
        <v>0</v>
      </c>
      <c r="AM279">
        <v>0</v>
      </c>
      <c r="AN279">
        <v>37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hidden="1" x14ac:dyDescent="0.45">
      <c r="A280" t="s">
        <v>714</v>
      </c>
      <c r="B280" t="s">
        <v>79</v>
      </c>
      <c r="C280" t="s">
        <v>700</v>
      </c>
      <c r="D280" t="s">
        <v>81</v>
      </c>
      <c r="E280" s="2" t="str">
        <f>HYPERLINK("capsilon://?command=openfolder&amp;siteaddress=FAM.docvelocity-na8.net&amp;folderid=FX3BB9F7E3-92D5-5546-9174-0E4FF5E6C209","FX22041417")</f>
        <v>FX22041417</v>
      </c>
      <c r="F280" t="s">
        <v>19</v>
      </c>
      <c r="G280" t="s">
        <v>19</v>
      </c>
      <c r="H280" t="s">
        <v>82</v>
      </c>
      <c r="I280" t="s">
        <v>715</v>
      </c>
      <c r="J280">
        <v>28</v>
      </c>
      <c r="K280" t="s">
        <v>84</v>
      </c>
      <c r="L280" t="s">
        <v>85</v>
      </c>
      <c r="M280" t="s">
        <v>86</v>
      </c>
      <c r="N280">
        <v>2</v>
      </c>
      <c r="O280" s="1">
        <v>44658.490532407406</v>
      </c>
      <c r="P280" s="1">
        <v>44658.572546296295</v>
      </c>
      <c r="Q280">
        <v>5284</v>
      </c>
      <c r="R280">
        <v>1802</v>
      </c>
      <c r="S280" t="b">
        <v>0</v>
      </c>
      <c r="T280" t="s">
        <v>87</v>
      </c>
      <c r="U280" t="b">
        <v>0</v>
      </c>
      <c r="V280" t="s">
        <v>189</v>
      </c>
      <c r="W280" s="1">
        <v>44658.527361111112</v>
      </c>
      <c r="X280">
        <v>998</v>
      </c>
      <c r="Y280">
        <v>21</v>
      </c>
      <c r="Z280">
        <v>0</v>
      </c>
      <c r="AA280">
        <v>21</v>
      </c>
      <c r="AB280">
        <v>0</v>
      </c>
      <c r="AC280">
        <v>17</v>
      </c>
      <c r="AD280">
        <v>7</v>
      </c>
      <c r="AE280">
        <v>0</v>
      </c>
      <c r="AF280">
        <v>0</v>
      </c>
      <c r="AG280">
        <v>0</v>
      </c>
      <c r="AH280" t="s">
        <v>190</v>
      </c>
      <c r="AI280" s="1">
        <v>44658.572546296295</v>
      </c>
      <c r="AJ280">
        <v>399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hidden="1" x14ac:dyDescent="0.45">
      <c r="A281" t="s">
        <v>716</v>
      </c>
      <c r="B281" t="s">
        <v>79</v>
      </c>
      <c r="C281" t="s">
        <v>700</v>
      </c>
      <c r="D281" t="s">
        <v>81</v>
      </c>
      <c r="E281" s="2" t="str">
        <f>HYPERLINK("capsilon://?command=openfolder&amp;siteaddress=FAM.docvelocity-na8.net&amp;folderid=FX3BB9F7E3-92D5-5546-9174-0E4FF5E6C209","FX22041417")</f>
        <v>FX22041417</v>
      </c>
      <c r="F281" t="s">
        <v>19</v>
      </c>
      <c r="G281" t="s">
        <v>19</v>
      </c>
      <c r="H281" t="s">
        <v>82</v>
      </c>
      <c r="I281" t="s">
        <v>717</v>
      </c>
      <c r="J281">
        <v>28</v>
      </c>
      <c r="K281" t="s">
        <v>84</v>
      </c>
      <c r="L281" t="s">
        <v>85</v>
      </c>
      <c r="M281" t="s">
        <v>86</v>
      </c>
      <c r="N281">
        <v>2</v>
      </c>
      <c r="O281" s="1">
        <v>44658.490763888891</v>
      </c>
      <c r="P281" s="1">
        <v>44658.500810185185</v>
      </c>
      <c r="Q281">
        <v>544</v>
      </c>
      <c r="R281">
        <v>324</v>
      </c>
      <c r="S281" t="b">
        <v>0</v>
      </c>
      <c r="T281" t="s">
        <v>87</v>
      </c>
      <c r="U281" t="b">
        <v>0</v>
      </c>
      <c r="V281" t="s">
        <v>148</v>
      </c>
      <c r="W281" s="1">
        <v>44658.495555555557</v>
      </c>
      <c r="X281">
        <v>181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102</v>
      </c>
      <c r="AI281" s="1">
        <v>44658.500810185185</v>
      </c>
      <c r="AJ281">
        <v>143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hidden="1" x14ac:dyDescent="0.45">
      <c r="A282" t="s">
        <v>718</v>
      </c>
      <c r="B282" t="s">
        <v>79</v>
      </c>
      <c r="C282" t="s">
        <v>700</v>
      </c>
      <c r="D282" t="s">
        <v>81</v>
      </c>
      <c r="E282" s="2" t="str">
        <f>HYPERLINK("capsilon://?command=openfolder&amp;siteaddress=FAM.docvelocity-na8.net&amp;folderid=FX3BB9F7E3-92D5-5546-9174-0E4FF5E6C209","FX22041417")</f>
        <v>FX22041417</v>
      </c>
      <c r="F282" t="s">
        <v>19</v>
      </c>
      <c r="G282" t="s">
        <v>19</v>
      </c>
      <c r="H282" t="s">
        <v>82</v>
      </c>
      <c r="I282" t="s">
        <v>719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44658.490972222222</v>
      </c>
      <c r="P282" s="1">
        <v>44658.572696759256</v>
      </c>
      <c r="Q282">
        <v>6804</v>
      </c>
      <c r="R282">
        <v>257</v>
      </c>
      <c r="S282" t="b">
        <v>0</v>
      </c>
      <c r="T282" t="s">
        <v>87</v>
      </c>
      <c r="U282" t="b">
        <v>0</v>
      </c>
      <c r="V282" t="s">
        <v>108</v>
      </c>
      <c r="W282" s="1">
        <v>44658.519085648149</v>
      </c>
      <c r="X282">
        <v>125</v>
      </c>
      <c r="Y282">
        <v>0</v>
      </c>
      <c r="Z282">
        <v>0</v>
      </c>
      <c r="AA282">
        <v>0</v>
      </c>
      <c r="AB282">
        <v>21</v>
      </c>
      <c r="AC282">
        <v>0</v>
      </c>
      <c r="AD282">
        <v>28</v>
      </c>
      <c r="AE282">
        <v>0</v>
      </c>
      <c r="AF282">
        <v>0</v>
      </c>
      <c r="AG282">
        <v>0</v>
      </c>
      <c r="AH282" t="s">
        <v>190</v>
      </c>
      <c r="AI282" s="1">
        <v>44658.572696759256</v>
      </c>
      <c r="AJ282">
        <v>12</v>
      </c>
      <c r="AK282">
        <v>0</v>
      </c>
      <c r="AL282">
        <v>0</v>
      </c>
      <c r="AM282">
        <v>0</v>
      </c>
      <c r="AN282">
        <v>21</v>
      </c>
      <c r="AO282">
        <v>0</v>
      </c>
      <c r="AP282">
        <v>28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hidden="1" x14ac:dyDescent="0.45">
      <c r="A283" t="s">
        <v>720</v>
      </c>
      <c r="B283" t="s">
        <v>79</v>
      </c>
      <c r="C283" t="s">
        <v>700</v>
      </c>
      <c r="D283" t="s">
        <v>81</v>
      </c>
      <c r="E283" s="2" t="str">
        <f>HYPERLINK("capsilon://?command=openfolder&amp;siteaddress=FAM.docvelocity-na8.net&amp;folderid=FX3BB9F7E3-92D5-5546-9174-0E4FF5E6C209","FX22041417")</f>
        <v>FX22041417</v>
      </c>
      <c r="F283" t="s">
        <v>19</v>
      </c>
      <c r="G283" t="s">
        <v>19</v>
      </c>
      <c r="H283" t="s">
        <v>82</v>
      </c>
      <c r="I283" t="s">
        <v>721</v>
      </c>
      <c r="J283">
        <v>28</v>
      </c>
      <c r="K283" t="s">
        <v>84</v>
      </c>
      <c r="L283" t="s">
        <v>85</v>
      </c>
      <c r="M283" t="s">
        <v>86</v>
      </c>
      <c r="N283">
        <v>2</v>
      </c>
      <c r="O283" s="1">
        <v>44658.491388888891</v>
      </c>
      <c r="P283" s="1">
        <v>44658.576689814814</v>
      </c>
      <c r="Q283">
        <v>6396</v>
      </c>
      <c r="R283">
        <v>974</v>
      </c>
      <c r="S283" t="b">
        <v>0</v>
      </c>
      <c r="T283" t="s">
        <v>87</v>
      </c>
      <c r="U283" t="b">
        <v>0</v>
      </c>
      <c r="V283" t="s">
        <v>136</v>
      </c>
      <c r="W283" s="1">
        <v>44658.501851851855</v>
      </c>
      <c r="X283">
        <v>630</v>
      </c>
      <c r="Y283">
        <v>21</v>
      </c>
      <c r="Z283">
        <v>0</v>
      </c>
      <c r="AA283">
        <v>21</v>
      </c>
      <c r="AB283">
        <v>0</v>
      </c>
      <c r="AC283">
        <v>3</v>
      </c>
      <c r="AD283">
        <v>7</v>
      </c>
      <c r="AE283">
        <v>0</v>
      </c>
      <c r="AF283">
        <v>0</v>
      </c>
      <c r="AG283">
        <v>0</v>
      </c>
      <c r="AH283" t="s">
        <v>190</v>
      </c>
      <c r="AI283" s="1">
        <v>44658.576689814814</v>
      </c>
      <c r="AJ283">
        <v>344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5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hidden="1" x14ac:dyDescent="0.45">
      <c r="A284" t="s">
        <v>722</v>
      </c>
      <c r="B284" t="s">
        <v>79</v>
      </c>
      <c r="C284" t="s">
        <v>705</v>
      </c>
      <c r="D284" t="s">
        <v>81</v>
      </c>
      <c r="E284" s="2" t="str">
        <f>HYPERLINK("capsilon://?command=openfolder&amp;siteaddress=FAM.docvelocity-na8.net&amp;folderid=FXEB2DB94E-8DE6-DDC7-13F9-DC6760C2CD19","FX22034915")</f>
        <v>FX22034915</v>
      </c>
      <c r="F284" t="s">
        <v>19</v>
      </c>
      <c r="G284" t="s">
        <v>19</v>
      </c>
      <c r="H284" t="s">
        <v>82</v>
      </c>
      <c r="I284" t="s">
        <v>706</v>
      </c>
      <c r="J284">
        <v>118</v>
      </c>
      <c r="K284" t="s">
        <v>84</v>
      </c>
      <c r="L284" t="s">
        <v>85</v>
      </c>
      <c r="M284" t="s">
        <v>86</v>
      </c>
      <c r="N284">
        <v>2</v>
      </c>
      <c r="O284" s="1">
        <v>44658.498391203706</v>
      </c>
      <c r="P284" s="1">
        <v>44658.512881944444</v>
      </c>
      <c r="Q284">
        <v>14</v>
      </c>
      <c r="R284">
        <v>1238</v>
      </c>
      <c r="S284" t="b">
        <v>0</v>
      </c>
      <c r="T284" t="s">
        <v>87</v>
      </c>
      <c r="U284" t="b">
        <v>1</v>
      </c>
      <c r="V284" t="s">
        <v>148</v>
      </c>
      <c r="W284" s="1">
        <v>44658.505347222221</v>
      </c>
      <c r="X284">
        <v>597</v>
      </c>
      <c r="Y284">
        <v>108</v>
      </c>
      <c r="Z284">
        <v>0</v>
      </c>
      <c r="AA284">
        <v>108</v>
      </c>
      <c r="AB284">
        <v>0</v>
      </c>
      <c r="AC284">
        <v>5</v>
      </c>
      <c r="AD284">
        <v>10</v>
      </c>
      <c r="AE284">
        <v>0</v>
      </c>
      <c r="AF284">
        <v>0</v>
      </c>
      <c r="AG284">
        <v>0</v>
      </c>
      <c r="AH284" t="s">
        <v>115</v>
      </c>
      <c r="AI284" s="1">
        <v>44658.512881944444</v>
      </c>
      <c r="AJ284">
        <v>641</v>
      </c>
      <c r="AK284">
        <v>2</v>
      </c>
      <c r="AL284">
        <v>0</v>
      </c>
      <c r="AM284">
        <v>2</v>
      </c>
      <c r="AN284">
        <v>0</v>
      </c>
      <c r="AO284">
        <v>2</v>
      </c>
      <c r="AP284">
        <v>8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hidden="1" x14ac:dyDescent="0.45">
      <c r="A285" t="s">
        <v>723</v>
      </c>
      <c r="B285" t="s">
        <v>79</v>
      </c>
      <c r="C285" t="s">
        <v>724</v>
      </c>
      <c r="D285" t="s">
        <v>81</v>
      </c>
      <c r="E285" s="2" t="str">
        <f>HYPERLINK("capsilon://?command=openfolder&amp;siteaddress=FAM.docvelocity-na8.net&amp;folderid=FXEF074490-5E83-59D3-D98E-0C2DEDB18D7F","FX22033739")</f>
        <v>FX22033739</v>
      </c>
      <c r="F285" t="s">
        <v>19</v>
      </c>
      <c r="G285" t="s">
        <v>19</v>
      </c>
      <c r="H285" t="s">
        <v>82</v>
      </c>
      <c r="I285" t="s">
        <v>725</v>
      </c>
      <c r="J285">
        <v>0</v>
      </c>
      <c r="K285" t="s">
        <v>84</v>
      </c>
      <c r="L285" t="s">
        <v>85</v>
      </c>
      <c r="M285" t="s">
        <v>86</v>
      </c>
      <c r="N285">
        <v>1</v>
      </c>
      <c r="O285" s="1">
        <v>44652.543437499997</v>
      </c>
      <c r="P285" s="1">
        <v>44652.634837962964</v>
      </c>
      <c r="Q285">
        <v>7164</v>
      </c>
      <c r="R285">
        <v>733</v>
      </c>
      <c r="S285" t="b">
        <v>0</v>
      </c>
      <c r="T285" t="s">
        <v>87</v>
      </c>
      <c r="U285" t="b">
        <v>0</v>
      </c>
      <c r="V285" t="s">
        <v>88</v>
      </c>
      <c r="W285" s="1">
        <v>44652.634837962964</v>
      </c>
      <c r="X285">
        <v>103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52</v>
      </c>
      <c r="AF285">
        <v>0</v>
      </c>
      <c r="AG285">
        <v>3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hidden="1" x14ac:dyDescent="0.45">
      <c r="A286" t="s">
        <v>726</v>
      </c>
      <c r="B286" t="s">
        <v>79</v>
      </c>
      <c r="C286" t="s">
        <v>662</v>
      </c>
      <c r="D286" t="s">
        <v>81</v>
      </c>
      <c r="E286" s="2" t="str">
        <f>HYPERLINK("capsilon://?command=openfolder&amp;siteaddress=FAM.docvelocity-na8.net&amp;folderid=FX88A956D5-B8F4-F9D2-0D54-D895A6B4E1F0","FX220313839")</f>
        <v>FX220313839</v>
      </c>
      <c r="F286" t="s">
        <v>19</v>
      </c>
      <c r="G286" t="s">
        <v>19</v>
      </c>
      <c r="H286" t="s">
        <v>82</v>
      </c>
      <c r="I286" t="s">
        <v>663</v>
      </c>
      <c r="J286">
        <v>197</v>
      </c>
      <c r="K286" t="s">
        <v>84</v>
      </c>
      <c r="L286" t="s">
        <v>85</v>
      </c>
      <c r="M286" t="s">
        <v>86</v>
      </c>
      <c r="N286">
        <v>2</v>
      </c>
      <c r="O286" s="1">
        <v>44658.503622685188</v>
      </c>
      <c r="P286" s="1">
        <v>44658.557141203702</v>
      </c>
      <c r="Q286">
        <v>244</v>
      </c>
      <c r="R286">
        <v>4380</v>
      </c>
      <c r="S286" t="b">
        <v>0</v>
      </c>
      <c r="T286" t="s">
        <v>87</v>
      </c>
      <c r="U286" t="b">
        <v>1</v>
      </c>
      <c r="V286" t="s">
        <v>151</v>
      </c>
      <c r="W286" s="1">
        <v>44658.540196759262</v>
      </c>
      <c r="X286">
        <v>2394</v>
      </c>
      <c r="Y286">
        <v>101</v>
      </c>
      <c r="Z286">
        <v>0</v>
      </c>
      <c r="AA286">
        <v>101</v>
      </c>
      <c r="AB286">
        <v>0</v>
      </c>
      <c r="AC286">
        <v>39</v>
      </c>
      <c r="AD286">
        <v>96</v>
      </c>
      <c r="AE286">
        <v>0</v>
      </c>
      <c r="AF286">
        <v>0</v>
      </c>
      <c r="AG286">
        <v>0</v>
      </c>
      <c r="AH286" t="s">
        <v>182</v>
      </c>
      <c r="AI286" s="1">
        <v>44658.557141203702</v>
      </c>
      <c r="AJ286">
        <v>1404</v>
      </c>
      <c r="AK286">
        <v>31</v>
      </c>
      <c r="AL286">
        <v>0</v>
      </c>
      <c r="AM286">
        <v>31</v>
      </c>
      <c r="AN286">
        <v>0</v>
      </c>
      <c r="AO286">
        <v>27</v>
      </c>
      <c r="AP286">
        <v>65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hidden="1" x14ac:dyDescent="0.45">
      <c r="A287" t="s">
        <v>727</v>
      </c>
      <c r="B287" t="s">
        <v>79</v>
      </c>
      <c r="C287" t="s">
        <v>728</v>
      </c>
      <c r="D287" t="s">
        <v>81</v>
      </c>
      <c r="E287" s="2" t="str">
        <f>HYPERLINK("capsilon://?command=openfolder&amp;siteaddress=FAM.docvelocity-na8.net&amp;folderid=FX0EED0700-CAB7-069A-AF81-AFDAF3A1F074","FX22041482")</f>
        <v>FX22041482</v>
      </c>
      <c r="F287" t="s">
        <v>19</v>
      </c>
      <c r="G287" t="s">
        <v>19</v>
      </c>
      <c r="H287" t="s">
        <v>82</v>
      </c>
      <c r="I287" t="s">
        <v>729</v>
      </c>
      <c r="J287">
        <v>345</v>
      </c>
      <c r="K287" t="s">
        <v>84</v>
      </c>
      <c r="L287" t="s">
        <v>85</v>
      </c>
      <c r="M287" t="s">
        <v>86</v>
      </c>
      <c r="N287">
        <v>1</v>
      </c>
      <c r="O287" s="1">
        <v>44658.508472222224</v>
      </c>
      <c r="P287" s="1">
        <v>44658.693368055552</v>
      </c>
      <c r="Q287">
        <v>15231</v>
      </c>
      <c r="R287">
        <v>744</v>
      </c>
      <c r="S287" t="b">
        <v>0</v>
      </c>
      <c r="T287" t="s">
        <v>87</v>
      </c>
      <c r="U287" t="b">
        <v>0</v>
      </c>
      <c r="V287" t="s">
        <v>88</v>
      </c>
      <c r="W287" s="1">
        <v>44658.693368055552</v>
      </c>
      <c r="X287">
        <v>235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345</v>
      </c>
      <c r="AE287">
        <v>332</v>
      </c>
      <c r="AF287">
        <v>0</v>
      </c>
      <c r="AG287">
        <v>8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hidden="1" x14ac:dyDescent="0.45">
      <c r="A288" t="s">
        <v>730</v>
      </c>
      <c r="B288" t="s">
        <v>79</v>
      </c>
      <c r="C288" t="s">
        <v>731</v>
      </c>
      <c r="D288" t="s">
        <v>81</v>
      </c>
      <c r="E288" s="2" t="str">
        <f>HYPERLINK("capsilon://?command=openfolder&amp;siteaddress=FAM.docvelocity-na8.net&amp;folderid=FXD83EFE66-D2E2-9B4F-DE4E-EB75913274C2","FX22042041")</f>
        <v>FX22042041</v>
      </c>
      <c r="F288" t="s">
        <v>19</v>
      </c>
      <c r="G288" t="s">
        <v>19</v>
      </c>
      <c r="H288" t="s">
        <v>82</v>
      </c>
      <c r="I288" t="s">
        <v>732</v>
      </c>
      <c r="J288">
        <v>372</v>
      </c>
      <c r="K288" t="s">
        <v>84</v>
      </c>
      <c r="L288" t="s">
        <v>85</v>
      </c>
      <c r="M288" t="s">
        <v>86</v>
      </c>
      <c r="N288">
        <v>1</v>
      </c>
      <c r="O288" s="1">
        <v>44658.521273148152</v>
      </c>
      <c r="P288" s="1">
        <v>44658.697962962964</v>
      </c>
      <c r="Q288">
        <v>14299</v>
      </c>
      <c r="R288">
        <v>967</v>
      </c>
      <c r="S288" t="b">
        <v>0</v>
      </c>
      <c r="T288" t="s">
        <v>87</v>
      </c>
      <c r="U288" t="b">
        <v>0</v>
      </c>
      <c r="V288" t="s">
        <v>88</v>
      </c>
      <c r="W288" s="1">
        <v>44658.697962962964</v>
      </c>
      <c r="X288">
        <v>396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372</v>
      </c>
      <c r="AE288">
        <v>348</v>
      </c>
      <c r="AF288">
        <v>0</v>
      </c>
      <c r="AG288">
        <v>8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hidden="1" x14ac:dyDescent="0.45">
      <c r="A289" t="s">
        <v>733</v>
      </c>
      <c r="B289" t="s">
        <v>79</v>
      </c>
      <c r="C289" t="s">
        <v>734</v>
      </c>
      <c r="D289" t="s">
        <v>81</v>
      </c>
      <c r="E289" s="2" t="str">
        <f>HYPERLINK("capsilon://?command=openfolder&amp;siteaddress=FAM.docvelocity-na8.net&amp;folderid=FXD9775687-185F-A24D-BCDA-695FEA24A05E","FX22042148")</f>
        <v>FX22042148</v>
      </c>
      <c r="F289" t="s">
        <v>19</v>
      </c>
      <c r="G289" t="s">
        <v>19</v>
      </c>
      <c r="H289" t="s">
        <v>82</v>
      </c>
      <c r="I289" t="s">
        <v>735</v>
      </c>
      <c r="J289">
        <v>28</v>
      </c>
      <c r="K289" t="s">
        <v>84</v>
      </c>
      <c r="L289" t="s">
        <v>85</v>
      </c>
      <c r="M289" t="s">
        <v>86</v>
      </c>
      <c r="N289">
        <v>2</v>
      </c>
      <c r="O289" s="1">
        <v>44658.521331018521</v>
      </c>
      <c r="P289" s="1">
        <v>44658.575740740744</v>
      </c>
      <c r="Q289">
        <v>4329</v>
      </c>
      <c r="R289">
        <v>372</v>
      </c>
      <c r="S289" t="b">
        <v>0</v>
      </c>
      <c r="T289" t="s">
        <v>87</v>
      </c>
      <c r="U289" t="b">
        <v>0</v>
      </c>
      <c r="V289" t="s">
        <v>136</v>
      </c>
      <c r="W289" s="1">
        <v>44658.524895833332</v>
      </c>
      <c r="X289">
        <v>283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102</v>
      </c>
      <c r="AI289" s="1">
        <v>44658.575740740744</v>
      </c>
      <c r="AJ289">
        <v>89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hidden="1" x14ac:dyDescent="0.45">
      <c r="A290" t="s">
        <v>736</v>
      </c>
      <c r="B290" t="s">
        <v>79</v>
      </c>
      <c r="C290" t="s">
        <v>737</v>
      </c>
      <c r="D290" t="s">
        <v>81</v>
      </c>
      <c r="E290" s="2" t="str">
        <f>HYPERLINK("capsilon://?command=openfolder&amp;siteaddress=FAM.docvelocity-na8.net&amp;folderid=FXF9CC45FD-7199-4486-64F4-108F205932F5","FX22041029")</f>
        <v>FX22041029</v>
      </c>
      <c r="F290" t="s">
        <v>19</v>
      </c>
      <c r="G290" t="s">
        <v>19</v>
      </c>
      <c r="H290" t="s">
        <v>82</v>
      </c>
      <c r="I290" t="s">
        <v>738</v>
      </c>
      <c r="J290">
        <v>0</v>
      </c>
      <c r="K290" t="s">
        <v>84</v>
      </c>
      <c r="L290" t="s">
        <v>85</v>
      </c>
      <c r="M290" t="s">
        <v>86</v>
      </c>
      <c r="N290">
        <v>2</v>
      </c>
      <c r="O290" s="1">
        <v>44658.523148148146</v>
      </c>
      <c r="P290" s="1">
        <v>44658.577604166669</v>
      </c>
      <c r="Q290">
        <v>4408</v>
      </c>
      <c r="R290">
        <v>297</v>
      </c>
      <c r="S290" t="b">
        <v>0</v>
      </c>
      <c r="T290" t="s">
        <v>87</v>
      </c>
      <c r="U290" t="b">
        <v>0</v>
      </c>
      <c r="V290" t="s">
        <v>148</v>
      </c>
      <c r="W290" s="1">
        <v>44658.524722222224</v>
      </c>
      <c r="X290">
        <v>132</v>
      </c>
      <c r="Y290">
        <v>9</v>
      </c>
      <c r="Z290">
        <v>0</v>
      </c>
      <c r="AA290">
        <v>9</v>
      </c>
      <c r="AB290">
        <v>0</v>
      </c>
      <c r="AC290">
        <v>2</v>
      </c>
      <c r="AD290">
        <v>-9</v>
      </c>
      <c r="AE290">
        <v>0</v>
      </c>
      <c r="AF290">
        <v>0</v>
      </c>
      <c r="AG290">
        <v>0</v>
      </c>
      <c r="AH290" t="s">
        <v>193</v>
      </c>
      <c r="AI290" s="1">
        <v>44658.577604166669</v>
      </c>
      <c r="AJ290">
        <v>165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-9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hidden="1" x14ac:dyDescent="0.45">
      <c r="A291" t="s">
        <v>739</v>
      </c>
      <c r="B291" t="s">
        <v>79</v>
      </c>
      <c r="C291" t="s">
        <v>728</v>
      </c>
      <c r="D291" t="s">
        <v>81</v>
      </c>
      <c r="E291" s="2" t="str">
        <f>HYPERLINK("capsilon://?command=openfolder&amp;siteaddress=FAM.docvelocity-na8.net&amp;folderid=FX0EED0700-CAB7-069A-AF81-AFDAF3A1F074","FX22041482")</f>
        <v>FX22041482</v>
      </c>
      <c r="F291" t="s">
        <v>19</v>
      </c>
      <c r="G291" t="s">
        <v>19</v>
      </c>
      <c r="H291" t="s">
        <v>82</v>
      </c>
      <c r="I291" t="s">
        <v>740</v>
      </c>
      <c r="J291">
        <v>0</v>
      </c>
      <c r="K291" t="s">
        <v>84</v>
      </c>
      <c r="L291" t="s">
        <v>85</v>
      </c>
      <c r="M291" t="s">
        <v>86</v>
      </c>
      <c r="N291">
        <v>2</v>
      </c>
      <c r="O291" s="1">
        <v>44658.528333333335</v>
      </c>
      <c r="P291" s="1">
        <v>44658.576296296298</v>
      </c>
      <c r="Q291">
        <v>3905</v>
      </c>
      <c r="R291">
        <v>239</v>
      </c>
      <c r="S291" t="b">
        <v>0</v>
      </c>
      <c r="T291" t="s">
        <v>87</v>
      </c>
      <c r="U291" t="b">
        <v>0</v>
      </c>
      <c r="V291" t="s">
        <v>136</v>
      </c>
      <c r="W291" s="1">
        <v>44658.530682870369</v>
      </c>
      <c r="X291">
        <v>192</v>
      </c>
      <c r="Y291">
        <v>9</v>
      </c>
      <c r="Z291">
        <v>0</v>
      </c>
      <c r="AA291">
        <v>9</v>
      </c>
      <c r="AB291">
        <v>0</v>
      </c>
      <c r="AC291">
        <v>2</v>
      </c>
      <c r="AD291">
        <v>-9</v>
      </c>
      <c r="AE291">
        <v>0</v>
      </c>
      <c r="AF291">
        <v>0</v>
      </c>
      <c r="AG291">
        <v>0</v>
      </c>
      <c r="AH291" t="s">
        <v>102</v>
      </c>
      <c r="AI291" s="1">
        <v>44658.576296296298</v>
      </c>
      <c r="AJ291">
        <v>47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-9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hidden="1" x14ac:dyDescent="0.45">
      <c r="A292" t="s">
        <v>741</v>
      </c>
      <c r="B292" t="s">
        <v>79</v>
      </c>
      <c r="C292" t="s">
        <v>728</v>
      </c>
      <c r="D292" t="s">
        <v>81</v>
      </c>
      <c r="E292" s="2" t="str">
        <f>HYPERLINK("capsilon://?command=openfolder&amp;siteaddress=FAM.docvelocity-na8.net&amp;folderid=FX0EED0700-CAB7-069A-AF81-AFDAF3A1F074","FX22041482")</f>
        <v>FX22041482</v>
      </c>
      <c r="F292" t="s">
        <v>19</v>
      </c>
      <c r="G292" t="s">
        <v>19</v>
      </c>
      <c r="H292" t="s">
        <v>82</v>
      </c>
      <c r="I292" t="s">
        <v>742</v>
      </c>
      <c r="J292">
        <v>0</v>
      </c>
      <c r="K292" t="s">
        <v>84</v>
      </c>
      <c r="L292" t="s">
        <v>85</v>
      </c>
      <c r="M292" t="s">
        <v>86</v>
      </c>
      <c r="N292">
        <v>2</v>
      </c>
      <c r="O292" s="1">
        <v>44658.528611111113</v>
      </c>
      <c r="P292" s="1">
        <v>44658.576979166668</v>
      </c>
      <c r="Q292">
        <v>4012</v>
      </c>
      <c r="R292">
        <v>167</v>
      </c>
      <c r="S292" t="b">
        <v>0</v>
      </c>
      <c r="T292" t="s">
        <v>87</v>
      </c>
      <c r="U292" t="b">
        <v>0</v>
      </c>
      <c r="V292" t="s">
        <v>114</v>
      </c>
      <c r="W292" s="1">
        <v>44658.530104166668</v>
      </c>
      <c r="X292">
        <v>109</v>
      </c>
      <c r="Y292">
        <v>9</v>
      </c>
      <c r="Z292">
        <v>0</v>
      </c>
      <c r="AA292">
        <v>9</v>
      </c>
      <c r="AB292">
        <v>0</v>
      </c>
      <c r="AC292">
        <v>2</v>
      </c>
      <c r="AD292">
        <v>-9</v>
      </c>
      <c r="AE292">
        <v>0</v>
      </c>
      <c r="AF292">
        <v>0</v>
      </c>
      <c r="AG292">
        <v>0</v>
      </c>
      <c r="AH292" t="s">
        <v>102</v>
      </c>
      <c r="AI292" s="1">
        <v>44658.576979166668</v>
      </c>
      <c r="AJ292">
        <v>58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hidden="1" x14ac:dyDescent="0.45">
      <c r="A293" t="s">
        <v>743</v>
      </c>
      <c r="B293" t="s">
        <v>79</v>
      </c>
      <c r="C293" t="s">
        <v>744</v>
      </c>
      <c r="D293" t="s">
        <v>81</v>
      </c>
      <c r="E293" s="2" t="str">
        <f t="shared" ref="E293:E298" si="9">HYPERLINK("capsilon://?command=openfolder&amp;siteaddress=FAM.docvelocity-na8.net&amp;folderid=FX51415426-C45D-C4D3-2925-E81F745F0779","FX22041585")</f>
        <v>FX22041585</v>
      </c>
      <c r="F293" t="s">
        <v>19</v>
      </c>
      <c r="G293" t="s">
        <v>19</v>
      </c>
      <c r="H293" t="s">
        <v>82</v>
      </c>
      <c r="I293" t="s">
        <v>745</v>
      </c>
      <c r="J293">
        <v>28</v>
      </c>
      <c r="K293" t="s">
        <v>84</v>
      </c>
      <c r="L293" t="s">
        <v>85</v>
      </c>
      <c r="M293" t="s">
        <v>86</v>
      </c>
      <c r="N293">
        <v>2</v>
      </c>
      <c r="O293" s="1">
        <v>44658.543287037035</v>
      </c>
      <c r="P293" s="1">
        <v>44658.578692129631</v>
      </c>
      <c r="Q293">
        <v>2800</v>
      </c>
      <c r="R293">
        <v>259</v>
      </c>
      <c r="S293" t="b">
        <v>0</v>
      </c>
      <c r="T293" t="s">
        <v>87</v>
      </c>
      <c r="U293" t="b">
        <v>0</v>
      </c>
      <c r="V293" t="s">
        <v>196</v>
      </c>
      <c r="W293" s="1">
        <v>44658.545046296298</v>
      </c>
      <c r="X293">
        <v>87</v>
      </c>
      <c r="Y293">
        <v>21</v>
      </c>
      <c r="Z293">
        <v>0</v>
      </c>
      <c r="AA293">
        <v>21</v>
      </c>
      <c r="AB293">
        <v>0</v>
      </c>
      <c r="AC293">
        <v>0</v>
      </c>
      <c r="AD293">
        <v>7</v>
      </c>
      <c r="AE293">
        <v>0</v>
      </c>
      <c r="AF293">
        <v>0</v>
      </c>
      <c r="AG293">
        <v>0</v>
      </c>
      <c r="AH293" t="s">
        <v>190</v>
      </c>
      <c r="AI293" s="1">
        <v>44658.578692129631</v>
      </c>
      <c r="AJ293">
        <v>172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hidden="1" x14ac:dyDescent="0.45">
      <c r="A294" t="s">
        <v>746</v>
      </c>
      <c r="B294" t="s">
        <v>79</v>
      </c>
      <c r="C294" t="s">
        <v>744</v>
      </c>
      <c r="D294" t="s">
        <v>81</v>
      </c>
      <c r="E294" s="2" t="str">
        <f t="shared" si="9"/>
        <v>FX22041585</v>
      </c>
      <c r="F294" t="s">
        <v>19</v>
      </c>
      <c r="G294" t="s">
        <v>19</v>
      </c>
      <c r="H294" t="s">
        <v>82</v>
      </c>
      <c r="I294" t="s">
        <v>747</v>
      </c>
      <c r="J294">
        <v>28</v>
      </c>
      <c r="K294" t="s">
        <v>84</v>
      </c>
      <c r="L294" t="s">
        <v>85</v>
      </c>
      <c r="M294" t="s">
        <v>86</v>
      </c>
      <c r="N294">
        <v>2</v>
      </c>
      <c r="O294" s="1">
        <v>44658.543402777781</v>
      </c>
      <c r="P294" s="1">
        <v>44658.577673611115</v>
      </c>
      <c r="Q294">
        <v>2647</v>
      </c>
      <c r="R294">
        <v>314</v>
      </c>
      <c r="S294" t="b">
        <v>0</v>
      </c>
      <c r="T294" t="s">
        <v>87</v>
      </c>
      <c r="U294" t="b">
        <v>0</v>
      </c>
      <c r="V294" t="s">
        <v>127</v>
      </c>
      <c r="W294" s="1">
        <v>44658.547002314815</v>
      </c>
      <c r="X294">
        <v>255</v>
      </c>
      <c r="Y294">
        <v>21</v>
      </c>
      <c r="Z294">
        <v>0</v>
      </c>
      <c r="AA294">
        <v>21</v>
      </c>
      <c r="AB294">
        <v>0</v>
      </c>
      <c r="AC294">
        <v>0</v>
      </c>
      <c r="AD294">
        <v>7</v>
      </c>
      <c r="AE294">
        <v>0</v>
      </c>
      <c r="AF294">
        <v>0</v>
      </c>
      <c r="AG294">
        <v>0</v>
      </c>
      <c r="AH294" t="s">
        <v>102</v>
      </c>
      <c r="AI294" s="1">
        <v>44658.577673611115</v>
      </c>
      <c r="AJ294">
        <v>59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hidden="1" x14ac:dyDescent="0.45">
      <c r="A295" t="s">
        <v>748</v>
      </c>
      <c r="B295" t="s">
        <v>79</v>
      </c>
      <c r="C295" t="s">
        <v>744</v>
      </c>
      <c r="D295" t="s">
        <v>81</v>
      </c>
      <c r="E295" s="2" t="str">
        <f t="shared" si="9"/>
        <v>FX22041585</v>
      </c>
      <c r="F295" t="s">
        <v>19</v>
      </c>
      <c r="G295" t="s">
        <v>19</v>
      </c>
      <c r="H295" t="s">
        <v>82</v>
      </c>
      <c r="I295" t="s">
        <v>749</v>
      </c>
      <c r="J295">
        <v>28</v>
      </c>
      <c r="K295" t="s">
        <v>84</v>
      </c>
      <c r="L295" t="s">
        <v>85</v>
      </c>
      <c r="M295" t="s">
        <v>86</v>
      </c>
      <c r="N295">
        <v>2</v>
      </c>
      <c r="O295" s="1">
        <v>44658.543611111112</v>
      </c>
      <c r="P295" s="1">
        <v>44658.57917824074</v>
      </c>
      <c r="Q295">
        <v>2750</v>
      </c>
      <c r="R295">
        <v>323</v>
      </c>
      <c r="S295" t="b">
        <v>0</v>
      </c>
      <c r="T295" t="s">
        <v>87</v>
      </c>
      <c r="U295" t="b">
        <v>0</v>
      </c>
      <c r="V295" t="s">
        <v>158</v>
      </c>
      <c r="W295" s="1">
        <v>44658.547094907408</v>
      </c>
      <c r="X295">
        <v>188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193</v>
      </c>
      <c r="AI295" s="1">
        <v>44658.57917824074</v>
      </c>
      <c r="AJ295">
        <v>135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hidden="1" x14ac:dyDescent="0.45">
      <c r="A296" t="s">
        <v>750</v>
      </c>
      <c r="B296" t="s">
        <v>79</v>
      </c>
      <c r="C296" t="s">
        <v>744</v>
      </c>
      <c r="D296" t="s">
        <v>81</v>
      </c>
      <c r="E296" s="2" t="str">
        <f t="shared" si="9"/>
        <v>FX22041585</v>
      </c>
      <c r="F296" t="s">
        <v>19</v>
      </c>
      <c r="G296" t="s">
        <v>19</v>
      </c>
      <c r="H296" t="s">
        <v>82</v>
      </c>
      <c r="I296" t="s">
        <v>751</v>
      </c>
      <c r="J296">
        <v>28</v>
      </c>
      <c r="K296" t="s">
        <v>84</v>
      </c>
      <c r="L296" t="s">
        <v>85</v>
      </c>
      <c r="M296" t="s">
        <v>86</v>
      </c>
      <c r="N296">
        <v>2</v>
      </c>
      <c r="O296" s="1">
        <v>44658.543703703705</v>
      </c>
      <c r="P296" s="1">
        <v>44658.578518518516</v>
      </c>
      <c r="Q296">
        <v>2833</v>
      </c>
      <c r="R296">
        <v>175</v>
      </c>
      <c r="S296" t="b">
        <v>0</v>
      </c>
      <c r="T296" t="s">
        <v>87</v>
      </c>
      <c r="U296" t="b">
        <v>0</v>
      </c>
      <c r="V296" t="s">
        <v>196</v>
      </c>
      <c r="W296" s="1">
        <v>44658.546249999999</v>
      </c>
      <c r="X296">
        <v>103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102</v>
      </c>
      <c r="AI296" s="1">
        <v>44658.578518518516</v>
      </c>
      <c r="AJ296">
        <v>72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hidden="1" x14ac:dyDescent="0.45">
      <c r="A297" t="s">
        <v>752</v>
      </c>
      <c r="B297" t="s">
        <v>79</v>
      </c>
      <c r="C297" t="s">
        <v>744</v>
      </c>
      <c r="D297" t="s">
        <v>81</v>
      </c>
      <c r="E297" s="2" t="str">
        <f t="shared" si="9"/>
        <v>FX22041585</v>
      </c>
      <c r="F297" t="s">
        <v>19</v>
      </c>
      <c r="G297" t="s">
        <v>19</v>
      </c>
      <c r="H297" t="s">
        <v>82</v>
      </c>
      <c r="I297" t="s">
        <v>753</v>
      </c>
      <c r="J297">
        <v>43</v>
      </c>
      <c r="K297" t="s">
        <v>84</v>
      </c>
      <c r="L297" t="s">
        <v>85</v>
      </c>
      <c r="M297" t="s">
        <v>86</v>
      </c>
      <c r="N297">
        <v>2</v>
      </c>
      <c r="O297" s="1">
        <v>44658.543761574074</v>
      </c>
      <c r="P297" s="1">
        <v>44658.58021990741</v>
      </c>
      <c r="Q297">
        <v>2219</v>
      </c>
      <c r="R297">
        <v>931</v>
      </c>
      <c r="S297" t="b">
        <v>0</v>
      </c>
      <c r="T297" t="s">
        <v>87</v>
      </c>
      <c r="U297" t="b">
        <v>0</v>
      </c>
      <c r="V297" t="s">
        <v>127</v>
      </c>
      <c r="W297" s="1">
        <v>44658.555162037039</v>
      </c>
      <c r="X297">
        <v>704</v>
      </c>
      <c r="Y297">
        <v>38</v>
      </c>
      <c r="Z297">
        <v>0</v>
      </c>
      <c r="AA297">
        <v>38</v>
      </c>
      <c r="AB297">
        <v>0</v>
      </c>
      <c r="AC297">
        <v>5</v>
      </c>
      <c r="AD297">
        <v>5</v>
      </c>
      <c r="AE297">
        <v>0</v>
      </c>
      <c r="AF297">
        <v>0</v>
      </c>
      <c r="AG297">
        <v>0</v>
      </c>
      <c r="AH297" t="s">
        <v>102</v>
      </c>
      <c r="AI297" s="1">
        <v>44658.58021990741</v>
      </c>
      <c r="AJ297">
        <v>146</v>
      </c>
      <c r="AK297">
        <v>2</v>
      </c>
      <c r="AL297">
        <v>0</v>
      </c>
      <c r="AM297">
        <v>2</v>
      </c>
      <c r="AN297">
        <v>0</v>
      </c>
      <c r="AO297">
        <v>1</v>
      </c>
      <c r="AP297">
        <v>3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hidden="1" x14ac:dyDescent="0.45">
      <c r="A298" t="s">
        <v>754</v>
      </c>
      <c r="B298" t="s">
        <v>79</v>
      </c>
      <c r="C298" t="s">
        <v>744</v>
      </c>
      <c r="D298" t="s">
        <v>81</v>
      </c>
      <c r="E298" s="2" t="str">
        <f t="shared" si="9"/>
        <v>FX22041585</v>
      </c>
      <c r="F298" t="s">
        <v>19</v>
      </c>
      <c r="G298" t="s">
        <v>19</v>
      </c>
      <c r="H298" t="s">
        <v>82</v>
      </c>
      <c r="I298" t="s">
        <v>755</v>
      </c>
      <c r="J298">
        <v>38</v>
      </c>
      <c r="K298" t="s">
        <v>84</v>
      </c>
      <c r="L298" t="s">
        <v>85</v>
      </c>
      <c r="M298" t="s">
        <v>86</v>
      </c>
      <c r="N298">
        <v>2</v>
      </c>
      <c r="O298" s="1">
        <v>44658.543807870374</v>
      </c>
      <c r="P298" s="1">
        <v>44658.586412037039</v>
      </c>
      <c r="Q298">
        <v>2742</v>
      </c>
      <c r="R298">
        <v>939</v>
      </c>
      <c r="S298" t="b">
        <v>0</v>
      </c>
      <c r="T298" t="s">
        <v>87</v>
      </c>
      <c r="U298" t="b">
        <v>0</v>
      </c>
      <c r="V298" t="s">
        <v>196</v>
      </c>
      <c r="W298" s="1">
        <v>44658.549421296295</v>
      </c>
      <c r="X298">
        <v>273</v>
      </c>
      <c r="Y298">
        <v>33</v>
      </c>
      <c r="Z298">
        <v>0</v>
      </c>
      <c r="AA298">
        <v>33</v>
      </c>
      <c r="AB298">
        <v>0</v>
      </c>
      <c r="AC298">
        <v>2</v>
      </c>
      <c r="AD298">
        <v>5</v>
      </c>
      <c r="AE298">
        <v>0</v>
      </c>
      <c r="AF298">
        <v>0</v>
      </c>
      <c r="AG298">
        <v>0</v>
      </c>
      <c r="AH298" t="s">
        <v>190</v>
      </c>
      <c r="AI298" s="1">
        <v>44658.586412037039</v>
      </c>
      <c r="AJ298">
        <v>666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4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hidden="1" x14ac:dyDescent="0.45">
      <c r="A299" t="s">
        <v>756</v>
      </c>
      <c r="B299" t="s">
        <v>79</v>
      </c>
      <c r="C299" t="s">
        <v>555</v>
      </c>
      <c r="D299" t="s">
        <v>81</v>
      </c>
      <c r="E299" s="2" t="str">
        <f>HYPERLINK("capsilon://?command=openfolder&amp;siteaddress=FAM.docvelocity-na8.net&amp;folderid=FX238E94C6-BD4F-7C62-0CBD-1A6828B95CC9","FX22041107")</f>
        <v>FX22041107</v>
      </c>
      <c r="F299" t="s">
        <v>19</v>
      </c>
      <c r="G299" t="s">
        <v>19</v>
      </c>
      <c r="H299" t="s">
        <v>82</v>
      </c>
      <c r="I299" t="s">
        <v>757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44658.545416666668</v>
      </c>
      <c r="P299" s="1">
        <v>44658.58221064815</v>
      </c>
      <c r="Q299">
        <v>2635</v>
      </c>
      <c r="R299">
        <v>544</v>
      </c>
      <c r="S299" t="b">
        <v>0</v>
      </c>
      <c r="T299" t="s">
        <v>87</v>
      </c>
      <c r="U299" t="b">
        <v>0</v>
      </c>
      <c r="V299" t="s">
        <v>158</v>
      </c>
      <c r="W299" s="1">
        <v>44658.550381944442</v>
      </c>
      <c r="X299">
        <v>283</v>
      </c>
      <c r="Y299">
        <v>9</v>
      </c>
      <c r="Z299">
        <v>0</v>
      </c>
      <c r="AA299">
        <v>9</v>
      </c>
      <c r="AB299">
        <v>0</v>
      </c>
      <c r="AC299">
        <v>0</v>
      </c>
      <c r="AD299">
        <v>-9</v>
      </c>
      <c r="AE299">
        <v>0</v>
      </c>
      <c r="AF299">
        <v>0</v>
      </c>
      <c r="AG299">
        <v>0</v>
      </c>
      <c r="AH299" t="s">
        <v>193</v>
      </c>
      <c r="AI299" s="1">
        <v>44658.58221064815</v>
      </c>
      <c r="AJ299">
        <v>261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-11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hidden="1" x14ac:dyDescent="0.45">
      <c r="A300" t="s">
        <v>758</v>
      </c>
      <c r="B300" t="s">
        <v>79</v>
      </c>
      <c r="C300" t="s">
        <v>437</v>
      </c>
      <c r="D300" t="s">
        <v>81</v>
      </c>
      <c r="E300" s="2" t="str">
        <f>HYPERLINK("capsilon://?command=openfolder&amp;siteaddress=FAM.docvelocity-na8.net&amp;folderid=FXE77CC36C-CFE4-D7A6-ABF2-E46F34C90BA8","FX220313907")</f>
        <v>FX220313907</v>
      </c>
      <c r="F300" t="s">
        <v>19</v>
      </c>
      <c r="G300" t="s">
        <v>19</v>
      </c>
      <c r="H300" t="s">
        <v>82</v>
      </c>
      <c r="I300" t="s">
        <v>438</v>
      </c>
      <c r="J300">
        <v>203</v>
      </c>
      <c r="K300" t="s">
        <v>84</v>
      </c>
      <c r="L300" t="s">
        <v>85</v>
      </c>
      <c r="M300" t="s">
        <v>86</v>
      </c>
      <c r="N300">
        <v>2</v>
      </c>
      <c r="O300" s="1">
        <v>44652.549340277779</v>
      </c>
      <c r="P300" s="1">
        <v>44652.604375000003</v>
      </c>
      <c r="Q300">
        <v>2965</v>
      </c>
      <c r="R300">
        <v>1790</v>
      </c>
      <c r="S300" t="b">
        <v>0</v>
      </c>
      <c r="T300" t="s">
        <v>87</v>
      </c>
      <c r="U300" t="b">
        <v>1</v>
      </c>
      <c r="V300" t="s">
        <v>158</v>
      </c>
      <c r="W300" s="1">
        <v>44652.573842592596</v>
      </c>
      <c r="X300">
        <v>1064</v>
      </c>
      <c r="Y300">
        <v>172</v>
      </c>
      <c r="Z300">
        <v>0</v>
      </c>
      <c r="AA300">
        <v>172</v>
      </c>
      <c r="AB300">
        <v>0</v>
      </c>
      <c r="AC300">
        <v>21</v>
      </c>
      <c r="AD300">
        <v>31</v>
      </c>
      <c r="AE300">
        <v>0</v>
      </c>
      <c r="AF300">
        <v>0</v>
      </c>
      <c r="AG300">
        <v>0</v>
      </c>
      <c r="AH300" t="s">
        <v>115</v>
      </c>
      <c r="AI300" s="1">
        <v>44652.604375000003</v>
      </c>
      <c r="AJ300">
        <v>684</v>
      </c>
      <c r="AK300">
        <v>3</v>
      </c>
      <c r="AL300">
        <v>0</v>
      </c>
      <c r="AM300">
        <v>3</v>
      </c>
      <c r="AN300">
        <v>0</v>
      </c>
      <c r="AO300">
        <v>3</v>
      </c>
      <c r="AP300">
        <v>28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hidden="1" x14ac:dyDescent="0.45">
      <c r="A301" t="s">
        <v>759</v>
      </c>
      <c r="B301" t="s">
        <v>79</v>
      </c>
      <c r="C301" t="s">
        <v>163</v>
      </c>
      <c r="D301" t="s">
        <v>81</v>
      </c>
      <c r="E301" s="2" t="str">
        <f>HYPERLINK("capsilon://?command=openfolder&amp;siteaddress=FAM.docvelocity-na8.net&amp;folderid=FXBA9199B0-6B14-9F85-3221-F89B886A1260","FX220313573")</f>
        <v>FX220313573</v>
      </c>
      <c r="F301" t="s">
        <v>19</v>
      </c>
      <c r="G301" t="s">
        <v>19</v>
      </c>
      <c r="H301" t="s">
        <v>82</v>
      </c>
      <c r="I301" t="s">
        <v>485</v>
      </c>
      <c r="J301">
        <v>398</v>
      </c>
      <c r="K301" t="s">
        <v>84</v>
      </c>
      <c r="L301" t="s">
        <v>85</v>
      </c>
      <c r="M301" t="s">
        <v>86</v>
      </c>
      <c r="N301">
        <v>2</v>
      </c>
      <c r="O301" s="1">
        <v>44652.55127314815</v>
      </c>
      <c r="P301" s="1">
        <v>44652.615011574075</v>
      </c>
      <c r="Q301">
        <v>2902</v>
      </c>
      <c r="R301">
        <v>2605</v>
      </c>
      <c r="S301" t="b">
        <v>0</v>
      </c>
      <c r="T301" t="s">
        <v>87</v>
      </c>
      <c r="U301" t="b">
        <v>1</v>
      </c>
      <c r="V301" t="s">
        <v>196</v>
      </c>
      <c r="W301" s="1">
        <v>44652.576388888891</v>
      </c>
      <c r="X301">
        <v>1152</v>
      </c>
      <c r="Y301">
        <v>267</v>
      </c>
      <c r="Z301">
        <v>0</v>
      </c>
      <c r="AA301">
        <v>267</v>
      </c>
      <c r="AB301">
        <v>69</v>
      </c>
      <c r="AC301">
        <v>27</v>
      </c>
      <c r="AD301">
        <v>131</v>
      </c>
      <c r="AE301">
        <v>0</v>
      </c>
      <c r="AF301">
        <v>0</v>
      </c>
      <c r="AG301">
        <v>0</v>
      </c>
      <c r="AH301" t="s">
        <v>190</v>
      </c>
      <c r="AI301" s="1">
        <v>44652.615011574075</v>
      </c>
      <c r="AJ301">
        <v>1307</v>
      </c>
      <c r="AK301">
        <v>7</v>
      </c>
      <c r="AL301">
        <v>0</v>
      </c>
      <c r="AM301">
        <v>7</v>
      </c>
      <c r="AN301">
        <v>69</v>
      </c>
      <c r="AO301">
        <v>7</v>
      </c>
      <c r="AP301">
        <v>124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hidden="1" x14ac:dyDescent="0.45">
      <c r="A302" t="s">
        <v>760</v>
      </c>
      <c r="B302" t="s">
        <v>79</v>
      </c>
      <c r="C302" t="s">
        <v>734</v>
      </c>
      <c r="D302" t="s">
        <v>81</v>
      </c>
      <c r="E302" s="2" t="str">
        <f>HYPERLINK("capsilon://?command=openfolder&amp;siteaddress=FAM.docvelocity-na8.net&amp;folderid=FXD9775687-185F-A24D-BCDA-695FEA24A05E","FX22042148")</f>
        <v>FX22042148</v>
      </c>
      <c r="F302" t="s">
        <v>19</v>
      </c>
      <c r="G302" t="s">
        <v>19</v>
      </c>
      <c r="H302" t="s">
        <v>82</v>
      </c>
      <c r="I302" t="s">
        <v>761</v>
      </c>
      <c r="J302">
        <v>0</v>
      </c>
      <c r="K302" t="s">
        <v>84</v>
      </c>
      <c r="L302" t="s">
        <v>85</v>
      </c>
      <c r="M302" t="s">
        <v>86</v>
      </c>
      <c r="N302">
        <v>2</v>
      </c>
      <c r="O302" s="1">
        <v>44658.564270833333</v>
      </c>
      <c r="P302" s="1">
        <v>44658.580752314818</v>
      </c>
      <c r="Q302">
        <v>1229</v>
      </c>
      <c r="R302">
        <v>195</v>
      </c>
      <c r="S302" t="b">
        <v>0</v>
      </c>
      <c r="T302" t="s">
        <v>87</v>
      </c>
      <c r="U302" t="b">
        <v>0</v>
      </c>
      <c r="V302" t="s">
        <v>130</v>
      </c>
      <c r="W302" s="1">
        <v>44658.566041666665</v>
      </c>
      <c r="X302">
        <v>150</v>
      </c>
      <c r="Y302">
        <v>9</v>
      </c>
      <c r="Z302">
        <v>0</v>
      </c>
      <c r="AA302">
        <v>9</v>
      </c>
      <c r="AB302">
        <v>0</v>
      </c>
      <c r="AC302">
        <v>0</v>
      </c>
      <c r="AD302">
        <v>-9</v>
      </c>
      <c r="AE302">
        <v>0</v>
      </c>
      <c r="AF302">
        <v>0</v>
      </c>
      <c r="AG302">
        <v>0</v>
      </c>
      <c r="AH302" t="s">
        <v>102</v>
      </c>
      <c r="AI302" s="1">
        <v>44658.580752314818</v>
      </c>
      <c r="AJ302">
        <v>45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-9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hidden="1" x14ac:dyDescent="0.45">
      <c r="A303" t="s">
        <v>762</v>
      </c>
      <c r="B303" t="s">
        <v>79</v>
      </c>
      <c r="C303" t="s">
        <v>763</v>
      </c>
      <c r="D303" t="s">
        <v>81</v>
      </c>
      <c r="E303" s="2" t="str">
        <f>HYPERLINK("capsilon://?command=openfolder&amp;siteaddress=FAM.docvelocity-na8.net&amp;folderid=FX55734235-7E80-A583-BB85-0E45F7990A30","FX2203106")</f>
        <v>FX2203106</v>
      </c>
      <c r="F303" t="s">
        <v>19</v>
      </c>
      <c r="G303" t="s">
        <v>19</v>
      </c>
      <c r="H303" t="s">
        <v>82</v>
      </c>
      <c r="I303" t="s">
        <v>764</v>
      </c>
      <c r="J303">
        <v>0</v>
      </c>
      <c r="K303" t="s">
        <v>84</v>
      </c>
      <c r="L303" t="s">
        <v>85</v>
      </c>
      <c r="M303" t="s">
        <v>86</v>
      </c>
      <c r="N303">
        <v>2</v>
      </c>
      <c r="O303" s="1">
        <v>44658.565405092595</v>
      </c>
      <c r="P303" s="1">
        <v>44658.581087962964</v>
      </c>
      <c r="Q303">
        <v>851</v>
      </c>
      <c r="R303">
        <v>504</v>
      </c>
      <c r="S303" t="b">
        <v>0</v>
      </c>
      <c r="T303" t="s">
        <v>87</v>
      </c>
      <c r="U303" t="b">
        <v>0</v>
      </c>
      <c r="V303" t="s">
        <v>151</v>
      </c>
      <c r="W303" s="1">
        <v>44658.571087962962</v>
      </c>
      <c r="X303">
        <v>460</v>
      </c>
      <c r="Y303">
        <v>37</v>
      </c>
      <c r="Z303">
        <v>0</v>
      </c>
      <c r="AA303">
        <v>37</v>
      </c>
      <c r="AB303">
        <v>37</v>
      </c>
      <c r="AC303">
        <v>4</v>
      </c>
      <c r="AD303">
        <v>-37</v>
      </c>
      <c r="AE303">
        <v>0</v>
      </c>
      <c r="AF303">
        <v>0</v>
      </c>
      <c r="AG303">
        <v>0</v>
      </c>
      <c r="AH303" t="s">
        <v>102</v>
      </c>
      <c r="AI303" s="1">
        <v>44658.581087962964</v>
      </c>
      <c r="AJ303">
        <v>28</v>
      </c>
      <c r="AK303">
        <v>0</v>
      </c>
      <c r="AL303">
        <v>0</v>
      </c>
      <c r="AM303">
        <v>0</v>
      </c>
      <c r="AN303">
        <v>37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hidden="1" x14ac:dyDescent="0.45">
      <c r="A304" t="s">
        <v>765</v>
      </c>
      <c r="B304" t="s">
        <v>79</v>
      </c>
      <c r="C304" t="s">
        <v>766</v>
      </c>
      <c r="D304" t="s">
        <v>81</v>
      </c>
      <c r="E304" s="2" t="str">
        <f>HYPERLINK("capsilon://?command=openfolder&amp;siteaddress=FAM.docvelocity-na8.net&amp;folderid=FXDC175D9E-E08B-FCE4-0870-4DAA80D67F77","FX220313945")</f>
        <v>FX220313945</v>
      </c>
      <c r="F304" t="s">
        <v>19</v>
      </c>
      <c r="G304" t="s">
        <v>19</v>
      </c>
      <c r="H304" t="s">
        <v>82</v>
      </c>
      <c r="I304" t="s">
        <v>767</v>
      </c>
      <c r="J304">
        <v>71</v>
      </c>
      <c r="K304" t="s">
        <v>84</v>
      </c>
      <c r="L304" t="s">
        <v>85</v>
      </c>
      <c r="M304" t="s">
        <v>86</v>
      </c>
      <c r="N304">
        <v>1</v>
      </c>
      <c r="O304" s="1">
        <v>44652.55263888889</v>
      </c>
      <c r="P304" s="1">
        <v>44652.635972222219</v>
      </c>
      <c r="Q304">
        <v>6967</v>
      </c>
      <c r="R304">
        <v>233</v>
      </c>
      <c r="S304" t="b">
        <v>0</v>
      </c>
      <c r="T304" t="s">
        <v>87</v>
      </c>
      <c r="U304" t="b">
        <v>0</v>
      </c>
      <c r="V304" t="s">
        <v>88</v>
      </c>
      <c r="W304" s="1">
        <v>44652.635972222219</v>
      </c>
      <c r="X304">
        <v>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71</v>
      </c>
      <c r="AE304">
        <v>66</v>
      </c>
      <c r="AF304">
        <v>0</v>
      </c>
      <c r="AG304">
        <v>4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hidden="1" x14ac:dyDescent="0.45">
      <c r="A305" t="s">
        <v>768</v>
      </c>
      <c r="B305" t="s">
        <v>79</v>
      </c>
      <c r="C305" t="s">
        <v>769</v>
      </c>
      <c r="D305" t="s">
        <v>81</v>
      </c>
      <c r="E305" s="2" t="str">
        <f>HYPERLINK("capsilon://?command=openfolder&amp;siteaddress=FAM.docvelocity-na8.net&amp;folderid=FX66E43B3F-FF13-5589-58FD-CE191B33367A","FX22041239")</f>
        <v>FX22041239</v>
      </c>
      <c r="F305" t="s">
        <v>19</v>
      </c>
      <c r="G305" t="s">
        <v>19</v>
      </c>
      <c r="H305" t="s">
        <v>82</v>
      </c>
      <c r="I305" t="s">
        <v>770</v>
      </c>
      <c r="J305">
        <v>57</v>
      </c>
      <c r="K305" t="s">
        <v>84</v>
      </c>
      <c r="L305" t="s">
        <v>85</v>
      </c>
      <c r="M305" t="s">
        <v>86</v>
      </c>
      <c r="N305">
        <v>2</v>
      </c>
      <c r="O305" s="1">
        <v>44658.576412037037</v>
      </c>
      <c r="P305" s="1">
        <v>44658.582048611112</v>
      </c>
      <c r="Q305">
        <v>178</v>
      </c>
      <c r="R305">
        <v>309</v>
      </c>
      <c r="S305" t="b">
        <v>0</v>
      </c>
      <c r="T305" t="s">
        <v>87</v>
      </c>
      <c r="U305" t="b">
        <v>0</v>
      </c>
      <c r="V305" t="s">
        <v>114</v>
      </c>
      <c r="W305" s="1">
        <v>44658.579085648147</v>
      </c>
      <c r="X305">
        <v>227</v>
      </c>
      <c r="Y305">
        <v>52</v>
      </c>
      <c r="Z305">
        <v>0</v>
      </c>
      <c r="AA305">
        <v>52</v>
      </c>
      <c r="AB305">
        <v>0</v>
      </c>
      <c r="AC305">
        <v>1</v>
      </c>
      <c r="AD305">
        <v>5</v>
      </c>
      <c r="AE305">
        <v>0</v>
      </c>
      <c r="AF305">
        <v>0</v>
      </c>
      <c r="AG305">
        <v>0</v>
      </c>
      <c r="AH305" t="s">
        <v>102</v>
      </c>
      <c r="AI305" s="1">
        <v>44658.582048611112</v>
      </c>
      <c r="AJ305">
        <v>82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hidden="1" x14ac:dyDescent="0.45">
      <c r="A306" t="s">
        <v>771</v>
      </c>
      <c r="B306" t="s">
        <v>79</v>
      </c>
      <c r="C306" t="s">
        <v>772</v>
      </c>
      <c r="D306" t="s">
        <v>81</v>
      </c>
      <c r="E306" s="2" t="str">
        <f>HYPERLINK("capsilon://?command=openfolder&amp;siteaddress=FAM.docvelocity-na8.net&amp;folderid=FX0961552B-DDFE-BF9A-3E52-D08E4DD794AD","FX22041020")</f>
        <v>FX22041020</v>
      </c>
      <c r="F306" t="s">
        <v>19</v>
      </c>
      <c r="G306" t="s">
        <v>19</v>
      </c>
      <c r="H306" t="s">
        <v>82</v>
      </c>
      <c r="I306" t="s">
        <v>773</v>
      </c>
      <c r="J306">
        <v>64</v>
      </c>
      <c r="K306" t="s">
        <v>84</v>
      </c>
      <c r="L306" t="s">
        <v>85</v>
      </c>
      <c r="M306" t="s">
        <v>86</v>
      </c>
      <c r="N306">
        <v>2</v>
      </c>
      <c r="O306" s="1">
        <v>44658.576469907406</v>
      </c>
      <c r="P306" s="1">
        <v>44658.583067129628</v>
      </c>
      <c r="Q306">
        <v>211</v>
      </c>
      <c r="R306">
        <v>359</v>
      </c>
      <c r="S306" t="b">
        <v>0</v>
      </c>
      <c r="T306" t="s">
        <v>87</v>
      </c>
      <c r="U306" t="b">
        <v>0</v>
      </c>
      <c r="V306" t="s">
        <v>108</v>
      </c>
      <c r="W306" s="1">
        <v>44658.579791666663</v>
      </c>
      <c r="X306">
        <v>267</v>
      </c>
      <c r="Y306">
        <v>59</v>
      </c>
      <c r="Z306">
        <v>0</v>
      </c>
      <c r="AA306">
        <v>59</v>
      </c>
      <c r="AB306">
        <v>0</v>
      </c>
      <c r="AC306">
        <v>10</v>
      </c>
      <c r="AD306">
        <v>5</v>
      </c>
      <c r="AE306">
        <v>0</v>
      </c>
      <c r="AF306">
        <v>0</v>
      </c>
      <c r="AG306">
        <v>0</v>
      </c>
      <c r="AH306" t="s">
        <v>102</v>
      </c>
      <c r="AI306" s="1">
        <v>44658.583067129628</v>
      </c>
      <c r="AJ306">
        <v>87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hidden="1" x14ac:dyDescent="0.45">
      <c r="A307" t="s">
        <v>774</v>
      </c>
      <c r="B307" t="s">
        <v>79</v>
      </c>
      <c r="C307" t="s">
        <v>772</v>
      </c>
      <c r="D307" t="s">
        <v>81</v>
      </c>
      <c r="E307" s="2" t="str">
        <f>HYPERLINK("capsilon://?command=openfolder&amp;siteaddress=FAM.docvelocity-na8.net&amp;folderid=FX0961552B-DDFE-BF9A-3E52-D08E4DD794AD","FX22041020")</f>
        <v>FX22041020</v>
      </c>
      <c r="F307" t="s">
        <v>19</v>
      </c>
      <c r="G307" t="s">
        <v>19</v>
      </c>
      <c r="H307" t="s">
        <v>82</v>
      </c>
      <c r="I307" t="s">
        <v>775</v>
      </c>
      <c r="J307">
        <v>64</v>
      </c>
      <c r="K307" t="s">
        <v>84</v>
      </c>
      <c r="L307" t="s">
        <v>85</v>
      </c>
      <c r="M307" t="s">
        <v>86</v>
      </c>
      <c r="N307">
        <v>2</v>
      </c>
      <c r="O307" s="1">
        <v>44658.576539351852</v>
      </c>
      <c r="P307" s="1">
        <v>44658.589872685188</v>
      </c>
      <c r="Q307">
        <v>205</v>
      </c>
      <c r="R307">
        <v>947</v>
      </c>
      <c r="S307" t="b">
        <v>0</v>
      </c>
      <c r="T307" t="s">
        <v>87</v>
      </c>
      <c r="U307" t="b">
        <v>0</v>
      </c>
      <c r="V307" t="s">
        <v>130</v>
      </c>
      <c r="W307" s="1">
        <v>44658.580266203702</v>
      </c>
      <c r="X307">
        <v>285</v>
      </c>
      <c r="Y307">
        <v>59</v>
      </c>
      <c r="Z307">
        <v>0</v>
      </c>
      <c r="AA307">
        <v>59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193</v>
      </c>
      <c r="AI307" s="1">
        <v>44658.589872685188</v>
      </c>
      <c r="AJ307">
        <v>662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hidden="1" x14ac:dyDescent="0.45">
      <c r="A308" t="s">
        <v>776</v>
      </c>
      <c r="B308" t="s">
        <v>79</v>
      </c>
      <c r="C308" t="s">
        <v>769</v>
      </c>
      <c r="D308" t="s">
        <v>81</v>
      </c>
      <c r="E308" s="2" t="str">
        <f>HYPERLINK("capsilon://?command=openfolder&amp;siteaddress=FAM.docvelocity-na8.net&amp;folderid=FX66E43B3F-FF13-5589-58FD-CE191B33367A","FX22041239")</f>
        <v>FX22041239</v>
      </c>
      <c r="F308" t="s">
        <v>19</v>
      </c>
      <c r="G308" t="s">
        <v>19</v>
      </c>
      <c r="H308" t="s">
        <v>82</v>
      </c>
      <c r="I308" t="s">
        <v>777</v>
      </c>
      <c r="J308">
        <v>57</v>
      </c>
      <c r="K308" t="s">
        <v>84</v>
      </c>
      <c r="L308" t="s">
        <v>85</v>
      </c>
      <c r="M308" t="s">
        <v>86</v>
      </c>
      <c r="N308">
        <v>2</v>
      </c>
      <c r="O308" s="1">
        <v>44658.577488425923</v>
      </c>
      <c r="P308" s="1">
        <v>44658.584224537037</v>
      </c>
      <c r="Q308">
        <v>350</v>
      </c>
      <c r="R308">
        <v>232</v>
      </c>
      <c r="S308" t="b">
        <v>0</v>
      </c>
      <c r="T308" t="s">
        <v>87</v>
      </c>
      <c r="U308" t="b">
        <v>0</v>
      </c>
      <c r="V308" t="s">
        <v>114</v>
      </c>
      <c r="W308" s="1">
        <v>44658.580636574072</v>
      </c>
      <c r="X308">
        <v>133</v>
      </c>
      <c r="Y308">
        <v>52</v>
      </c>
      <c r="Z308">
        <v>0</v>
      </c>
      <c r="AA308">
        <v>52</v>
      </c>
      <c r="AB308">
        <v>0</v>
      </c>
      <c r="AC308">
        <v>2</v>
      </c>
      <c r="AD308">
        <v>5</v>
      </c>
      <c r="AE308">
        <v>0</v>
      </c>
      <c r="AF308">
        <v>0</v>
      </c>
      <c r="AG308">
        <v>0</v>
      </c>
      <c r="AH308" t="s">
        <v>102</v>
      </c>
      <c r="AI308" s="1">
        <v>44658.584224537037</v>
      </c>
      <c r="AJ308">
        <v>99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5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hidden="1" x14ac:dyDescent="0.45">
      <c r="A309" t="s">
        <v>778</v>
      </c>
      <c r="B309" t="s">
        <v>79</v>
      </c>
      <c r="C309" t="s">
        <v>769</v>
      </c>
      <c r="D309" t="s">
        <v>81</v>
      </c>
      <c r="E309" s="2" t="str">
        <f>HYPERLINK("capsilon://?command=openfolder&amp;siteaddress=FAM.docvelocity-na8.net&amp;folderid=FX66E43B3F-FF13-5589-58FD-CE191B33367A","FX22041239")</f>
        <v>FX22041239</v>
      </c>
      <c r="F309" t="s">
        <v>19</v>
      </c>
      <c r="G309" t="s">
        <v>19</v>
      </c>
      <c r="H309" t="s">
        <v>82</v>
      </c>
      <c r="I309" t="s">
        <v>779</v>
      </c>
      <c r="J309">
        <v>28</v>
      </c>
      <c r="K309" t="s">
        <v>84</v>
      </c>
      <c r="L309" t="s">
        <v>85</v>
      </c>
      <c r="M309" t="s">
        <v>86</v>
      </c>
      <c r="N309">
        <v>2</v>
      </c>
      <c r="O309" s="1">
        <v>44658.577650462961</v>
      </c>
      <c r="P309" s="1">
        <v>44658.585335648146</v>
      </c>
      <c r="Q309">
        <v>400</v>
      </c>
      <c r="R309">
        <v>264</v>
      </c>
      <c r="S309" t="b">
        <v>0</v>
      </c>
      <c r="T309" t="s">
        <v>87</v>
      </c>
      <c r="U309" t="b">
        <v>0</v>
      </c>
      <c r="V309" t="s">
        <v>196</v>
      </c>
      <c r="W309" s="1">
        <v>44658.581053240741</v>
      </c>
      <c r="X309">
        <v>169</v>
      </c>
      <c r="Y309">
        <v>21</v>
      </c>
      <c r="Z309">
        <v>0</v>
      </c>
      <c r="AA309">
        <v>21</v>
      </c>
      <c r="AB309">
        <v>0</v>
      </c>
      <c r="AC309">
        <v>1</v>
      </c>
      <c r="AD309">
        <v>7</v>
      </c>
      <c r="AE309">
        <v>0</v>
      </c>
      <c r="AF309">
        <v>0</v>
      </c>
      <c r="AG309">
        <v>0</v>
      </c>
      <c r="AH309" t="s">
        <v>102</v>
      </c>
      <c r="AI309" s="1">
        <v>44658.585335648146</v>
      </c>
      <c r="AJ309">
        <v>95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hidden="1" x14ac:dyDescent="0.45">
      <c r="A310" t="s">
        <v>780</v>
      </c>
      <c r="B310" t="s">
        <v>79</v>
      </c>
      <c r="C310" t="s">
        <v>772</v>
      </c>
      <c r="D310" t="s">
        <v>81</v>
      </c>
      <c r="E310" s="2" t="str">
        <f>HYPERLINK("capsilon://?command=openfolder&amp;siteaddress=FAM.docvelocity-na8.net&amp;folderid=FX0961552B-DDFE-BF9A-3E52-D08E4DD794AD","FX22041020")</f>
        <v>FX22041020</v>
      </c>
      <c r="F310" t="s">
        <v>19</v>
      </c>
      <c r="G310" t="s">
        <v>19</v>
      </c>
      <c r="H310" t="s">
        <v>82</v>
      </c>
      <c r="I310" t="s">
        <v>781</v>
      </c>
      <c r="J310">
        <v>28</v>
      </c>
      <c r="K310" t="s">
        <v>84</v>
      </c>
      <c r="L310" t="s">
        <v>85</v>
      </c>
      <c r="M310" t="s">
        <v>86</v>
      </c>
      <c r="N310">
        <v>2</v>
      </c>
      <c r="O310" s="1">
        <v>44658.577708333331</v>
      </c>
      <c r="P310" s="1">
        <v>44658.590289351851</v>
      </c>
      <c r="Q310">
        <v>635</v>
      </c>
      <c r="R310">
        <v>452</v>
      </c>
      <c r="S310" t="b">
        <v>0</v>
      </c>
      <c r="T310" t="s">
        <v>87</v>
      </c>
      <c r="U310" t="b">
        <v>0</v>
      </c>
      <c r="V310" t="s">
        <v>108</v>
      </c>
      <c r="W310" s="1">
        <v>44658.580914351849</v>
      </c>
      <c r="X310">
        <v>97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190</v>
      </c>
      <c r="AI310" s="1">
        <v>44658.590289351851</v>
      </c>
      <c r="AJ310">
        <v>334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5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hidden="1" x14ac:dyDescent="0.45">
      <c r="A311" t="s">
        <v>782</v>
      </c>
      <c r="B311" t="s">
        <v>79</v>
      </c>
      <c r="C311" t="s">
        <v>772</v>
      </c>
      <c r="D311" t="s">
        <v>81</v>
      </c>
      <c r="E311" s="2" t="str">
        <f>HYPERLINK("capsilon://?command=openfolder&amp;siteaddress=FAM.docvelocity-na8.net&amp;folderid=FX0961552B-DDFE-BF9A-3E52-D08E4DD794AD","FX22041020")</f>
        <v>FX22041020</v>
      </c>
      <c r="F311" t="s">
        <v>19</v>
      </c>
      <c r="G311" t="s">
        <v>19</v>
      </c>
      <c r="H311" t="s">
        <v>82</v>
      </c>
      <c r="I311" t="s">
        <v>783</v>
      </c>
      <c r="J311">
        <v>28</v>
      </c>
      <c r="K311" t="s">
        <v>84</v>
      </c>
      <c r="L311" t="s">
        <v>85</v>
      </c>
      <c r="M311" t="s">
        <v>86</v>
      </c>
      <c r="N311">
        <v>2</v>
      </c>
      <c r="O311" s="1">
        <v>44658.577893518515</v>
      </c>
      <c r="P311" s="1">
        <v>44658.593333333331</v>
      </c>
      <c r="Q311">
        <v>902</v>
      </c>
      <c r="R311">
        <v>432</v>
      </c>
      <c r="S311" t="b">
        <v>0</v>
      </c>
      <c r="T311" t="s">
        <v>87</v>
      </c>
      <c r="U311" t="b">
        <v>0</v>
      </c>
      <c r="V311" t="s">
        <v>130</v>
      </c>
      <c r="W311" s="1">
        <v>44658.581828703704</v>
      </c>
      <c r="X311">
        <v>134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193</v>
      </c>
      <c r="AI311" s="1">
        <v>44658.593333333331</v>
      </c>
      <c r="AJ311">
        <v>298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hidden="1" x14ac:dyDescent="0.45">
      <c r="A312" t="s">
        <v>784</v>
      </c>
      <c r="B312" t="s">
        <v>79</v>
      </c>
      <c r="C312" t="s">
        <v>665</v>
      </c>
      <c r="D312" t="s">
        <v>81</v>
      </c>
      <c r="E312" s="2" t="str">
        <f>HYPERLINK("capsilon://?command=openfolder&amp;siteaddress=FAM.docvelocity-na8.net&amp;folderid=FXD5AD3CAD-B28E-5B86-28D3-327E40E9C2F9","FX220313372")</f>
        <v>FX220313372</v>
      </c>
      <c r="F312" t="s">
        <v>19</v>
      </c>
      <c r="G312" t="s">
        <v>19</v>
      </c>
      <c r="H312" t="s">
        <v>82</v>
      </c>
      <c r="I312" t="s">
        <v>666</v>
      </c>
      <c r="J312">
        <v>295</v>
      </c>
      <c r="K312" t="s">
        <v>84</v>
      </c>
      <c r="L312" t="s">
        <v>85</v>
      </c>
      <c r="M312" t="s">
        <v>86</v>
      </c>
      <c r="N312">
        <v>2</v>
      </c>
      <c r="O312" s="1">
        <v>44652.555613425924</v>
      </c>
      <c r="P312" s="1">
        <v>44652.617395833331</v>
      </c>
      <c r="Q312">
        <v>3511</v>
      </c>
      <c r="R312">
        <v>1827</v>
      </c>
      <c r="S312" t="b">
        <v>0</v>
      </c>
      <c r="T312" t="s">
        <v>87</v>
      </c>
      <c r="U312" t="b">
        <v>1</v>
      </c>
      <c r="V312" t="s">
        <v>108</v>
      </c>
      <c r="W312" s="1">
        <v>44652.574062500003</v>
      </c>
      <c r="X312">
        <v>810</v>
      </c>
      <c r="Y312">
        <v>252</v>
      </c>
      <c r="Z312">
        <v>0</v>
      </c>
      <c r="AA312">
        <v>252</v>
      </c>
      <c r="AB312">
        <v>0</v>
      </c>
      <c r="AC312">
        <v>51</v>
      </c>
      <c r="AD312">
        <v>43</v>
      </c>
      <c r="AE312">
        <v>0</v>
      </c>
      <c r="AF312">
        <v>0</v>
      </c>
      <c r="AG312">
        <v>0</v>
      </c>
      <c r="AH312" t="s">
        <v>115</v>
      </c>
      <c r="AI312" s="1">
        <v>44652.617395833331</v>
      </c>
      <c r="AJ312">
        <v>722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42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hidden="1" x14ac:dyDescent="0.45">
      <c r="A313" t="s">
        <v>785</v>
      </c>
      <c r="B313" t="s">
        <v>79</v>
      </c>
      <c r="C313" t="s">
        <v>156</v>
      </c>
      <c r="D313" t="s">
        <v>81</v>
      </c>
      <c r="E313" s="2" t="str">
        <f t="shared" ref="E313:E324" si="10">HYPERLINK("capsilon://?command=openfolder&amp;siteaddress=FAM.docvelocity-na8.net&amp;folderid=FX63A7DAB5-29E8-8D2C-AAE4-5AD302536CFD","FX2204561")</f>
        <v>FX2204561</v>
      </c>
      <c r="F313" t="s">
        <v>19</v>
      </c>
      <c r="G313" t="s">
        <v>19</v>
      </c>
      <c r="H313" t="s">
        <v>82</v>
      </c>
      <c r="I313" t="s">
        <v>786</v>
      </c>
      <c r="J313">
        <v>28</v>
      </c>
      <c r="K313" t="s">
        <v>84</v>
      </c>
      <c r="L313" t="s">
        <v>85</v>
      </c>
      <c r="M313" t="s">
        <v>86</v>
      </c>
      <c r="N313">
        <v>2</v>
      </c>
      <c r="O313" s="1">
        <v>44658.586053240739</v>
      </c>
      <c r="P313" s="1">
        <v>44658.593576388892</v>
      </c>
      <c r="Q313">
        <v>180</v>
      </c>
      <c r="R313">
        <v>470</v>
      </c>
      <c r="S313" t="b">
        <v>0</v>
      </c>
      <c r="T313" t="s">
        <v>87</v>
      </c>
      <c r="U313" t="b">
        <v>0</v>
      </c>
      <c r="V313" t="s">
        <v>108</v>
      </c>
      <c r="W313" s="1">
        <v>44658.588518518518</v>
      </c>
      <c r="X313">
        <v>186</v>
      </c>
      <c r="Y313">
        <v>21</v>
      </c>
      <c r="Z313">
        <v>0</v>
      </c>
      <c r="AA313">
        <v>21</v>
      </c>
      <c r="AB313">
        <v>0</v>
      </c>
      <c r="AC313">
        <v>1</v>
      </c>
      <c r="AD313">
        <v>7</v>
      </c>
      <c r="AE313">
        <v>0</v>
      </c>
      <c r="AF313">
        <v>0</v>
      </c>
      <c r="AG313">
        <v>0</v>
      </c>
      <c r="AH313" t="s">
        <v>190</v>
      </c>
      <c r="AI313" s="1">
        <v>44658.593576388892</v>
      </c>
      <c r="AJ313">
        <v>284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7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hidden="1" x14ac:dyDescent="0.45">
      <c r="A314" t="s">
        <v>787</v>
      </c>
      <c r="B314" t="s">
        <v>79</v>
      </c>
      <c r="C314" t="s">
        <v>156</v>
      </c>
      <c r="D314" t="s">
        <v>81</v>
      </c>
      <c r="E314" s="2" t="str">
        <f t="shared" si="10"/>
        <v>FX2204561</v>
      </c>
      <c r="F314" t="s">
        <v>19</v>
      </c>
      <c r="G314" t="s">
        <v>19</v>
      </c>
      <c r="H314" t="s">
        <v>82</v>
      </c>
      <c r="I314" t="s">
        <v>788</v>
      </c>
      <c r="J314">
        <v>28</v>
      </c>
      <c r="K314" t="s">
        <v>84</v>
      </c>
      <c r="L314" t="s">
        <v>85</v>
      </c>
      <c r="M314" t="s">
        <v>86</v>
      </c>
      <c r="N314">
        <v>2</v>
      </c>
      <c r="O314" s="1">
        <v>44658.586134259262</v>
      </c>
      <c r="P314" s="1">
        <v>44658.597824074073</v>
      </c>
      <c r="Q314">
        <v>295</v>
      </c>
      <c r="R314">
        <v>715</v>
      </c>
      <c r="S314" t="b">
        <v>0</v>
      </c>
      <c r="T314" t="s">
        <v>87</v>
      </c>
      <c r="U314" t="b">
        <v>0</v>
      </c>
      <c r="V314" t="s">
        <v>148</v>
      </c>
      <c r="W314" s="1">
        <v>44658.592372685183</v>
      </c>
      <c r="X314">
        <v>257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193</v>
      </c>
      <c r="AI314" s="1">
        <v>44658.597824074073</v>
      </c>
      <c r="AJ314">
        <v>387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hidden="1" x14ac:dyDescent="0.45">
      <c r="A315" t="s">
        <v>789</v>
      </c>
      <c r="B315" t="s">
        <v>79</v>
      </c>
      <c r="C315" t="s">
        <v>156</v>
      </c>
      <c r="D315" t="s">
        <v>81</v>
      </c>
      <c r="E315" s="2" t="str">
        <f t="shared" si="10"/>
        <v>FX2204561</v>
      </c>
      <c r="F315" t="s">
        <v>19</v>
      </c>
      <c r="G315" t="s">
        <v>19</v>
      </c>
      <c r="H315" t="s">
        <v>82</v>
      </c>
      <c r="I315" t="s">
        <v>790</v>
      </c>
      <c r="J315">
        <v>28</v>
      </c>
      <c r="K315" t="s">
        <v>84</v>
      </c>
      <c r="L315" t="s">
        <v>85</v>
      </c>
      <c r="M315" t="s">
        <v>86</v>
      </c>
      <c r="N315">
        <v>2</v>
      </c>
      <c r="O315" s="1">
        <v>44658.586412037039</v>
      </c>
      <c r="P315" s="1">
        <v>44658.59679398148</v>
      </c>
      <c r="Q315">
        <v>534</v>
      </c>
      <c r="R315">
        <v>363</v>
      </c>
      <c r="S315" t="b">
        <v>0</v>
      </c>
      <c r="T315" t="s">
        <v>87</v>
      </c>
      <c r="U315" t="b">
        <v>0</v>
      </c>
      <c r="V315" t="s">
        <v>114</v>
      </c>
      <c r="W315" s="1">
        <v>44658.589548611111</v>
      </c>
      <c r="X315">
        <v>86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190</v>
      </c>
      <c r="AI315" s="1">
        <v>44658.59679398148</v>
      </c>
      <c r="AJ315">
        <v>277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hidden="1" x14ac:dyDescent="0.45">
      <c r="A316" t="s">
        <v>791</v>
      </c>
      <c r="B316" t="s">
        <v>79</v>
      </c>
      <c r="C316" t="s">
        <v>156</v>
      </c>
      <c r="D316" t="s">
        <v>81</v>
      </c>
      <c r="E316" s="2" t="str">
        <f t="shared" si="10"/>
        <v>FX2204561</v>
      </c>
      <c r="F316" t="s">
        <v>19</v>
      </c>
      <c r="G316" t="s">
        <v>19</v>
      </c>
      <c r="H316" t="s">
        <v>82</v>
      </c>
      <c r="I316" t="s">
        <v>792</v>
      </c>
      <c r="J316">
        <v>28</v>
      </c>
      <c r="K316" t="s">
        <v>84</v>
      </c>
      <c r="L316" t="s">
        <v>85</v>
      </c>
      <c r="M316" t="s">
        <v>86</v>
      </c>
      <c r="N316">
        <v>2</v>
      </c>
      <c r="O316" s="1">
        <v>44658.586458333331</v>
      </c>
      <c r="P316" s="1">
        <v>44658.596076388887</v>
      </c>
      <c r="Q316">
        <v>546</v>
      </c>
      <c r="R316">
        <v>285</v>
      </c>
      <c r="S316" t="b">
        <v>0</v>
      </c>
      <c r="T316" t="s">
        <v>87</v>
      </c>
      <c r="U316" t="b">
        <v>0</v>
      </c>
      <c r="V316" t="s">
        <v>108</v>
      </c>
      <c r="W316" s="1">
        <v>44658.590613425928</v>
      </c>
      <c r="X316">
        <v>109</v>
      </c>
      <c r="Y316">
        <v>21</v>
      </c>
      <c r="Z316">
        <v>0</v>
      </c>
      <c r="AA316">
        <v>21</v>
      </c>
      <c r="AB316">
        <v>0</v>
      </c>
      <c r="AC316">
        <v>1</v>
      </c>
      <c r="AD316">
        <v>7</v>
      </c>
      <c r="AE316">
        <v>0</v>
      </c>
      <c r="AF316">
        <v>0</v>
      </c>
      <c r="AG316">
        <v>0</v>
      </c>
      <c r="AH316" t="s">
        <v>102</v>
      </c>
      <c r="AI316" s="1">
        <v>44658.596076388887</v>
      </c>
      <c r="AJ316">
        <v>176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hidden="1" x14ac:dyDescent="0.45">
      <c r="A317" t="s">
        <v>793</v>
      </c>
      <c r="B317" t="s">
        <v>79</v>
      </c>
      <c r="C317" t="s">
        <v>156</v>
      </c>
      <c r="D317" t="s">
        <v>81</v>
      </c>
      <c r="E317" s="2" t="str">
        <f t="shared" si="10"/>
        <v>FX2204561</v>
      </c>
      <c r="F317" t="s">
        <v>19</v>
      </c>
      <c r="G317" t="s">
        <v>19</v>
      </c>
      <c r="H317" t="s">
        <v>82</v>
      </c>
      <c r="I317" t="s">
        <v>794</v>
      </c>
      <c r="J317">
        <v>28</v>
      </c>
      <c r="K317" t="s">
        <v>84</v>
      </c>
      <c r="L317" t="s">
        <v>85</v>
      </c>
      <c r="M317" t="s">
        <v>86</v>
      </c>
      <c r="N317">
        <v>2</v>
      </c>
      <c r="O317" s="1">
        <v>44658.586574074077</v>
      </c>
      <c r="P317" s="1">
        <v>44658.59778935185</v>
      </c>
      <c r="Q317">
        <v>728</v>
      </c>
      <c r="R317">
        <v>241</v>
      </c>
      <c r="S317" t="b">
        <v>0</v>
      </c>
      <c r="T317" t="s">
        <v>87</v>
      </c>
      <c r="U317" t="b">
        <v>0</v>
      </c>
      <c r="V317" t="s">
        <v>114</v>
      </c>
      <c r="W317" s="1">
        <v>44658.590648148151</v>
      </c>
      <c r="X317">
        <v>94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102</v>
      </c>
      <c r="AI317" s="1">
        <v>44658.59778935185</v>
      </c>
      <c r="AJ317">
        <v>147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hidden="1" x14ac:dyDescent="0.45">
      <c r="A318" t="s">
        <v>795</v>
      </c>
      <c r="B318" t="s">
        <v>79</v>
      </c>
      <c r="C318" t="s">
        <v>156</v>
      </c>
      <c r="D318" t="s">
        <v>81</v>
      </c>
      <c r="E318" s="2" t="str">
        <f t="shared" si="10"/>
        <v>FX2204561</v>
      </c>
      <c r="F318" t="s">
        <v>19</v>
      </c>
      <c r="G318" t="s">
        <v>19</v>
      </c>
      <c r="H318" t="s">
        <v>82</v>
      </c>
      <c r="I318" t="s">
        <v>796</v>
      </c>
      <c r="J318">
        <v>28</v>
      </c>
      <c r="K318" t="s">
        <v>84</v>
      </c>
      <c r="L318" t="s">
        <v>85</v>
      </c>
      <c r="M318" t="s">
        <v>86</v>
      </c>
      <c r="N318">
        <v>2</v>
      </c>
      <c r="O318" s="1">
        <v>44658.586643518516</v>
      </c>
      <c r="P318" s="1">
        <v>44658.597777777781</v>
      </c>
      <c r="Q318">
        <v>802</v>
      </c>
      <c r="R318">
        <v>160</v>
      </c>
      <c r="S318" t="b">
        <v>0</v>
      </c>
      <c r="T318" t="s">
        <v>87</v>
      </c>
      <c r="U318" t="b">
        <v>0</v>
      </c>
      <c r="V318" t="s">
        <v>108</v>
      </c>
      <c r="W318" s="1">
        <v>44658.591504629629</v>
      </c>
      <c r="X318">
        <v>76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190</v>
      </c>
      <c r="AI318" s="1">
        <v>44658.597777777781</v>
      </c>
      <c r="AJ318">
        <v>84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hidden="1" x14ac:dyDescent="0.45">
      <c r="A319" t="s">
        <v>797</v>
      </c>
      <c r="B319" t="s">
        <v>79</v>
      </c>
      <c r="C319" t="s">
        <v>156</v>
      </c>
      <c r="D319" t="s">
        <v>81</v>
      </c>
      <c r="E319" s="2" t="str">
        <f t="shared" si="10"/>
        <v>FX2204561</v>
      </c>
      <c r="F319" t="s">
        <v>19</v>
      </c>
      <c r="G319" t="s">
        <v>19</v>
      </c>
      <c r="H319" t="s">
        <v>82</v>
      </c>
      <c r="I319" t="s">
        <v>798</v>
      </c>
      <c r="J319">
        <v>28</v>
      </c>
      <c r="K319" t="s">
        <v>84</v>
      </c>
      <c r="L319" t="s">
        <v>85</v>
      </c>
      <c r="M319" t="s">
        <v>86</v>
      </c>
      <c r="N319">
        <v>2</v>
      </c>
      <c r="O319" s="1">
        <v>44658.586851851855</v>
      </c>
      <c r="P319" s="1">
        <v>44658.599398148152</v>
      </c>
      <c r="Q319">
        <v>739</v>
      </c>
      <c r="R319">
        <v>345</v>
      </c>
      <c r="S319" t="b">
        <v>0</v>
      </c>
      <c r="T319" t="s">
        <v>87</v>
      </c>
      <c r="U319" t="b">
        <v>0</v>
      </c>
      <c r="V319" t="s">
        <v>114</v>
      </c>
      <c r="W319" s="1">
        <v>44658.593043981484</v>
      </c>
      <c r="X319">
        <v>206</v>
      </c>
      <c r="Y319">
        <v>21</v>
      </c>
      <c r="Z319">
        <v>0</v>
      </c>
      <c r="AA319">
        <v>21</v>
      </c>
      <c r="AB319">
        <v>0</v>
      </c>
      <c r="AC319">
        <v>6</v>
      </c>
      <c r="AD319">
        <v>7</v>
      </c>
      <c r="AE319">
        <v>0</v>
      </c>
      <c r="AF319">
        <v>0</v>
      </c>
      <c r="AG319">
        <v>0</v>
      </c>
      <c r="AH319" t="s">
        <v>190</v>
      </c>
      <c r="AI319" s="1">
        <v>44658.599398148152</v>
      </c>
      <c r="AJ319">
        <v>139</v>
      </c>
      <c r="AK319">
        <v>3</v>
      </c>
      <c r="AL319">
        <v>0</v>
      </c>
      <c r="AM319">
        <v>3</v>
      </c>
      <c r="AN319">
        <v>0</v>
      </c>
      <c r="AO319">
        <v>3</v>
      </c>
      <c r="AP319">
        <v>4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hidden="1" x14ac:dyDescent="0.45">
      <c r="A320" t="s">
        <v>799</v>
      </c>
      <c r="B320" t="s">
        <v>79</v>
      </c>
      <c r="C320" t="s">
        <v>156</v>
      </c>
      <c r="D320" t="s">
        <v>81</v>
      </c>
      <c r="E320" s="2" t="str">
        <f t="shared" si="10"/>
        <v>FX2204561</v>
      </c>
      <c r="F320" t="s">
        <v>19</v>
      </c>
      <c r="G320" t="s">
        <v>19</v>
      </c>
      <c r="H320" t="s">
        <v>82</v>
      </c>
      <c r="I320" t="s">
        <v>800</v>
      </c>
      <c r="J320">
        <v>28</v>
      </c>
      <c r="K320" t="s">
        <v>84</v>
      </c>
      <c r="L320" t="s">
        <v>85</v>
      </c>
      <c r="M320" t="s">
        <v>86</v>
      </c>
      <c r="N320">
        <v>2</v>
      </c>
      <c r="O320" s="1">
        <v>44658.586851851855</v>
      </c>
      <c r="P320" s="1">
        <v>44658.598668981482</v>
      </c>
      <c r="Q320">
        <v>816</v>
      </c>
      <c r="R320">
        <v>205</v>
      </c>
      <c r="S320" t="b">
        <v>0</v>
      </c>
      <c r="T320" t="s">
        <v>87</v>
      </c>
      <c r="U320" t="b">
        <v>0</v>
      </c>
      <c r="V320" t="s">
        <v>108</v>
      </c>
      <c r="W320" s="1">
        <v>44658.59302083333</v>
      </c>
      <c r="X320">
        <v>130</v>
      </c>
      <c r="Y320">
        <v>21</v>
      </c>
      <c r="Z320">
        <v>0</v>
      </c>
      <c r="AA320">
        <v>21</v>
      </c>
      <c r="AB320">
        <v>0</v>
      </c>
      <c r="AC320">
        <v>1</v>
      </c>
      <c r="AD320">
        <v>7</v>
      </c>
      <c r="AE320">
        <v>0</v>
      </c>
      <c r="AF320">
        <v>0</v>
      </c>
      <c r="AG320">
        <v>0</v>
      </c>
      <c r="AH320" t="s">
        <v>102</v>
      </c>
      <c r="AI320" s="1">
        <v>44658.598668981482</v>
      </c>
      <c r="AJ320">
        <v>75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hidden="1" x14ac:dyDescent="0.45">
      <c r="A321" t="s">
        <v>801</v>
      </c>
      <c r="B321" t="s">
        <v>79</v>
      </c>
      <c r="C321" t="s">
        <v>156</v>
      </c>
      <c r="D321" t="s">
        <v>81</v>
      </c>
      <c r="E321" s="2" t="str">
        <f t="shared" si="10"/>
        <v>FX2204561</v>
      </c>
      <c r="F321" t="s">
        <v>19</v>
      </c>
      <c r="G321" t="s">
        <v>19</v>
      </c>
      <c r="H321" t="s">
        <v>82</v>
      </c>
      <c r="I321" t="s">
        <v>802</v>
      </c>
      <c r="J321">
        <v>28</v>
      </c>
      <c r="K321" t="s">
        <v>84</v>
      </c>
      <c r="L321" t="s">
        <v>85</v>
      </c>
      <c r="M321" t="s">
        <v>86</v>
      </c>
      <c r="N321">
        <v>2</v>
      </c>
      <c r="O321" s="1">
        <v>44658.586967592593</v>
      </c>
      <c r="P321" s="1">
        <v>44658.599398148152</v>
      </c>
      <c r="Q321">
        <v>826</v>
      </c>
      <c r="R321">
        <v>248</v>
      </c>
      <c r="S321" t="b">
        <v>0</v>
      </c>
      <c r="T321" t="s">
        <v>87</v>
      </c>
      <c r="U321" t="b">
        <v>0</v>
      </c>
      <c r="V321" t="s">
        <v>148</v>
      </c>
      <c r="W321" s="1">
        <v>44658.594409722224</v>
      </c>
      <c r="X321">
        <v>176</v>
      </c>
      <c r="Y321">
        <v>21</v>
      </c>
      <c r="Z321">
        <v>0</v>
      </c>
      <c r="AA321">
        <v>21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0</v>
      </c>
      <c r="AH321" t="s">
        <v>102</v>
      </c>
      <c r="AI321" s="1">
        <v>44658.599398148152</v>
      </c>
      <c r="AJ321">
        <v>63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hidden="1" x14ac:dyDescent="0.45">
      <c r="A322" t="s">
        <v>803</v>
      </c>
      <c r="B322" t="s">
        <v>79</v>
      </c>
      <c r="C322" t="s">
        <v>156</v>
      </c>
      <c r="D322" t="s">
        <v>81</v>
      </c>
      <c r="E322" s="2" t="str">
        <f t="shared" si="10"/>
        <v>FX2204561</v>
      </c>
      <c r="F322" t="s">
        <v>19</v>
      </c>
      <c r="G322" t="s">
        <v>19</v>
      </c>
      <c r="H322" t="s">
        <v>82</v>
      </c>
      <c r="I322" t="s">
        <v>804</v>
      </c>
      <c r="J322">
        <v>28</v>
      </c>
      <c r="K322" t="s">
        <v>84</v>
      </c>
      <c r="L322" t="s">
        <v>85</v>
      </c>
      <c r="M322" t="s">
        <v>86</v>
      </c>
      <c r="N322">
        <v>2</v>
      </c>
      <c r="O322" s="1">
        <v>44658.58697916667</v>
      </c>
      <c r="P322" s="1">
        <v>44658.601851851854</v>
      </c>
      <c r="Q322">
        <v>994</v>
      </c>
      <c r="R322">
        <v>291</v>
      </c>
      <c r="S322" t="b">
        <v>0</v>
      </c>
      <c r="T322" t="s">
        <v>87</v>
      </c>
      <c r="U322" t="b">
        <v>0</v>
      </c>
      <c r="V322" t="s">
        <v>108</v>
      </c>
      <c r="W322" s="1">
        <v>44658.593935185185</v>
      </c>
      <c r="X322">
        <v>79</v>
      </c>
      <c r="Y322">
        <v>21</v>
      </c>
      <c r="Z322">
        <v>0</v>
      </c>
      <c r="AA322">
        <v>21</v>
      </c>
      <c r="AB322">
        <v>0</v>
      </c>
      <c r="AC322">
        <v>1</v>
      </c>
      <c r="AD322">
        <v>7</v>
      </c>
      <c r="AE322">
        <v>0</v>
      </c>
      <c r="AF322">
        <v>0</v>
      </c>
      <c r="AG322">
        <v>0</v>
      </c>
      <c r="AH322" t="s">
        <v>190</v>
      </c>
      <c r="AI322" s="1">
        <v>44658.601851851854</v>
      </c>
      <c r="AJ322">
        <v>212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hidden="1" x14ac:dyDescent="0.45">
      <c r="A323" t="s">
        <v>805</v>
      </c>
      <c r="B323" t="s">
        <v>79</v>
      </c>
      <c r="C323" t="s">
        <v>156</v>
      </c>
      <c r="D323" t="s">
        <v>81</v>
      </c>
      <c r="E323" s="2" t="str">
        <f t="shared" si="10"/>
        <v>FX2204561</v>
      </c>
      <c r="F323" t="s">
        <v>19</v>
      </c>
      <c r="G323" t="s">
        <v>19</v>
      </c>
      <c r="H323" t="s">
        <v>82</v>
      </c>
      <c r="I323" t="s">
        <v>806</v>
      </c>
      <c r="J323">
        <v>28</v>
      </c>
      <c r="K323" t="s">
        <v>84</v>
      </c>
      <c r="L323" t="s">
        <v>85</v>
      </c>
      <c r="M323" t="s">
        <v>86</v>
      </c>
      <c r="N323">
        <v>2</v>
      </c>
      <c r="O323" s="1">
        <v>44658.587129629632</v>
      </c>
      <c r="P323" s="1">
        <v>44658.600104166668</v>
      </c>
      <c r="Q323">
        <v>983</v>
      </c>
      <c r="R323">
        <v>138</v>
      </c>
      <c r="S323" t="b">
        <v>0</v>
      </c>
      <c r="T323" t="s">
        <v>87</v>
      </c>
      <c r="U323" t="b">
        <v>0</v>
      </c>
      <c r="V323" t="s">
        <v>114</v>
      </c>
      <c r="W323" s="1">
        <v>44658.593958333331</v>
      </c>
      <c r="X323">
        <v>78</v>
      </c>
      <c r="Y323">
        <v>21</v>
      </c>
      <c r="Z323">
        <v>0</v>
      </c>
      <c r="AA323">
        <v>21</v>
      </c>
      <c r="AB323">
        <v>0</v>
      </c>
      <c r="AC323">
        <v>1</v>
      </c>
      <c r="AD323">
        <v>7</v>
      </c>
      <c r="AE323">
        <v>0</v>
      </c>
      <c r="AF323">
        <v>0</v>
      </c>
      <c r="AG323">
        <v>0</v>
      </c>
      <c r="AH323" t="s">
        <v>102</v>
      </c>
      <c r="AI323" s="1">
        <v>44658.600104166668</v>
      </c>
      <c r="AJ323">
        <v>60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hidden="1" x14ac:dyDescent="0.45">
      <c r="A324" t="s">
        <v>807</v>
      </c>
      <c r="B324" t="s">
        <v>79</v>
      </c>
      <c r="C324" t="s">
        <v>156</v>
      </c>
      <c r="D324" t="s">
        <v>81</v>
      </c>
      <c r="E324" s="2" t="str">
        <f t="shared" si="10"/>
        <v>FX2204561</v>
      </c>
      <c r="F324" t="s">
        <v>19</v>
      </c>
      <c r="G324" t="s">
        <v>19</v>
      </c>
      <c r="H324" t="s">
        <v>82</v>
      </c>
      <c r="I324" t="s">
        <v>808</v>
      </c>
      <c r="J324">
        <v>28</v>
      </c>
      <c r="K324" t="s">
        <v>84</v>
      </c>
      <c r="L324" t="s">
        <v>85</v>
      </c>
      <c r="M324" t="s">
        <v>86</v>
      </c>
      <c r="N324">
        <v>2</v>
      </c>
      <c r="O324" s="1">
        <v>44658.587164351855</v>
      </c>
      <c r="P324" s="1">
        <v>44658.601365740738</v>
      </c>
      <c r="Q324">
        <v>736</v>
      </c>
      <c r="R324">
        <v>491</v>
      </c>
      <c r="S324" t="b">
        <v>0</v>
      </c>
      <c r="T324" t="s">
        <v>87</v>
      </c>
      <c r="U324" t="b">
        <v>0</v>
      </c>
      <c r="V324" t="s">
        <v>127</v>
      </c>
      <c r="W324" s="1">
        <v>44658.598368055558</v>
      </c>
      <c r="X324">
        <v>383</v>
      </c>
      <c r="Y324">
        <v>21</v>
      </c>
      <c r="Z324">
        <v>0</v>
      </c>
      <c r="AA324">
        <v>21</v>
      </c>
      <c r="AB324">
        <v>0</v>
      </c>
      <c r="AC324">
        <v>0</v>
      </c>
      <c r="AD324">
        <v>7</v>
      </c>
      <c r="AE324">
        <v>0</v>
      </c>
      <c r="AF324">
        <v>0</v>
      </c>
      <c r="AG324">
        <v>0</v>
      </c>
      <c r="AH324" t="s">
        <v>102</v>
      </c>
      <c r="AI324" s="1">
        <v>44658.601365740738</v>
      </c>
      <c r="AJ324">
        <v>108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hidden="1" x14ac:dyDescent="0.45">
      <c r="A325" t="s">
        <v>809</v>
      </c>
      <c r="B325" t="s">
        <v>79</v>
      </c>
      <c r="C325" t="s">
        <v>810</v>
      </c>
      <c r="D325" t="s">
        <v>81</v>
      </c>
      <c r="E325" s="2" t="str">
        <f>HYPERLINK("capsilon://?command=openfolder&amp;siteaddress=FAM.docvelocity-na8.net&amp;folderid=FXB3C04568-D17E-2C2C-BEFB-82391643C0ED","FX21124916")</f>
        <v>FX21124916</v>
      </c>
      <c r="F325" t="s">
        <v>19</v>
      </c>
      <c r="G325" t="s">
        <v>19</v>
      </c>
      <c r="H325" t="s">
        <v>82</v>
      </c>
      <c r="I325" t="s">
        <v>811</v>
      </c>
      <c r="J325">
        <v>47</v>
      </c>
      <c r="K325" t="s">
        <v>84</v>
      </c>
      <c r="L325" t="s">
        <v>85</v>
      </c>
      <c r="M325" t="s">
        <v>86</v>
      </c>
      <c r="N325">
        <v>2</v>
      </c>
      <c r="O325" s="1">
        <v>44658.589733796296</v>
      </c>
      <c r="P325" s="1">
        <v>44658.604050925926</v>
      </c>
      <c r="Q325">
        <v>771</v>
      </c>
      <c r="R325">
        <v>466</v>
      </c>
      <c r="S325" t="b">
        <v>0</v>
      </c>
      <c r="T325" t="s">
        <v>87</v>
      </c>
      <c r="U325" t="b">
        <v>0</v>
      </c>
      <c r="V325" t="s">
        <v>108</v>
      </c>
      <c r="W325" s="1">
        <v>44658.596666666665</v>
      </c>
      <c r="X325">
        <v>235</v>
      </c>
      <c r="Y325">
        <v>42</v>
      </c>
      <c r="Z325">
        <v>0</v>
      </c>
      <c r="AA325">
        <v>42</v>
      </c>
      <c r="AB325">
        <v>0</v>
      </c>
      <c r="AC325">
        <v>6</v>
      </c>
      <c r="AD325">
        <v>5</v>
      </c>
      <c r="AE325">
        <v>0</v>
      </c>
      <c r="AF325">
        <v>0</v>
      </c>
      <c r="AG325">
        <v>0</v>
      </c>
      <c r="AH325" t="s">
        <v>102</v>
      </c>
      <c r="AI325" s="1">
        <v>44658.604050925926</v>
      </c>
      <c r="AJ325">
        <v>231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5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hidden="1" x14ac:dyDescent="0.45">
      <c r="A326" t="s">
        <v>812</v>
      </c>
      <c r="B326" t="s">
        <v>79</v>
      </c>
      <c r="C326" t="s">
        <v>810</v>
      </c>
      <c r="D326" t="s">
        <v>81</v>
      </c>
      <c r="E326" s="2" t="str">
        <f>HYPERLINK("capsilon://?command=openfolder&amp;siteaddress=FAM.docvelocity-na8.net&amp;folderid=FXB3C04568-D17E-2C2C-BEFB-82391643C0ED","FX21124916")</f>
        <v>FX21124916</v>
      </c>
      <c r="F326" t="s">
        <v>19</v>
      </c>
      <c r="G326" t="s">
        <v>19</v>
      </c>
      <c r="H326" t="s">
        <v>82</v>
      </c>
      <c r="I326" t="s">
        <v>813</v>
      </c>
      <c r="J326">
        <v>47</v>
      </c>
      <c r="K326" t="s">
        <v>84</v>
      </c>
      <c r="L326" t="s">
        <v>85</v>
      </c>
      <c r="M326" t="s">
        <v>86</v>
      </c>
      <c r="N326">
        <v>2</v>
      </c>
      <c r="O326" s="1">
        <v>44658.589768518519</v>
      </c>
      <c r="P326" s="1">
        <v>44658.603587962964</v>
      </c>
      <c r="Q326">
        <v>851</v>
      </c>
      <c r="R326">
        <v>343</v>
      </c>
      <c r="S326" t="b">
        <v>0</v>
      </c>
      <c r="T326" t="s">
        <v>87</v>
      </c>
      <c r="U326" t="b">
        <v>0</v>
      </c>
      <c r="V326" t="s">
        <v>114</v>
      </c>
      <c r="W326" s="1">
        <v>44658.596215277779</v>
      </c>
      <c r="X326">
        <v>194</v>
      </c>
      <c r="Y326">
        <v>42</v>
      </c>
      <c r="Z326">
        <v>0</v>
      </c>
      <c r="AA326">
        <v>42</v>
      </c>
      <c r="AB326">
        <v>0</v>
      </c>
      <c r="AC326">
        <v>6</v>
      </c>
      <c r="AD326">
        <v>5</v>
      </c>
      <c r="AE326">
        <v>0</v>
      </c>
      <c r="AF326">
        <v>0</v>
      </c>
      <c r="AG326">
        <v>0</v>
      </c>
      <c r="AH326" t="s">
        <v>190</v>
      </c>
      <c r="AI326" s="1">
        <v>44658.603587962964</v>
      </c>
      <c r="AJ326">
        <v>149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5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hidden="1" x14ac:dyDescent="0.45">
      <c r="A327" t="s">
        <v>814</v>
      </c>
      <c r="B327" t="s">
        <v>79</v>
      </c>
      <c r="C327" t="s">
        <v>810</v>
      </c>
      <c r="D327" t="s">
        <v>81</v>
      </c>
      <c r="E327" s="2" t="str">
        <f>HYPERLINK("capsilon://?command=openfolder&amp;siteaddress=FAM.docvelocity-na8.net&amp;folderid=FXB3C04568-D17E-2C2C-BEFB-82391643C0ED","FX21124916")</f>
        <v>FX21124916</v>
      </c>
      <c r="F327" t="s">
        <v>19</v>
      </c>
      <c r="G327" t="s">
        <v>19</v>
      </c>
      <c r="H327" t="s">
        <v>82</v>
      </c>
      <c r="I327" t="s">
        <v>815</v>
      </c>
      <c r="J327">
        <v>47</v>
      </c>
      <c r="K327" t="s">
        <v>84</v>
      </c>
      <c r="L327" t="s">
        <v>85</v>
      </c>
      <c r="M327" t="s">
        <v>86</v>
      </c>
      <c r="N327">
        <v>2</v>
      </c>
      <c r="O327" s="1">
        <v>44658.589918981481</v>
      </c>
      <c r="P327" s="1">
        <v>44658.611331018517</v>
      </c>
      <c r="Q327">
        <v>588</v>
      </c>
      <c r="R327">
        <v>1262</v>
      </c>
      <c r="S327" t="b">
        <v>0</v>
      </c>
      <c r="T327" t="s">
        <v>87</v>
      </c>
      <c r="U327" t="b">
        <v>0</v>
      </c>
      <c r="V327" t="s">
        <v>151</v>
      </c>
      <c r="W327" s="1">
        <v>44658.600983796299</v>
      </c>
      <c r="X327">
        <v>594</v>
      </c>
      <c r="Y327">
        <v>42</v>
      </c>
      <c r="Z327">
        <v>0</v>
      </c>
      <c r="AA327">
        <v>42</v>
      </c>
      <c r="AB327">
        <v>0</v>
      </c>
      <c r="AC327">
        <v>8</v>
      </c>
      <c r="AD327">
        <v>5</v>
      </c>
      <c r="AE327">
        <v>0</v>
      </c>
      <c r="AF327">
        <v>0</v>
      </c>
      <c r="AG327">
        <v>0</v>
      </c>
      <c r="AH327" t="s">
        <v>190</v>
      </c>
      <c r="AI327" s="1">
        <v>44658.611331018517</v>
      </c>
      <c r="AJ327">
        <v>668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4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hidden="1" x14ac:dyDescent="0.45">
      <c r="A328" t="s">
        <v>816</v>
      </c>
      <c r="B328" t="s">
        <v>79</v>
      </c>
      <c r="C328" t="s">
        <v>817</v>
      </c>
      <c r="D328" t="s">
        <v>81</v>
      </c>
      <c r="E328" s="2" t="str">
        <f>HYPERLINK("capsilon://?command=openfolder&amp;siteaddress=FAM.docvelocity-na8.net&amp;folderid=FXD4025E7B-71CE-C826-4803-37B38D371C8A","FX22037091")</f>
        <v>FX22037091</v>
      </c>
      <c r="F328" t="s">
        <v>19</v>
      </c>
      <c r="G328" t="s">
        <v>19</v>
      </c>
      <c r="H328" t="s">
        <v>82</v>
      </c>
      <c r="I328" t="s">
        <v>818</v>
      </c>
      <c r="J328">
        <v>189</v>
      </c>
      <c r="K328" t="s">
        <v>84</v>
      </c>
      <c r="L328" t="s">
        <v>85</v>
      </c>
      <c r="M328" t="s">
        <v>86</v>
      </c>
      <c r="N328">
        <v>1</v>
      </c>
      <c r="O328" s="1">
        <v>44658.595509259256</v>
      </c>
      <c r="P328" s="1">
        <v>44658.630497685182</v>
      </c>
      <c r="Q328">
        <v>2046</v>
      </c>
      <c r="R328">
        <v>977</v>
      </c>
      <c r="S328" t="b">
        <v>0</v>
      </c>
      <c r="T328" t="s">
        <v>87</v>
      </c>
      <c r="U328" t="b">
        <v>0</v>
      </c>
      <c r="V328" t="s">
        <v>180</v>
      </c>
      <c r="W328" s="1">
        <v>44658.630497685182</v>
      </c>
      <c r="X328">
        <v>460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189</v>
      </c>
      <c r="AE328">
        <v>165</v>
      </c>
      <c r="AF328">
        <v>0</v>
      </c>
      <c r="AG328">
        <v>8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hidden="1" x14ac:dyDescent="0.45">
      <c r="A329" t="s">
        <v>819</v>
      </c>
      <c r="B329" t="s">
        <v>79</v>
      </c>
      <c r="C329" t="s">
        <v>820</v>
      </c>
      <c r="D329" t="s">
        <v>81</v>
      </c>
      <c r="E329" s="2" t="str">
        <f>HYPERLINK("capsilon://?command=openfolder&amp;siteaddress=FAM.docvelocity-na8.net&amp;folderid=FXE57F6F0D-16AA-F6BC-6324-2FC052F777FA","FX220313463")</f>
        <v>FX220313463</v>
      </c>
      <c r="F329" t="s">
        <v>19</v>
      </c>
      <c r="G329" t="s">
        <v>19</v>
      </c>
      <c r="H329" t="s">
        <v>82</v>
      </c>
      <c r="I329" t="s">
        <v>821</v>
      </c>
      <c r="J329">
        <v>0</v>
      </c>
      <c r="K329" t="s">
        <v>84</v>
      </c>
      <c r="L329" t="s">
        <v>85</v>
      </c>
      <c r="M329" t="s">
        <v>86</v>
      </c>
      <c r="N329">
        <v>2</v>
      </c>
      <c r="O329" s="1">
        <v>44652.559513888889</v>
      </c>
      <c r="P329" s="1">
        <v>44652.642118055555</v>
      </c>
      <c r="Q329">
        <v>6967</v>
      </c>
      <c r="R329">
        <v>170</v>
      </c>
      <c r="S329" t="b">
        <v>0</v>
      </c>
      <c r="T329" t="s">
        <v>87</v>
      </c>
      <c r="U329" t="b">
        <v>0</v>
      </c>
      <c r="V329" t="s">
        <v>148</v>
      </c>
      <c r="W329" s="1">
        <v>44652.567731481482</v>
      </c>
      <c r="X329">
        <v>119</v>
      </c>
      <c r="Y329">
        <v>9</v>
      </c>
      <c r="Z329">
        <v>0</v>
      </c>
      <c r="AA329">
        <v>9</v>
      </c>
      <c r="AB329">
        <v>0</v>
      </c>
      <c r="AC329">
        <v>0</v>
      </c>
      <c r="AD329">
        <v>-9</v>
      </c>
      <c r="AE329">
        <v>0</v>
      </c>
      <c r="AF329">
        <v>0</v>
      </c>
      <c r="AG329">
        <v>0</v>
      </c>
      <c r="AH329" t="s">
        <v>102</v>
      </c>
      <c r="AI329" s="1">
        <v>44652.642118055555</v>
      </c>
      <c r="AJ329">
        <v>51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hidden="1" x14ac:dyDescent="0.45">
      <c r="A330" t="s">
        <v>822</v>
      </c>
      <c r="B330" t="s">
        <v>79</v>
      </c>
      <c r="C330" t="s">
        <v>823</v>
      </c>
      <c r="D330" t="s">
        <v>81</v>
      </c>
      <c r="E330" s="2" t="str">
        <f>HYPERLINK("capsilon://?command=openfolder&amp;siteaddress=FAM.docvelocity-na8.net&amp;folderid=FXB6D70817-ABC0-7CFC-9C14-3DE1EA32B877","FX2204351")</f>
        <v>FX2204351</v>
      </c>
      <c r="F330" t="s">
        <v>19</v>
      </c>
      <c r="G330" t="s">
        <v>19</v>
      </c>
      <c r="H330" t="s">
        <v>82</v>
      </c>
      <c r="I330" t="s">
        <v>824</v>
      </c>
      <c r="J330">
        <v>28</v>
      </c>
      <c r="K330" t="s">
        <v>84</v>
      </c>
      <c r="L330" t="s">
        <v>85</v>
      </c>
      <c r="M330" t="s">
        <v>86</v>
      </c>
      <c r="N330">
        <v>2</v>
      </c>
      <c r="O330" s="1">
        <v>44658.603819444441</v>
      </c>
      <c r="P330" s="1">
        <v>44658.612326388888</v>
      </c>
      <c r="Q330">
        <v>493</v>
      </c>
      <c r="R330">
        <v>242</v>
      </c>
      <c r="S330" t="b">
        <v>0</v>
      </c>
      <c r="T330" t="s">
        <v>87</v>
      </c>
      <c r="U330" t="b">
        <v>0</v>
      </c>
      <c r="V330" t="s">
        <v>108</v>
      </c>
      <c r="W330" s="1">
        <v>44658.605763888889</v>
      </c>
      <c r="X330">
        <v>157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190</v>
      </c>
      <c r="AI330" s="1">
        <v>44658.612326388888</v>
      </c>
      <c r="AJ330">
        <v>85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hidden="1" x14ac:dyDescent="0.45">
      <c r="A331" t="s">
        <v>825</v>
      </c>
      <c r="B331" t="s">
        <v>79</v>
      </c>
      <c r="C331" t="s">
        <v>823</v>
      </c>
      <c r="D331" t="s">
        <v>81</v>
      </c>
      <c r="E331" s="2" t="str">
        <f>HYPERLINK("capsilon://?command=openfolder&amp;siteaddress=FAM.docvelocity-na8.net&amp;folderid=FXB6D70817-ABC0-7CFC-9C14-3DE1EA32B877","FX2204351")</f>
        <v>FX2204351</v>
      </c>
      <c r="F331" t="s">
        <v>19</v>
      </c>
      <c r="G331" t="s">
        <v>19</v>
      </c>
      <c r="H331" t="s">
        <v>82</v>
      </c>
      <c r="I331" t="s">
        <v>826</v>
      </c>
      <c r="J331">
        <v>122</v>
      </c>
      <c r="K331" t="s">
        <v>84</v>
      </c>
      <c r="L331" t="s">
        <v>85</v>
      </c>
      <c r="M331" t="s">
        <v>86</v>
      </c>
      <c r="N331">
        <v>2</v>
      </c>
      <c r="O331" s="1">
        <v>44658.618090277778</v>
      </c>
      <c r="P331" s="1">
        <v>44658.67664351852</v>
      </c>
      <c r="Q331">
        <v>2473</v>
      </c>
      <c r="R331">
        <v>2586</v>
      </c>
      <c r="S331" t="b">
        <v>0</v>
      </c>
      <c r="T331" t="s">
        <v>87</v>
      </c>
      <c r="U331" t="b">
        <v>0</v>
      </c>
      <c r="V331" t="s">
        <v>151</v>
      </c>
      <c r="W331" s="1">
        <v>44658.635428240741</v>
      </c>
      <c r="X331">
        <v>1479</v>
      </c>
      <c r="Y331">
        <v>117</v>
      </c>
      <c r="Z331">
        <v>0</v>
      </c>
      <c r="AA331">
        <v>117</v>
      </c>
      <c r="AB331">
        <v>0</v>
      </c>
      <c r="AC331">
        <v>45</v>
      </c>
      <c r="AD331">
        <v>5</v>
      </c>
      <c r="AE331">
        <v>0</v>
      </c>
      <c r="AF331">
        <v>0</v>
      </c>
      <c r="AG331">
        <v>0</v>
      </c>
      <c r="AH331" t="s">
        <v>182</v>
      </c>
      <c r="AI331" s="1">
        <v>44658.67664351852</v>
      </c>
      <c r="AJ331">
        <v>366</v>
      </c>
      <c r="AK331">
        <v>5</v>
      </c>
      <c r="AL331">
        <v>0</v>
      </c>
      <c r="AM331">
        <v>5</v>
      </c>
      <c r="AN331">
        <v>0</v>
      </c>
      <c r="AO331">
        <v>5</v>
      </c>
      <c r="AP331">
        <v>0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hidden="1" x14ac:dyDescent="0.45">
      <c r="A332" t="s">
        <v>827</v>
      </c>
      <c r="B332" t="s">
        <v>79</v>
      </c>
      <c r="C332" t="s">
        <v>823</v>
      </c>
      <c r="D332" t="s">
        <v>81</v>
      </c>
      <c r="E332" s="2" t="str">
        <f>HYPERLINK("capsilon://?command=openfolder&amp;siteaddress=FAM.docvelocity-na8.net&amp;folderid=FXB6D70817-ABC0-7CFC-9C14-3DE1EA32B877","FX2204351")</f>
        <v>FX2204351</v>
      </c>
      <c r="F332" t="s">
        <v>19</v>
      </c>
      <c r="G332" t="s">
        <v>19</v>
      </c>
      <c r="H332" t="s">
        <v>82</v>
      </c>
      <c r="I332" t="s">
        <v>828</v>
      </c>
      <c r="J332">
        <v>117</v>
      </c>
      <c r="K332" t="s">
        <v>84</v>
      </c>
      <c r="L332" t="s">
        <v>85</v>
      </c>
      <c r="M332" t="s">
        <v>86</v>
      </c>
      <c r="N332">
        <v>2</v>
      </c>
      <c r="O332" s="1">
        <v>44658.618125000001</v>
      </c>
      <c r="P332" s="1">
        <v>44658.684965277775</v>
      </c>
      <c r="Q332">
        <v>3179</v>
      </c>
      <c r="R332">
        <v>2596</v>
      </c>
      <c r="S332" t="b">
        <v>0</v>
      </c>
      <c r="T332" t="s">
        <v>87</v>
      </c>
      <c r="U332" t="b">
        <v>0</v>
      </c>
      <c r="V332" t="s">
        <v>133</v>
      </c>
      <c r="W332" s="1">
        <v>44658.638703703706</v>
      </c>
      <c r="X332">
        <v>1707</v>
      </c>
      <c r="Y332">
        <v>112</v>
      </c>
      <c r="Z332">
        <v>0</v>
      </c>
      <c r="AA332">
        <v>112</v>
      </c>
      <c r="AB332">
        <v>0</v>
      </c>
      <c r="AC332">
        <v>38</v>
      </c>
      <c r="AD332">
        <v>5</v>
      </c>
      <c r="AE332">
        <v>0</v>
      </c>
      <c r="AF332">
        <v>0</v>
      </c>
      <c r="AG332">
        <v>0</v>
      </c>
      <c r="AH332" t="s">
        <v>182</v>
      </c>
      <c r="AI332" s="1">
        <v>44658.684965277775</v>
      </c>
      <c r="AJ332">
        <v>718</v>
      </c>
      <c r="AK332">
        <v>5</v>
      </c>
      <c r="AL332">
        <v>0</v>
      </c>
      <c r="AM332">
        <v>5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hidden="1" x14ac:dyDescent="0.45">
      <c r="A333" t="s">
        <v>829</v>
      </c>
      <c r="B333" t="s">
        <v>79</v>
      </c>
      <c r="C333" t="s">
        <v>830</v>
      </c>
      <c r="D333" t="s">
        <v>81</v>
      </c>
      <c r="E333" s="2" t="str">
        <f t="shared" ref="E333:E339" si="11">HYPERLINK("capsilon://?command=openfolder&amp;siteaddress=FAM.docvelocity-na8.net&amp;folderid=FXD4B1A449-424B-F8B5-E02D-4C09DCA3BDB9","FX22041303")</f>
        <v>FX22041303</v>
      </c>
      <c r="F333" t="s">
        <v>19</v>
      </c>
      <c r="G333" t="s">
        <v>19</v>
      </c>
      <c r="H333" t="s">
        <v>82</v>
      </c>
      <c r="I333" t="s">
        <v>831</v>
      </c>
      <c r="J333">
        <v>28</v>
      </c>
      <c r="K333" t="s">
        <v>84</v>
      </c>
      <c r="L333" t="s">
        <v>85</v>
      </c>
      <c r="M333" t="s">
        <v>86</v>
      </c>
      <c r="N333">
        <v>2</v>
      </c>
      <c r="O333" s="1">
        <v>44658.623912037037</v>
      </c>
      <c r="P333" s="1">
        <v>44658.686041666668</v>
      </c>
      <c r="Q333">
        <v>5001</v>
      </c>
      <c r="R333">
        <v>367</v>
      </c>
      <c r="S333" t="b">
        <v>0</v>
      </c>
      <c r="T333" t="s">
        <v>87</v>
      </c>
      <c r="U333" t="b">
        <v>0</v>
      </c>
      <c r="V333" t="s">
        <v>196</v>
      </c>
      <c r="W333" s="1">
        <v>44658.630185185182</v>
      </c>
      <c r="X333">
        <v>141</v>
      </c>
      <c r="Y333">
        <v>21</v>
      </c>
      <c r="Z333">
        <v>0</v>
      </c>
      <c r="AA333">
        <v>21</v>
      </c>
      <c r="AB333">
        <v>0</v>
      </c>
      <c r="AC333">
        <v>0</v>
      </c>
      <c r="AD333">
        <v>7</v>
      </c>
      <c r="AE333">
        <v>0</v>
      </c>
      <c r="AF333">
        <v>0</v>
      </c>
      <c r="AG333">
        <v>0</v>
      </c>
      <c r="AH333" t="s">
        <v>182</v>
      </c>
      <c r="AI333" s="1">
        <v>44658.686041666668</v>
      </c>
      <c r="AJ333">
        <v>92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hidden="1" x14ac:dyDescent="0.45">
      <c r="A334" t="s">
        <v>832</v>
      </c>
      <c r="B334" t="s">
        <v>79</v>
      </c>
      <c r="C334" t="s">
        <v>830</v>
      </c>
      <c r="D334" t="s">
        <v>81</v>
      </c>
      <c r="E334" s="2" t="str">
        <f t="shared" si="11"/>
        <v>FX22041303</v>
      </c>
      <c r="F334" t="s">
        <v>19</v>
      </c>
      <c r="G334" t="s">
        <v>19</v>
      </c>
      <c r="H334" t="s">
        <v>82</v>
      </c>
      <c r="I334" t="s">
        <v>833</v>
      </c>
      <c r="J334">
        <v>28</v>
      </c>
      <c r="K334" t="s">
        <v>84</v>
      </c>
      <c r="L334" t="s">
        <v>85</v>
      </c>
      <c r="M334" t="s">
        <v>86</v>
      </c>
      <c r="N334">
        <v>2</v>
      </c>
      <c r="O334" s="1">
        <v>44658.62394675926</v>
      </c>
      <c r="P334" s="1">
        <v>44658.69703703704</v>
      </c>
      <c r="Q334">
        <v>5631</v>
      </c>
      <c r="R334">
        <v>684</v>
      </c>
      <c r="S334" t="b">
        <v>0</v>
      </c>
      <c r="T334" t="s">
        <v>87</v>
      </c>
      <c r="U334" t="b">
        <v>0</v>
      </c>
      <c r="V334" t="s">
        <v>136</v>
      </c>
      <c r="W334" s="1">
        <v>44658.63040509259</v>
      </c>
      <c r="X334">
        <v>356</v>
      </c>
      <c r="Y334">
        <v>21</v>
      </c>
      <c r="Z334">
        <v>0</v>
      </c>
      <c r="AA334">
        <v>21</v>
      </c>
      <c r="AB334">
        <v>0</v>
      </c>
      <c r="AC334">
        <v>4</v>
      </c>
      <c r="AD334">
        <v>7</v>
      </c>
      <c r="AE334">
        <v>0</v>
      </c>
      <c r="AF334">
        <v>0</v>
      </c>
      <c r="AG334">
        <v>0</v>
      </c>
      <c r="AH334" t="s">
        <v>190</v>
      </c>
      <c r="AI334" s="1">
        <v>44658.69703703704</v>
      </c>
      <c r="AJ334">
        <v>322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7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hidden="1" x14ac:dyDescent="0.45">
      <c r="A335" t="s">
        <v>834</v>
      </c>
      <c r="B335" t="s">
        <v>79</v>
      </c>
      <c r="C335" t="s">
        <v>830</v>
      </c>
      <c r="D335" t="s">
        <v>81</v>
      </c>
      <c r="E335" s="2" t="str">
        <f t="shared" si="11"/>
        <v>FX22041303</v>
      </c>
      <c r="F335" t="s">
        <v>19</v>
      </c>
      <c r="G335" t="s">
        <v>19</v>
      </c>
      <c r="H335" t="s">
        <v>82</v>
      </c>
      <c r="I335" t="s">
        <v>835</v>
      </c>
      <c r="J335">
        <v>28</v>
      </c>
      <c r="K335" t="s">
        <v>84</v>
      </c>
      <c r="L335" t="s">
        <v>85</v>
      </c>
      <c r="M335" t="s">
        <v>86</v>
      </c>
      <c r="N335">
        <v>1</v>
      </c>
      <c r="O335" s="1">
        <v>44658.624224537038</v>
      </c>
      <c r="P335" s="1">
        <v>44658.633229166669</v>
      </c>
      <c r="Q335">
        <v>511</v>
      </c>
      <c r="R335">
        <v>267</v>
      </c>
      <c r="S335" t="b">
        <v>0</v>
      </c>
      <c r="T335" t="s">
        <v>87</v>
      </c>
      <c r="U335" t="b">
        <v>0</v>
      </c>
      <c r="V335" t="s">
        <v>180</v>
      </c>
      <c r="W335" s="1">
        <v>44658.633229166669</v>
      </c>
      <c r="X335">
        <v>137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28</v>
      </c>
      <c r="AE335">
        <v>21</v>
      </c>
      <c r="AF335">
        <v>0</v>
      </c>
      <c r="AG335">
        <v>2</v>
      </c>
      <c r="AH335" t="s">
        <v>87</v>
      </c>
      <c r="AI335" t="s">
        <v>87</v>
      </c>
      <c r="AJ335" t="s">
        <v>87</v>
      </c>
      <c r="AK335" t="s">
        <v>87</v>
      </c>
      <c r="AL335" t="s">
        <v>87</v>
      </c>
      <c r="AM335" t="s">
        <v>87</v>
      </c>
      <c r="AN335" t="s">
        <v>87</v>
      </c>
      <c r="AO335" t="s">
        <v>87</v>
      </c>
      <c r="AP335" t="s">
        <v>87</v>
      </c>
      <c r="AQ335" t="s">
        <v>87</v>
      </c>
      <c r="AR335" t="s">
        <v>87</v>
      </c>
      <c r="AS335" t="s">
        <v>87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hidden="1" x14ac:dyDescent="0.45">
      <c r="A336" t="s">
        <v>836</v>
      </c>
      <c r="B336" t="s">
        <v>79</v>
      </c>
      <c r="C336" t="s">
        <v>830</v>
      </c>
      <c r="D336" t="s">
        <v>81</v>
      </c>
      <c r="E336" s="2" t="str">
        <f t="shared" si="11"/>
        <v>FX22041303</v>
      </c>
      <c r="F336" t="s">
        <v>19</v>
      </c>
      <c r="G336" t="s">
        <v>19</v>
      </c>
      <c r="H336" t="s">
        <v>82</v>
      </c>
      <c r="I336" t="s">
        <v>837</v>
      </c>
      <c r="J336">
        <v>28</v>
      </c>
      <c r="K336" t="s">
        <v>84</v>
      </c>
      <c r="L336" t="s">
        <v>85</v>
      </c>
      <c r="M336" t="s">
        <v>86</v>
      </c>
      <c r="N336">
        <v>2</v>
      </c>
      <c r="O336" s="1">
        <v>44658.625509259262</v>
      </c>
      <c r="P336" s="1">
        <v>44658.701261574075</v>
      </c>
      <c r="Q336">
        <v>5742</v>
      </c>
      <c r="R336">
        <v>803</v>
      </c>
      <c r="S336" t="b">
        <v>0</v>
      </c>
      <c r="T336" t="s">
        <v>87</v>
      </c>
      <c r="U336" t="b">
        <v>0</v>
      </c>
      <c r="V336" t="s">
        <v>189</v>
      </c>
      <c r="W336" s="1">
        <v>44658.63181712963</v>
      </c>
      <c r="X336">
        <v>438</v>
      </c>
      <c r="Y336">
        <v>21</v>
      </c>
      <c r="Z336">
        <v>0</v>
      </c>
      <c r="AA336">
        <v>21</v>
      </c>
      <c r="AB336">
        <v>0</v>
      </c>
      <c r="AC336">
        <v>9</v>
      </c>
      <c r="AD336">
        <v>7</v>
      </c>
      <c r="AE336">
        <v>0</v>
      </c>
      <c r="AF336">
        <v>0</v>
      </c>
      <c r="AG336">
        <v>0</v>
      </c>
      <c r="AH336" t="s">
        <v>190</v>
      </c>
      <c r="AI336" s="1">
        <v>44658.701261574075</v>
      </c>
      <c r="AJ336">
        <v>365</v>
      </c>
      <c r="AK336">
        <v>1</v>
      </c>
      <c r="AL336">
        <v>0</v>
      </c>
      <c r="AM336">
        <v>1</v>
      </c>
      <c r="AN336">
        <v>0</v>
      </c>
      <c r="AO336">
        <v>1</v>
      </c>
      <c r="AP336">
        <v>6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hidden="1" x14ac:dyDescent="0.45">
      <c r="A337" t="s">
        <v>838</v>
      </c>
      <c r="B337" t="s">
        <v>79</v>
      </c>
      <c r="C337" t="s">
        <v>830</v>
      </c>
      <c r="D337" t="s">
        <v>81</v>
      </c>
      <c r="E337" s="2" t="str">
        <f t="shared" si="11"/>
        <v>FX22041303</v>
      </c>
      <c r="F337" t="s">
        <v>19</v>
      </c>
      <c r="G337" t="s">
        <v>19</v>
      </c>
      <c r="H337" t="s">
        <v>82</v>
      </c>
      <c r="I337" t="s">
        <v>839</v>
      </c>
      <c r="J337">
        <v>59</v>
      </c>
      <c r="K337" t="s">
        <v>84</v>
      </c>
      <c r="L337" t="s">
        <v>85</v>
      </c>
      <c r="M337" t="s">
        <v>86</v>
      </c>
      <c r="N337">
        <v>2</v>
      </c>
      <c r="O337" s="1">
        <v>44658.625740740739</v>
      </c>
      <c r="P337" s="1">
        <v>44658.702951388892</v>
      </c>
      <c r="Q337">
        <v>6367</v>
      </c>
      <c r="R337">
        <v>304</v>
      </c>
      <c r="S337" t="b">
        <v>0</v>
      </c>
      <c r="T337" t="s">
        <v>87</v>
      </c>
      <c r="U337" t="b">
        <v>0</v>
      </c>
      <c r="V337" t="s">
        <v>114</v>
      </c>
      <c r="W337" s="1">
        <v>44658.631122685183</v>
      </c>
      <c r="X337">
        <v>159</v>
      </c>
      <c r="Y337">
        <v>54</v>
      </c>
      <c r="Z337">
        <v>0</v>
      </c>
      <c r="AA337">
        <v>54</v>
      </c>
      <c r="AB337">
        <v>0</v>
      </c>
      <c r="AC337">
        <v>1</v>
      </c>
      <c r="AD337">
        <v>5</v>
      </c>
      <c r="AE337">
        <v>0</v>
      </c>
      <c r="AF337">
        <v>0</v>
      </c>
      <c r="AG337">
        <v>0</v>
      </c>
      <c r="AH337" t="s">
        <v>190</v>
      </c>
      <c r="AI337" s="1">
        <v>44658.702951388892</v>
      </c>
      <c r="AJ337">
        <v>145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5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hidden="1" x14ac:dyDescent="0.45">
      <c r="A338" t="s">
        <v>840</v>
      </c>
      <c r="B338" t="s">
        <v>79</v>
      </c>
      <c r="C338" t="s">
        <v>830</v>
      </c>
      <c r="D338" t="s">
        <v>81</v>
      </c>
      <c r="E338" s="2" t="str">
        <f t="shared" si="11"/>
        <v>FX22041303</v>
      </c>
      <c r="F338" t="s">
        <v>19</v>
      </c>
      <c r="G338" t="s">
        <v>19</v>
      </c>
      <c r="H338" t="s">
        <v>82</v>
      </c>
      <c r="I338" t="s">
        <v>841</v>
      </c>
      <c r="J338">
        <v>59</v>
      </c>
      <c r="K338" t="s">
        <v>84</v>
      </c>
      <c r="L338" t="s">
        <v>85</v>
      </c>
      <c r="M338" t="s">
        <v>86</v>
      </c>
      <c r="N338">
        <v>2</v>
      </c>
      <c r="O338" s="1">
        <v>44658.625763888886</v>
      </c>
      <c r="P338" s="1">
        <v>44658.704502314817</v>
      </c>
      <c r="Q338">
        <v>6489</v>
      </c>
      <c r="R338">
        <v>314</v>
      </c>
      <c r="S338" t="b">
        <v>0</v>
      </c>
      <c r="T338" t="s">
        <v>87</v>
      </c>
      <c r="U338" t="b">
        <v>0</v>
      </c>
      <c r="V338" t="s">
        <v>196</v>
      </c>
      <c r="W338" s="1">
        <v>44658.632465277777</v>
      </c>
      <c r="X338">
        <v>181</v>
      </c>
      <c r="Y338">
        <v>54</v>
      </c>
      <c r="Z338">
        <v>0</v>
      </c>
      <c r="AA338">
        <v>54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190</v>
      </c>
      <c r="AI338" s="1">
        <v>44658.704502314817</v>
      </c>
      <c r="AJ338">
        <v>133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hidden="1" x14ac:dyDescent="0.45">
      <c r="A339" t="s">
        <v>842</v>
      </c>
      <c r="B339" t="s">
        <v>79</v>
      </c>
      <c r="C339" t="s">
        <v>830</v>
      </c>
      <c r="D339" t="s">
        <v>81</v>
      </c>
      <c r="E339" s="2" t="str">
        <f t="shared" si="11"/>
        <v>FX22041303</v>
      </c>
      <c r="F339" t="s">
        <v>19</v>
      </c>
      <c r="G339" t="s">
        <v>19</v>
      </c>
      <c r="H339" t="s">
        <v>82</v>
      </c>
      <c r="I339" t="s">
        <v>843</v>
      </c>
      <c r="J339">
        <v>28</v>
      </c>
      <c r="K339" t="s">
        <v>84</v>
      </c>
      <c r="L339" t="s">
        <v>85</v>
      </c>
      <c r="M339" t="s">
        <v>86</v>
      </c>
      <c r="N339">
        <v>2</v>
      </c>
      <c r="O339" s="1">
        <v>44658.625949074078</v>
      </c>
      <c r="P339" s="1">
        <v>44658.708240740743</v>
      </c>
      <c r="Q339">
        <v>5842</v>
      </c>
      <c r="R339">
        <v>1268</v>
      </c>
      <c r="S339" t="b">
        <v>0</v>
      </c>
      <c r="T339" t="s">
        <v>87</v>
      </c>
      <c r="U339" t="b">
        <v>0</v>
      </c>
      <c r="V339" t="s">
        <v>136</v>
      </c>
      <c r="W339" s="1">
        <v>44658.641921296294</v>
      </c>
      <c r="X339">
        <v>935</v>
      </c>
      <c r="Y339">
        <v>21</v>
      </c>
      <c r="Z339">
        <v>0</v>
      </c>
      <c r="AA339">
        <v>21</v>
      </c>
      <c r="AB339">
        <v>0</v>
      </c>
      <c r="AC339">
        <v>18</v>
      </c>
      <c r="AD339">
        <v>7</v>
      </c>
      <c r="AE339">
        <v>0</v>
      </c>
      <c r="AF339">
        <v>0</v>
      </c>
      <c r="AG339">
        <v>0</v>
      </c>
      <c r="AH339" t="s">
        <v>190</v>
      </c>
      <c r="AI339" s="1">
        <v>44658.708240740743</v>
      </c>
      <c r="AJ339">
        <v>322</v>
      </c>
      <c r="AK339">
        <v>4</v>
      </c>
      <c r="AL339">
        <v>0</v>
      </c>
      <c r="AM339">
        <v>4</v>
      </c>
      <c r="AN339">
        <v>0</v>
      </c>
      <c r="AO339">
        <v>4</v>
      </c>
      <c r="AP339">
        <v>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hidden="1" x14ac:dyDescent="0.45">
      <c r="A340" t="s">
        <v>844</v>
      </c>
      <c r="B340" t="s">
        <v>79</v>
      </c>
      <c r="C340" t="s">
        <v>662</v>
      </c>
      <c r="D340" t="s">
        <v>81</v>
      </c>
      <c r="E340" s="2" t="str">
        <f>HYPERLINK("capsilon://?command=openfolder&amp;siteaddress=FAM.docvelocity-na8.net&amp;folderid=FX88A956D5-B8F4-F9D2-0D54-D895A6B4E1F0","FX220313839")</f>
        <v>FX220313839</v>
      </c>
      <c r="F340" t="s">
        <v>19</v>
      </c>
      <c r="G340" t="s">
        <v>19</v>
      </c>
      <c r="H340" t="s">
        <v>82</v>
      </c>
      <c r="I340" t="s">
        <v>845</v>
      </c>
      <c r="J340">
        <v>28</v>
      </c>
      <c r="K340" t="s">
        <v>84</v>
      </c>
      <c r="L340" t="s">
        <v>85</v>
      </c>
      <c r="M340" t="s">
        <v>86</v>
      </c>
      <c r="N340">
        <v>2</v>
      </c>
      <c r="O340" s="1">
        <v>44658.628993055558</v>
      </c>
      <c r="P340" s="1">
        <v>44658.781307870369</v>
      </c>
      <c r="Q340">
        <v>11934</v>
      </c>
      <c r="R340">
        <v>1226</v>
      </c>
      <c r="S340" t="b">
        <v>0</v>
      </c>
      <c r="T340" t="s">
        <v>87</v>
      </c>
      <c r="U340" t="b">
        <v>0</v>
      </c>
      <c r="V340" t="s">
        <v>133</v>
      </c>
      <c r="W340" s="1">
        <v>44658.646203703705</v>
      </c>
      <c r="X340">
        <v>647</v>
      </c>
      <c r="Y340">
        <v>21</v>
      </c>
      <c r="Z340">
        <v>0</v>
      </c>
      <c r="AA340">
        <v>21</v>
      </c>
      <c r="AB340">
        <v>0</v>
      </c>
      <c r="AC340">
        <v>2</v>
      </c>
      <c r="AD340">
        <v>7</v>
      </c>
      <c r="AE340">
        <v>0</v>
      </c>
      <c r="AF340">
        <v>0</v>
      </c>
      <c r="AG340">
        <v>0</v>
      </c>
      <c r="AH340" t="s">
        <v>115</v>
      </c>
      <c r="AI340" s="1">
        <v>44658.781307870369</v>
      </c>
      <c r="AJ340">
        <v>348</v>
      </c>
      <c r="AK340">
        <v>2</v>
      </c>
      <c r="AL340">
        <v>0</v>
      </c>
      <c r="AM340">
        <v>2</v>
      </c>
      <c r="AN340">
        <v>0</v>
      </c>
      <c r="AO340">
        <v>2</v>
      </c>
      <c r="AP340">
        <v>5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hidden="1" x14ac:dyDescent="0.45">
      <c r="A341" t="s">
        <v>846</v>
      </c>
      <c r="B341" t="s">
        <v>79</v>
      </c>
      <c r="C341" t="s">
        <v>769</v>
      </c>
      <c r="D341" t="s">
        <v>81</v>
      </c>
      <c r="E341" s="2" t="str">
        <f>HYPERLINK("capsilon://?command=openfolder&amp;siteaddress=FAM.docvelocity-na8.net&amp;folderid=FX66E43B3F-FF13-5589-58FD-CE191B33367A","FX22041239")</f>
        <v>FX22041239</v>
      </c>
      <c r="F341" t="s">
        <v>19</v>
      </c>
      <c r="G341" t="s">
        <v>19</v>
      </c>
      <c r="H341" t="s">
        <v>82</v>
      </c>
      <c r="I341" t="s">
        <v>847</v>
      </c>
      <c r="J341">
        <v>57</v>
      </c>
      <c r="K341" t="s">
        <v>84</v>
      </c>
      <c r="L341" t="s">
        <v>85</v>
      </c>
      <c r="M341" t="s">
        <v>86</v>
      </c>
      <c r="N341">
        <v>2</v>
      </c>
      <c r="O341" s="1">
        <v>44658.631585648145</v>
      </c>
      <c r="P341" s="1">
        <v>44658.779953703706</v>
      </c>
      <c r="Q341">
        <v>12552</v>
      </c>
      <c r="R341">
        <v>267</v>
      </c>
      <c r="S341" t="b">
        <v>0</v>
      </c>
      <c r="T341" t="s">
        <v>87</v>
      </c>
      <c r="U341" t="b">
        <v>0</v>
      </c>
      <c r="V341" t="s">
        <v>196</v>
      </c>
      <c r="W341" s="1">
        <v>44658.634409722225</v>
      </c>
      <c r="X341">
        <v>167</v>
      </c>
      <c r="Y341">
        <v>52</v>
      </c>
      <c r="Z341">
        <v>0</v>
      </c>
      <c r="AA341">
        <v>52</v>
      </c>
      <c r="AB341">
        <v>0</v>
      </c>
      <c r="AC341">
        <v>1</v>
      </c>
      <c r="AD341">
        <v>5</v>
      </c>
      <c r="AE341">
        <v>0</v>
      </c>
      <c r="AF341">
        <v>0</v>
      </c>
      <c r="AG341">
        <v>0</v>
      </c>
      <c r="AH341" t="s">
        <v>102</v>
      </c>
      <c r="AI341" s="1">
        <v>44658.779953703706</v>
      </c>
      <c r="AJ341">
        <v>96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hidden="1" x14ac:dyDescent="0.45">
      <c r="A342" t="s">
        <v>848</v>
      </c>
      <c r="B342" t="s">
        <v>79</v>
      </c>
      <c r="C342" t="s">
        <v>817</v>
      </c>
      <c r="D342" t="s">
        <v>81</v>
      </c>
      <c r="E342" s="2" t="str">
        <f>HYPERLINK("capsilon://?command=openfolder&amp;siteaddress=FAM.docvelocity-na8.net&amp;folderid=FXD4025E7B-71CE-C826-4803-37B38D371C8A","FX22037091")</f>
        <v>FX22037091</v>
      </c>
      <c r="F342" t="s">
        <v>19</v>
      </c>
      <c r="G342" t="s">
        <v>19</v>
      </c>
      <c r="H342" t="s">
        <v>82</v>
      </c>
      <c r="I342" t="s">
        <v>818</v>
      </c>
      <c r="J342">
        <v>293</v>
      </c>
      <c r="K342" t="s">
        <v>84</v>
      </c>
      <c r="L342" t="s">
        <v>85</v>
      </c>
      <c r="M342" t="s">
        <v>86</v>
      </c>
      <c r="N342">
        <v>2</v>
      </c>
      <c r="O342" s="1">
        <v>44658.631747685184</v>
      </c>
      <c r="P342" s="1">
        <v>44658.653657407405</v>
      </c>
      <c r="Q342">
        <v>19</v>
      </c>
      <c r="R342">
        <v>1874</v>
      </c>
      <c r="S342" t="b">
        <v>0</v>
      </c>
      <c r="T342" t="s">
        <v>87</v>
      </c>
      <c r="U342" t="b">
        <v>1</v>
      </c>
      <c r="V342" t="s">
        <v>180</v>
      </c>
      <c r="W342" s="1">
        <v>44658.642361111109</v>
      </c>
      <c r="X342">
        <v>733</v>
      </c>
      <c r="Y342">
        <v>235</v>
      </c>
      <c r="Z342">
        <v>0</v>
      </c>
      <c r="AA342">
        <v>235</v>
      </c>
      <c r="AB342">
        <v>0</v>
      </c>
      <c r="AC342">
        <v>18</v>
      </c>
      <c r="AD342">
        <v>58</v>
      </c>
      <c r="AE342">
        <v>0</v>
      </c>
      <c r="AF342">
        <v>0</v>
      </c>
      <c r="AG342">
        <v>0</v>
      </c>
      <c r="AH342" t="s">
        <v>115</v>
      </c>
      <c r="AI342" s="1">
        <v>44658.653657407405</v>
      </c>
      <c r="AJ342">
        <v>971</v>
      </c>
      <c r="AK342">
        <v>1</v>
      </c>
      <c r="AL342">
        <v>0</v>
      </c>
      <c r="AM342">
        <v>1</v>
      </c>
      <c r="AN342">
        <v>0</v>
      </c>
      <c r="AO342">
        <v>1</v>
      </c>
      <c r="AP342">
        <v>57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hidden="1" x14ac:dyDescent="0.45">
      <c r="A343" t="s">
        <v>849</v>
      </c>
      <c r="B343" t="s">
        <v>79</v>
      </c>
      <c r="C343" t="s">
        <v>769</v>
      </c>
      <c r="D343" t="s">
        <v>81</v>
      </c>
      <c r="E343" s="2" t="str">
        <f>HYPERLINK("capsilon://?command=openfolder&amp;siteaddress=FAM.docvelocity-na8.net&amp;folderid=FX66E43B3F-FF13-5589-58FD-CE191B33367A","FX22041239")</f>
        <v>FX22041239</v>
      </c>
      <c r="F343" t="s">
        <v>19</v>
      </c>
      <c r="G343" t="s">
        <v>19</v>
      </c>
      <c r="H343" t="s">
        <v>82</v>
      </c>
      <c r="I343" t="s">
        <v>850</v>
      </c>
      <c r="J343">
        <v>57</v>
      </c>
      <c r="K343" t="s">
        <v>84</v>
      </c>
      <c r="L343" t="s">
        <v>85</v>
      </c>
      <c r="M343" t="s">
        <v>86</v>
      </c>
      <c r="N343">
        <v>2</v>
      </c>
      <c r="O343" s="1">
        <v>44658.631932870368</v>
      </c>
      <c r="P343" s="1">
        <v>44658.781168981484</v>
      </c>
      <c r="Q343">
        <v>12538</v>
      </c>
      <c r="R343">
        <v>356</v>
      </c>
      <c r="S343" t="b">
        <v>0</v>
      </c>
      <c r="T343" t="s">
        <v>87</v>
      </c>
      <c r="U343" t="b">
        <v>0</v>
      </c>
      <c r="V343" t="s">
        <v>189</v>
      </c>
      <c r="W343" s="1">
        <v>44658.635520833333</v>
      </c>
      <c r="X343">
        <v>252</v>
      </c>
      <c r="Y343">
        <v>52</v>
      </c>
      <c r="Z343">
        <v>0</v>
      </c>
      <c r="AA343">
        <v>52</v>
      </c>
      <c r="AB343">
        <v>0</v>
      </c>
      <c r="AC343">
        <v>1</v>
      </c>
      <c r="AD343">
        <v>5</v>
      </c>
      <c r="AE343">
        <v>0</v>
      </c>
      <c r="AF343">
        <v>0</v>
      </c>
      <c r="AG343">
        <v>0</v>
      </c>
      <c r="AH343" t="s">
        <v>102</v>
      </c>
      <c r="AI343" s="1">
        <v>44658.781168981484</v>
      </c>
      <c r="AJ343">
        <v>104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hidden="1" x14ac:dyDescent="0.45">
      <c r="A344" t="s">
        <v>851</v>
      </c>
      <c r="B344" t="s">
        <v>79</v>
      </c>
      <c r="C344" t="s">
        <v>769</v>
      </c>
      <c r="D344" t="s">
        <v>81</v>
      </c>
      <c r="E344" s="2" t="str">
        <f>HYPERLINK("capsilon://?command=openfolder&amp;siteaddress=FAM.docvelocity-na8.net&amp;folderid=FX66E43B3F-FF13-5589-58FD-CE191B33367A","FX22041239")</f>
        <v>FX22041239</v>
      </c>
      <c r="F344" t="s">
        <v>19</v>
      </c>
      <c r="G344" t="s">
        <v>19</v>
      </c>
      <c r="H344" t="s">
        <v>82</v>
      </c>
      <c r="I344" t="s">
        <v>852</v>
      </c>
      <c r="J344">
        <v>28</v>
      </c>
      <c r="K344" t="s">
        <v>84</v>
      </c>
      <c r="L344" t="s">
        <v>85</v>
      </c>
      <c r="M344" t="s">
        <v>86</v>
      </c>
      <c r="N344">
        <v>2</v>
      </c>
      <c r="O344" s="1">
        <v>44658.632037037038</v>
      </c>
      <c r="P344" s="1">
        <v>44658.781944444447</v>
      </c>
      <c r="Q344">
        <v>12628</v>
      </c>
      <c r="R344">
        <v>324</v>
      </c>
      <c r="S344" t="b">
        <v>0</v>
      </c>
      <c r="T344" t="s">
        <v>87</v>
      </c>
      <c r="U344" t="b">
        <v>0</v>
      </c>
      <c r="V344" t="s">
        <v>151</v>
      </c>
      <c r="W344" s="1">
        <v>44658.638078703705</v>
      </c>
      <c r="X344">
        <v>214</v>
      </c>
      <c r="Y344">
        <v>21</v>
      </c>
      <c r="Z344">
        <v>0</v>
      </c>
      <c r="AA344">
        <v>21</v>
      </c>
      <c r="AB344">
        <v>0</v>
      </c>
      <c r="AC344">
        <v>0</v>
      </c>
      <c r="AD344">
        <v>7</v>
      </c>
      <c r="AE344">
        <v>0</v>
      </c>
      <c r="AF344">
        <v>0</v>
      </c>
      <c r="AG344">
        <v>0</v>
      </c>
      <c r="AH344" t="s">
        <v>102</v>
      </c>
      <c r="AI344" s="1">
        <v>44658.781944444447</v>
      </c>
      <c r="AJ344">
        <v>66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hidden="1" x14ac:dyDescent="0.45">
      <c r="A345" t="s">
        <v>853</v>
      </c>
      <c r="B345" t="s">
        <v>79</v>
      </c>
      <c r="C345" t="s">
        <v>830</v>
      </c>
      <c r="D345" t="s">
        <v>81</v>
      </c>
      <c r="E345" s="2" t="str">
        <f>HYPERLINK("capsilon://?command=openfolder&amp;siteaddress=FAM.docvelocity-na8.net&amp;folderid=FXD4B1A449-424B-F8B5-E02D-4C09DCA3BDB9","FX22041303")</f>
        <v>FX22041303</v>
      </c>
      <c r="F345" t="s">
        <v>19</v>
      </c>
      <c r="G345" t="s">
        <v>19</v>
      </c>
      <c r="H345" t="s">
        <v>82</v>
      </c>
      <c r="I345" t="s">
        <v>835</v>
      </c>
      <c r="J345">
        <v>56</v>
      </c>
      <c r="K345" t="s">
        <v>84</v>
      </c>
      <c r="L345" t="s">
        <v>85</v>
      </c>
      <c r="M345" t="s">
        <v>86</v>
      </c>
      <c r="N345">
        <v>2</v>
      </c>
      <c r="O345" s="1">
        <v>44658.634085648147</v>
      </c>
      <c r="P345" s="1">
        <v>44658.648229166669</v>
      </c>
      <c r="Q345">
        <v>876</v>
      </c>
      <c r="R345">
        <v>346</v>
      </c>
      <c r="S345" t="b">
        <v>0</v>
      </c>
      <c r="T345" t="s">
        <v>87</v>
      </c>
      <c r="U345" t="b">
        <v>1</v>
      </c>
      <c r="V345" t="s">
        <v>196</v>
      </c>
      <c r="W345" s="1">
        <v>44658.636018518519</v>
      </c>
      <c r="X345">
        <v>138</v>
      </c>
      <c r="Y345">
        <v>42</v>
      </c>
      <c r="Z345">
        <v>0</v>
      </c>
      <c r="AA345">
        <v>42</v>
      </c>
      <c r="AB345">
        <v>0</v>
      </c>
      <c r="AC345">
        <v>0</v>
      </c>
      <c r="AD345">
        <v>14</v>
      </c>
      <c r="AE345">
        <v>0</v>
      </c>
      <c r="AF345">
        <v>0</v>
      </c>
      <c r="AG345">
        <v>0</v>
      </c>
      <c r="AH345" t="s">
        <v>190</v>
      </c>
      <c r="AI345" s="1">
        <v>44658.648229166669</v>
      </c>
      <c r="AJ345">
        <v>208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14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hidden="1" x14ac:dyDescent="0.45">
      <c r="A346" t="s">
        <v>854</v>
      </c>
      <c r="B346" t="s">
        <v>79</v>
      </c>
      <c r="C346" t="s">
        <v>507</v>
      </c>
      <c r="D346" t="s">
        <v>81</v>
      </c>
      <c r="E346" s="2" t="str">
        <f>HYPERLINK("capsilon://?command=openfolder&amp;siteaddress=FAM.docvelocity-na8.net&amp;folderid=FX354806A9-F86A-A484-6ADE-E4C806868291","FX220314056")</f>
        <v>FX220314056</v>
      </c>
      <c r="F346" t="s">
        <v>19</v>
      </c>
      <c r="G346" t="s">
        <v>19</v>
      </c>
      <c r="H346" t="s">
        <v>82</v>
      </c>
      <c r="I346" t="s">
        <v>855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44658.639756944445</v>
      </c>
      <c r="P346" s="1">
        <v>44658.784305555557</v>
      </c>
      <c r="Q346">
        <v>11562</v>
      </c>
      <c r="R346">
        <v>927</v>
      </c>
      <c r="S346" t="b">
        <v>0</v>
      </c>
      <c r="T346" t="s">
        <v>87</v>
      </c>
      <c r="U346" t="b">
        <v>0</v>
      </c>
      <c r="V346" t="s">
        <v>130</v>
      </c>
      <c r="W346" s="1">
        <v>44658.649027777778</v>
      </c>
      <c r="X346">
        <v>636</v>
      </c>
      <c r="Y346">
        <v>52</v>
      </c>
      <c r="Z346">
        <v>0</v>
      </c>
      <c r="AA346">
        <v>52</v>
      </c>
      <c r="AB346">
        <v>0</v>
      </c>
      <c r="AC346">
        <v>32</v>
      </c>
      <c r="AD346">
        <v>-52</v>
      </c>
      <c r="AE346">
        <v>0</v>
      </c>
      <c r="AF346">
        <v>0</v>
      </c>
      <c r="AG346">
        <v>0</v>
      </c>
      <c r="AH346" t="s">
        <v>115</v>
      </c>
      <c r="AI346" s="1">
        <v>44658.784305555557</v>
      </c>
      <c r="AJ346">
        <v>258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-52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hidden="1" x14ac:dyDescent="0.45">
      <c r="A347" t="s">
        <v>856</v>
      </c>
      <c r="B347" t="s">
        <v>79</v>
      </c>
      <c r="C347" t="s">
        <v>507</v>
      </c>
      <c r="D347" t="s">
        <v>81</v>
      </c>
      <c r="E347" s="2" t="str">
        <f>HYPERLINK("capsilon://?command=openfolder&amp;siteaddress=FAM.docvelocity-na8.net&amp;folderid=FX354806A9-F86A-A484-6ADE-E4C806868291","FX220314056")</f>
        <v>FX220314056</v>
      </c>
      <c r="F347" t="s">
        <v>19</v>
      </c>
      <c r="G347" t="s">
        <v>19</v>
      </c>
      <c r="H347" t="s">
        <v>82</v>
      </c>
      <c r="I347" t="s">
        <v>857</v>
      </c>
      <c r="J347">
        <v>0</v>
      </c>
      <c r="K347" t="s">
        <v>84</v>
      </c>
      <c r="L347" t="s">
        <v>85</v>
      </c>
      <c r="M347" t="s">
        <v>86</v>
      </c>
      <c r="N347">
        <v>1</v>
      </c>
      <c r="O347" s="1">
        <v>44658.640011574076</v>
      </c>
      <c r="P347" s="1">
        <v>44658.699178240742</v>
      </c>
      <c r="Q347">
        <v>4389</v>
      </c>
      <c r="R347">
        <v>723</v>
      </c>
      <c r="S347" t="b">
        <v>0</v>
      </c>
      <c r="T347" t="s">
        <v>87</v>
      </c>
      <c r="U347" t="b">
        <v>0</v>
      </c>
      <c r="V347" t="s">
        <v>88</v>
      </c>
      <c r="W347" s="1">
        <v>44658.699178240742</v>
      </c>
      <c r="X347">
        <v>104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52</v>
      </c>
      <c r="AF347">
        <v>0</v>
      </c>
      <c r="AG347">
        <v>2</v>
      </c>
      <c r="AH347" t="s">
        <v>87</v>
      </c>
      <c r="AI347" t="s">
        <v>87</v>
      </c>
      <c r="AJ347" t="s">
        <v>87</v>
      </c>
      <c r="AK347" t="s">
        <v>87</v>
      </c>
      <c r="AL347" t="s">
        <v>87</v>
      </c>
      <c r="AM347" t="s">
        <v>87</v>
      </c>
      <c r="AN347" t="s">
        <v>87</v>
      </c>
      <c r="AO347" t="s">
        <v>87</v>
      </c>
      <c r="AP347" t="s">
        <v>87</v>
      </c>
      <c r="AQ347" t="s">
        <v>87</v>
      </c>
      <c r="AR347" t="s">
        <v>87</v>
      </c>
      <c r="AS347" t="s">
        <v>87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hidden="1" x14ac:dyDescent="0.45">
      <c r="A348" t="s">
        <v>858</v>
      </c>
      <c r="B348" t="s">
        <v>79</v>
      </c>
      <c r="C348" t="s">
        <v>859</v>
      </c>
      <c r="D348" t="s">
        <v>81</v>
      </c>
      <c r="E348" s="2" t="str">
        <f>HYPERLINK("capsilon://?command=openfolder&amp;siteaddress=FAM.docvelocity-na8.net&amp;folderid=FX23FA1E61-DB25-A17A-BEEC-B0DE88167579","FX2204347")</f>
        <v>FX2204347</v>
      </c>
      <c r="F348" t="s">
        <v>19</v>
      </c>
      <c r="G348" t="s">
        <v>19</v>
      </c>
      <c r="H348" t="s">
        <v>82</v>
      </c>
      <c r="I348" t="s">
        <v>860</v>
      </c>
      <c r="J348">
        <v>419</v>
      </c>
      <c r="K348" t="s">
        <v>84</v>
      </c>
      <c r="L348" t="s">
        <v>85</v>
      </c>
      <c r="M348" t="s">
        <v>86</v>
      </c>
      <c r="N348">
        <v>1</v>
      </c>
      <c r="O348" s="1">
        <v>44658.640682870369</v>
      </c>
      <c r="P348" s="1">
        <v>44658.706516203703</v>
      </c>
      <c r="Q348">
        <v>4680</v>
      </c>
      <c r="R348">
        <v>1008</v>
      </c>
      <c r="S348" t="b">
        <v>0</v>
      </c>
      <c r="T348" t="s">
        <v>87</v>
      </c>
      <c r="U348" t="b">
        <v>0</v>
      </c>
      <c r="V348" t="s">
        <v>88</v>
      </c>
      <c r="W348" s="1">
        <v>44658.706516203703</v>
      </c>
      <c r="X348">
        <v>633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419</v>
      </c>
      <c r="AE348">
        <v>381</v>
      </c>
      <c r="AF348">
        <v>0</v>
      </c>
      <c r="AG348">
        <v>18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hidden="1" x14ac:dyDescent="0.45">
      <c r="A349" t="s">
        <v>861</v>
      </c>
      <c r="B349" t="s">
        <v>79</v>
      </c>
      <c r="C349" t="s">
        <v>862</v>
      </c>
      <c r="D349" t="s">
        <v>81</v>
      </c>
      <c r="E349" s="2" t="str">
        <f>HYPERLINK("capsilon://?command=openfolder&amp;siteaddress=FAM.docvelocity-na8.net&amp;folderid=FXC6827D08-849C-E464-E56A-85031C66B2CB","FX22041006")</f>
        <v>FX22041006</v>
      </c>
      <c r="F349" t="s">
        <v>19</v>
      </c>
      <c r="G349" t="s">
        <v>19</v>
      </c>
      <c r="H349" t="s">
        <v>82</v>
      </c>
      <c r="I349" t="s">
        <v>863</v>
      </c>
      <c r="J349">
        <v>184</v>
      </c>
      <c r="K349" t="s">
        <v>84</v>
      </c>
      <c r="L349" t="s">
        <v>85</v>
      </c>
      <c r="M349" t="s">
        <v>86</v>
      </c>
      <c r="N349">
        <v>1</v>
      </c>
      <c r="O349" s="1">
        <v>44658.653055555558</v>
      </c>
      <c r="P349" s="1">
        <v>44658.713159722225</v>
      </c>
      <c r="Q349">
        <v>4816</v>
      </c>
      <c r="R349">
        <v>377</v>
      </c>
      <c r="S349" t="b">
        <v>0</v>
      </c>
      <c r="T349" t="s">
        <v>87</v>
      </c>
      <c r="U349" t="b">
        <v>0</v>
      </c>
      <c r="V349" t="s">
        <v>88</v>
      </c>
      <c r="W349" s="1">
        <v>44658.713159722225</v>
      </c>
      <c r="X349">
        <v>105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184</v>
      </c>
      <c r="AE349">
        <v>172</v>
      </c>
      <c r="AF349">
        <v>0</v>
      </c>
      <c r="AG349">
        <v>6</v>
      </c>
      <c r="AH349" t="s">
        <v>87</v>
      </c>
      <c r="AI349" t="s">
        <v>87</v>
      </c>
      <c r="AJ349" t="s">
        <v>87</v>
      </c>
      <c r="AK349" t="s">
        <v>87</v>
      </c>
      <c r="AL349" t="s">
        <v>87</v>
      </c>
      <c r="AM349" t="s">
        <v>87</v>
      </c>
      <c r="AN349" t="s">
        <v>87</v>
      </c>
      <c r="AO349" t="s">
        <v>87</v>
      </c>
      <c r="AP349" t="s">
        <v>87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hidden="1" x14ac:dyDescent="0.45">
      <c r="A350" t="s">
        <v>864</v>
      </c>
      <c r="B350" t="s">
        <v>79</v>
      </c>
      <c r="C350" t="s">
        <v>737</v>
      </c>
      <c r="D350" t="s">
        <v>81</v>
      </c>
      <c r="E350" s="2" t="str">
        <f>HYPERLINK("capsilon://?command=openfolder&amp;siteaddress=FAM.docvelocity-na8.net&amp;folderid=FXF9CC45FD-7199-4486-64F4-108F205932F5","FX22041029")</f>
        <v>FX22041029</v>
      </c>
      <c r="F350" t="s">
        <v>19</v>
      </c>
      <c r="G350" t="s">
        <v>19</v>
      </c>
      <c r="H350" t="s">
        <v>82</v>
      </c>
      <c r="I350" t="s">
        <v>865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44658.657129629632</v>
      </c>
      <c r="P350" s="1">
        <v>44658.782118055555</v>
      </c>
      <c r="Q350">
        <v>10613</v>
      </c>
      <c r="R350">
        <v>186</v>
      </c>
      <c r="S350" t="b">
        <v>0</v>
      </c>
      <c r="T350" t="s">
        <v>87</v>
      </c>
      <c r="U350" t="b">
        <v>0</v>
      </c>
      <c r="V350" t="s">
        <v>136</v>
      </c>
      <c r="W350" s="1">
        <v>44658.669282407405</v>
      </c>
      <c r="X350">
        <v>172</v>
      </c>
      <c r="Y350">
        <v>0</v>
      </c>
      <c r="Z350">
        <v>0</v>
      </c>
      <c r="AA350">
        <v>0</v>
      </c>
      <c r="AB350">
        <v>9</v>
      </c>
      <c r="AC350">
        <v>1</v>
      </c>
      <c r="AD350">
        <v>0</v>
      </c>
      <c r="AE350">
        <v>0</v>
      </c>
      <c r="AF350">
        <v>0</v>
      </c>
      <c r="AG350">
        <v>0</v>
      </c>
      <c r="AH350" t="s">
        <v>102</v>
      </c>
      <c r="AI350" s="1">
        <v>44658.782118055555</v>
      </c>
      <c r="AJ350">
        <v>14</v>
      </c>
      <c r="AK350">
        <v>0</v>
      </c>
      <c r="AL350">
        <v>0</v>
      </c>
      <c r="AM350">
        <v>0</v>
      </c>
      <c r="AN350">
        <v>9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hidden="1" x14ac:dyDescent="0.45">
      <c r="A351" t="s">
        <v>866</v>
      </c>
      <c r="B351" t="s">
        <v>79</v>
      </c>
      <c r="C351" t="s">
        <v>867</v>
      </c>
      <c r="D351" t="s">
        <v>81</v>
      </c>
      <c r="E351" s="2" t="str">
        <f>HYPERLINK("capsilon://?command=openfolder&amp;siteaddress=FAM.docvelocity-na8.net&amp;folderid=FXD5CA8020-EABF-31EB-AC26-4C6FA6F37277","FX2204371")</f>
        <v>FX2204371</v>
      </c>
      <c r="F351" t="s">
        <v>19</v>
      </c>
      <c r="G351" t="s">
        <v>19</v>
      </c>
      <c r="H351" t="s">
        <v>82</v>
      </c>
      <c r="I351" t="s">
        <v>868</v>
      </c>
      <c r="J351">
        <v>152</v>
      </c>
      <c r="K351" t="s">
        <v>84</v>
      </c>
      <c r="L351" t="s">
        <v>85</v>
      </c>
      <c r="M351" t="s">
        <v>86</v>
      </c>
      <c r="N351">
        <v>1</v>
      </c>
      <c r="O351" s="1">
        <v>44658.663240740738</v>
      </c>
      <c r="P351" s="1">
        <v>44658.718310185184</v>
      </c>
      <c r="Q351">
        <v>4143</v>
      </c>
      <c r="R351">
        <v>615</v>
      </c>
      <c r="S351" t="b">
        <v>0</v>
      </c>
      <c r="T351" t="s">
        <v>87</v>
      </c>
      <c r="U351" t="b">
        <v>0</v>
      </c>
      <c r="V351" t="s">
        <v>88</v>
      </c>
      <c r="W351" s="1">
        <v>44658.718310185184</v>
      </c>
      <c r="X351">
        <v>437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152</v>
      </c>
      <c r="AE351">
        <v>146</v>
      </c>
      <c r="AF351">
        <v>0</v>
      </c>
      <c r="AG351">
        <v>8</v>
      </c>
      <c r="AH351" t="s">
        <v>87</v>
      </c>
      <c r="AI351" t="s">
        <v>87</v>
      </c>
      <c r="AJ351" t="s">
        <v>87</v>
      </c>
      <c r="AK351" t="s">
        <v>87</v>
      </c>
      <c r="AL351" t="s">
        <v>87</v>
      </c>
      <c r="AM351" t="s">
        <v>87</v>
      </c>
      <c r="AN351" t="s">
        <v>87</v>
      </c>
      <c r="AO351" t="s">
        <v>87</v>
      </c>
      <c r="AP351" t="s">
        <v>87</v>
      </c>
      <c r="AQ351" t="s">
        <v>87</v>
      </c>
      <c r="AR351" t="s">
        <v>87</v>
      </c>
      <c r="AS351" t="s">
        <v>87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hidden="1" x14ac:dyDescent="0.45">
      <c r="A352" t="s">
        <v>869</v>
      </c>
      <c r="B352" t="s">
        <v>79</v>
      </c>
      <c r="C352" t="s">
        <v>734</v>
      </c>
      <c r="D352" t="s">
        <v>81</v>
      </c>
      <c r="E352" s="2" t="str">
        <f>HYPERLINK("capsilon://?command=openfolder&amp;siteaddress=FAM.docvelocity-na8.net&amp;folderid=FXD9775687-185F-A24D-BCDA-695FEA24A05E","FX22042148")</f>
        <v>FX22042148</v>
      </c>
      <c r="F352" t="s">
        <v>19</v>
      </c>
      <c r="G352" t="s">
        <v>19</v>
      </c>
      <c r="H352" t="s">
        <v>82</v>
      </c>
      <c r="I352" t="s">
        <v>870</v>
      </c>
      <c r="J352">
        <v>0</v>
      </c>
      <c r="K352" t="s">
        <v>84</v>
      </c>
      <c r="L352" t="s">
        <v>85</v>
      </c>
      <c r="M352" t="s">
        <v>86</v>
      </c>
      <c r="N352">
        <v>2</v>
      </c>
      <c r="O352" s="1">
        <v>44658.679074074076</v>
      </c>
      <c r="P352" s="1">
        <v>44658.783113425925</v>
      </c>
      <c r="Q352">
        <v>7371</v>
      </c>
      <c r="R352">
        <v>1618</v>
      </c>
      <c r="S352" t="b">
        <v>0</v>
      </c>
      <c r="T352" t="s">
        <v>87</v>
      </c>
      <c r="U352" t="b">
        <v>0</v>
      </c>
      <c r="V352" t="s">
        <v>151</v>
      </c>
      <c r="W352" s="1">
        <v>44658.730856481481</v>
      </c>
      <c r="X352">
        <v>1204</v>
      </c>
      <c r="Y352">
        <v>37</v>
      </c>
      <c r="Z352">
        <v>0</v>
      </c>
      <c r="AA352">
        <v>37</v>
      </c>
      <c r="AB352">
        <v>0</v>
      </c>
      <c r="AC352">
        <v>28</v>
      </c>
      <c r="AD352">
        <v>-37</v>
      </c>
      <c r="AE352">
        <v>0</v>
      </c>
      <c r="AF352">
        <v>0</v>
      </c>
      <c r="AG352">
        <v>0</v>
      </c>
      <c r="AH352" t="s">
        <v>102</v>
      </c>
      <c r="AI352" s="1">
        <v>44658.783113425925</v>
      </c>
      <c r="AJ352">
        <v>85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-37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hidden="1" x14ac:dyDescent="0.45">
      <c r="A353" t="s">
        <v>871</v>
      </c>
      <c r="B353" t="s">
        <v>79</v>
      </c>
      <c r="C353" t="s">
        <v>872</v>
      </c>
      <c r="D353" t="s">
        <v>81</v>
      </c>
      <c r="E353" s="2" t="str">
        <f>HYPERLINK("capsilon://?command=openfolder&amp;siteaddress=FAM.docvelocity-na8.net&amp;folderid=FX5FE1E230-9F33-EE92-9EC4-07352C708F82","FX220313827")</f>
        <v>FX220313827</v>
      </c>
      <c r="F353" t="s">
        <v>19</v>
      </c>
      <c r="G353" t="s">
        <v>19</v>
      </c>
      <c r="H353" t="s">
        <v>82</v>
      </c>
      <c r="I353" t="s">
        <v>873</v>
      </c>
      <c r="J353">
        <v>61</v>
      </c>
      <c r="K353" t="s">
        <v>84</v>
      </c>
      <c r="L353" t="s">
        <v>85</v>
      </c>
      <c r="M353" t="s">
        <v>86</v>
      </c>
      <c r="N353">
        <v>2</v>
      </c>
      <c r="O353" s="1">
        <v>44652.56863425926</v>
      </c>
      <c r="P353" s="1">
        <v>44652.644942129627</v>
      </c>
      <c r="Q353">
        <v>6078</v>
      </c>
      <c r="R353">
        <v>515</v>
      </c>
      <c r="S353" t="b">
        <v>0</v>
      </c>
      <c r="T353" t="s">
        <v>87</v>
      </c>
      <c r="U353" t="b">
        <v>0</v>
      </c>
      <c r="V353" t="s">
        <v>148</v>
      </c>
      <c r="W353" s="1">
        <v>44652.571284722224</v>
      </c>
      <c r="X353">
        <v>226</v>
      </c>
      <c r="Y353">
        <v>56</v>
      </c>
      <c r="Z353">
        <v>0</v>
      </c>
      <c r="AA353">
        <v>56</v>
      </c>
      <c r="AB353">
        <v>0</v>
      </c>
      <c r="AC353">
        <v>0</v>
      </c>
      <c r="AD353">
        <v>5</v>
      </c>
      <c r="AE353">
        <v>0</v>
      </c>
      <c r="AF353">
        <v>0</v>
      </c>
      <c r="AG353">
        <v>0</v>
      </c>
      <c r="AH353" t="s">
        <v>99</v>
      </c>
      <c r="AI353" s="1">
        <v>44652.644942129627</v>
      </c>
      <c r="AJ353">
        <v>289</v>
      </c>
      <c r="AK353">
        <v>2</v>
      </c>
      <c r="AL353">
        <v>0</v>
      </c>
      <c r="AM353">
        <v>2</v>
      </c>
      <c r="AN353">
        <v>0</v>
      </c>
      <c r="AO353">
        <v>2</v>
      </c>
      <c r="AP353">
        <v>3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hidden="1" x14ac:dyDescent="0.45">
      <c r="A354" t="s">
        <v>874</v>
      </c>
      <c r="B354" t="s">
        <v>79</v>
      </c>
      <c r="C354" t="s">
        <v>872</v>
      </c>
      <c r="D354" t="s">
        <v>81</v>
      </c>
      <c r="E354" s="2" t="str">
        <f>HYPERLINK("capsilon://?command=openfolder&amp;siteaddress=FAM.docvelocity-na8.net&amp;folderid=FX5FE1E230-9F33-EE92-9EC4-07352C708F82","FX220313827")</f>
        <v>FX220313827</v>
      </c>
      <c r="F354" t="s">
        <v>19</v>
      </c>
      <c r="G354" t="s">
        <v>19</v>
      </c>
      <c r="H354" t="s">
        <v>82</v>
      </c>
      <c r="I354" t="s">
        <v>875</v>
      </c>
      <c r="J354">
        <v>66</v>
      </c>
      <c r="K354" t="s">
        <v>84</v>
      </c>
      <c r="L354" t="s">
        <v>85</v>
      </c>
      <c r="M354" t="s">
        <v>86</v>
      </c>
      <c r="N354">
        <v>2</v>
      </c>
      <c r="O354" s="1">
        <v>44652.568715277775</v>
      </c>
      <c r="P354" s="1">
        <v>44652.643194444441</v>
      </c>
      <c r="Q354">
        <v>6127</v>
      </c>
      <c r="R354">
        <v>308</v>
      </c>
      <c r="S354" t="b">
        <v>0</v>
      </c>
      <c r="T354" t="s">
        <v>87</v>
      </c>
      <c r="U354" t="b">
        <v>0</v>
      </c>
      <c r="V354" t="s">
        <v>148</v>
      </c>
      <c r="W354" s="1">
        <v>44652.573796296296</v>
      </c>
      <c r="X354">
        <v>216</v>
      </c>
      <c r="Y354">
        <v>61</v>
      </c>
      <c r="Z354">
        <v>0</v>
      </c>
      <c r="AA354">
        <v>61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102</v>
      </c>
      <c r="AI354" s="1">
        <v>44652.643194444441</v>
      </c>
      <c r="AJ354">
        <v>92</v>
      </c>
      <c r="AK354">
        <v>2</v>
      </c>
      <c r="AL354">
        <v>0</v>
      </c>
      <c r="AM354">
        <v>2</v>
      </c>
      <c r="AN354">
        <v>0</v>
      </c>
      <c r="AO354">
        <v>2</v>
      </c>
      <c r="AP354">
        <v>3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hidden="1" x14ac:dyDescent="0.45">
      <c r="A355" t="s">
        <v>876</v>
      </c>
      <c r="B355" t="s">
        <v>79</v>
      </c>
      <c r="C355" t="s">
        <v>872</v>
      </c>
      <c r="D355" t="s">
        <v>81</v>
      </c>
      <c r="E355" s="2" t="str">
        <f>HYPERLINK("capsilon://?command=openfolder&amp;siteaddress=FAM.docvelocity-na8.net&amp;folderid=FX5FE1E230-9F33-EE92-9EC4-07352C708F82","FX220313827")</f>
        <v>FX220313827</v>
      </c>
      <c r="F355" t="s">
        <v>19</v>
      </c>
      <c r="G355" t="s">
        <v>19</v>
      </c>
      <c r="H355" t="s">
        <v>82</v>
      </c>
      <c r="I355" t="s">
        <v>877</v>
      </c>
      <c r="J355">
        <v>51</v>
      </c>
      <c r="K355" t="s">
        <v>84</v>
      </c>
      <c r="L355" t="s">
        <v>85</v>
      </c>
      <c r="M355" t="s">
        <v>86</v>
      </c>
      <c r="N355">
        <v>2</v>
      </c>
      <c r="O355" s="1">
        <v>44652.568969907406</v>
      </c>
      <c r="P355" s="1">
        <v>44652.643935185188</v>
      </c>
      <c r="Q355">
        <v>6009</v>
      </c>
      <c r="R355">
        <v>468</v>
      </c>
      <c r="S355" t="b">
        <v>0</v>
      </c>
      <c r="T355" t="s">
        <v>87</v>
      </c>
      <c r="U355" t="b">
        <v>0</v>
      </c>
      <c r="V355" t="s">
        <v>148</v>
      </c>
      <c r="W355" s="1">
        <v>44652.57849537037</v>
      </c>
      <c r="X355">
        <v>405</v>
      </c>
      <c r="Y355">
        <v>46</v>
      </c>
      <c r="Z355">
        <v>0</v>
      </c>
      <c r="AA355">
        <v>46</v>
      </c>
      <c r="AB355">
        <v>0</v>
      </c>
      <c r="AC355">
        <v>2</v>
      </c>
      <c r="AD355">
        <v>5</v>
      </c>
      <c r="AE355">
        <v>0</v>
      </c>
      <c r="AF355">
        <v>0</v>
      </c>
      <c r="AG355">
        <v>0</v>
      </c>
      <c r="AH355" t="s">
        <v>102</v>
      </c>
      <c r="AI355" s="1">
        <v>44652.643935185188</v>
      </c>
      <c r="AJ355">
        <v>63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hidden="1" x14ac:dyDescent="0.45">
      <c r="A356" t="s">
        <v>878</v>
      </c>
      <c r="B356" t="s">
        <v>79</v>
      </c>
      <c r="C356" t="s">
        <v>872</v>
      </c>
      <c r="D356" t="s">
        <v>81</v>
      </c>
      <c r="E356" s="2" t="str">
        <f>HYPERLINK("capsilon://?command=openfolder&amp;siteaddress=FAM.docvelocity-na8.net&amp;folderid=FX5FE1E230-9F33-EE92-9EC4-07352C708F82","FX220313827")</f>
        <v>FX220313827</v>
      </c>
      <c r="F356" t="s">
        <v>19</v>
      </c>
      <c r="G356" t="s">
        <v>19</v>
      </c>
      <c r="H356" t="s">
        <v>82</v>
      </c>
      <c r="I356" t="s">
        <v>879</v>
      </c>
      <c r="J356">
        <v>28</v>
      </c>
      <c r="K356" t="s">
        <v>84</v>
      </c>
      <c r="L356" t="s">
        <v>85</v>
      </c>
      <c r="M356" t="s">
        <v>86</v>
      </c>
      <c r="N356">
        <v>1</v>
      </c>
      <c r="O356" s="1">
        <v>44652.569120370368</v>
      </c>
      <c r="P356" s="1">
        <v>44652.637164351851</v>
      </c>
      <c r="Q356">
        <v>5513</v>
      </c>
      <c r="R356">
        <v>366</v>
      </c>
      <c r="S356" t="b">
        <v>0</v>
      </c>
      <c r="T356" t="s">
        <v>87</v>
      </c>
      <c r="U356" t="b">
        <v>0</v>
      </c>
      <c r="V356" t="s">
        <v>88</v>
      </c>
      <c r="W356" s="1">
        <v>44652.637164351851</v>
      </c>
      <c r="X356">
        <v>94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21</v>
      </c>
      <c r="AF356">
        <v>0</v>
      </c>
      <c r="AG356">
        <v>2</v>
      </c>
      <c r="AH356" t="s">
        <v>87</v>
      </c>
      <c r="AI356" t="s">
        <v>87</v>
      </c>
      <c r="AJ356" t="s">
        <v>87</v>
      </c>
      <c r="AK356" t="s">
        <v>87</v>
      </c>
      <c r="AL356" t="s">
        <v>87</v>
      </c>
      <c r="AM356" t="s">
        <v>87</v>
      </c>
      <c r="AN356" t="s">
        <v>87</v>
      </c>
      <c r="AO356" t="s">
        <v>87</v>
      </c>
      <c r="AP356" t="s">
        <v>87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hidden="1" x14ac:dyDescent="0.45">
      <c r="A357" t="s">
        <v>880</v>
      </c>
      <c r="B357" t="s">
        <v>79</v>
      </c>
      <c r="C357" t="s">
        <v>872</v>
      </c>
      <c r="D357" t="s">
        <v>81</v>
      </c>
      <c r="E357" s="2" t="str">
        <f>HYPERLINK("capsilon://?command=openfolder&amp;siteaddress=FAM.docvelocity-na8.net&amp;folderid=FX5FE1E230-9F33-EE92-9EC4-07352C708F82","FX220313827")</f>
        <v>FX220313827</v>
      </c>
      <c r="F357" t="s">
        <v>19</v>
      </c>
      <c r="G357" t="s">
        <v>19</v>
      </c>
      <c r="H357" t="s">
        <v>82</v>
      </c>
      <c r="I357" t="s">
        <v>881</v>
      </c>
      <c r="J357">
        <v>28</v>
      </c>
      <c r="K357" t="s">
        <v>84</v>
      </c>
      <c r="L357" t="s">
        <v>85</v>
      </c>
      <c r="M357" t="s">
        <v>86</v>
      </c>
      <c r="N357">
        <v>2</v>
      </c>
      <c r="O357" s="1">
        <v>44652.569166666668</v>
      </c>
      <c r="P357" s="1">
        <v>44652.644409722219</v>
      </c>
      <c r="Q357">
        <v>6390</v>
      </c>
      <c r="R357">
        <v>111</v>
      </c>
      <c r="S357" t="b">
        <v>0</v>
      </c>
      <c r="T357" t="s">
        <v>87</v>
      </c>
      <c r="U357" t="b">
        <v>0</v>
      </c>
      <c r="V357" t="s">
        <v>108</v>
      </c>
      <c r="W357" s="1">
        <v>44652.575416666667</v>
      </c>
      <c r="X357">
        <v>71</v>
      </c>
      <c r="Y357">
        <v>21</v>
      </c>
      <c r="Z357">
        <v>0</v>
      </c>
      <c r="AA357">
        <v>21</v>
      </c>
      <c r="AB357">
        <v>0</v>
      </c>
      <c r="AC357">
        <v>0</v>
      </c>
      <c r="AD357">
        <v>7</v>
      </c>
      <c r="AE357">
        <v>0</v>
      </c>
      <c r="AF357">
        <v>0</v>
      </c>
      <c r="AG357">
        <v>0</v>
      </c>
      <c r="AH357" t="s">
        <v>102</v>
      </c>
      <c r="AI357" s="1">
        <v>44652.644409722219</v>
      </c>
      <c r="AJ357">
        <v>40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hidden="1" x14ac:dyDescent="0.45">
      <c r="A358" t="s">
        <v>882</v>
      </c>
      <c r="B358" t="s">
        <v>79</v>
      </c>
      <c r="C358" t="s">
        <v>883</v>
      </c>
      <c r="D358" t="s">
        <v>81</v>
      </c>
      <c r="E358" s="2" t="str">
        <f>HYPERLINK("capsilon://?command=openfolder&amp;siteaddress=FAM.docvelocity-na8.net&amp;folderid=FX0256987B-EA7F-B767-44F4-656B416E2D3C","FX22041543")</f>
        <v>FX22041543</v>
      </c>
      <c r="F358" t="s">
        <v>19</v>
      </c>
      <c r="G358" t="s">
        <v>19</v>
      </c>
      <c r="H358" t="s">
        <v>82</v>
      </c>
      <c r="I358" t="s">
        <v>884</v>
      </c>
      <c r="J358">
        <v>338</v>
      </c>
      <c r="K358" t="s">
        <v>84</v>
      </c>
      <c r="L358" t="s">
        <v>85</v>
      </c>
      <c r="M358" t="s">
        <v>86</v>
      </c>
      <c r="N358">
        <v>1</v>
      </c>
      <c r="O358" s="1">
        <v>44658.691921296297</v>
      </c>
      <c r="P358" s="1">
        <v>44658.74391203704</v>
      </c>
      <c r="Q358">
        <v>3700</v>
      </c>
      <c r="R358">
        <v>792</v>
      </c>
      <c r="S358" t="b">
        <v>0</v>
      </c>
      <c r="T358" t="s">
        <v>87</v>
      </c>
      <c r="U358" t="b">
        <v>0</v>
      </c>
      <c r="V358" t="s">
        <v>88</v>
      </c>
      <c r="W358" s="1">
        <v>44658.74391203704</v>
      </c>
      <c r="X358">
        <v>605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338</v>
      </c>
      <c r="AE358">
        <v>325</v>
      </c>
      <c r="AF358">
        <v>0</v>
      </c>
      <c r="AG358">
        <v>19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hidden="1" x14ac:dyDescent="0.45">
      <c r="A359" t="s">
        <v>885</v>
      </c>
      <c r="B359" t="s">
        <v>79</v>
      </c>
      <c r="C359" t="s">
        <v>872</v>
      </c>
      <c r="D359" t="s">
        <v>81</v>
      </c>
      <c r="E359" s="2" t="str">
        <f>HYPERLINK("capsilon://?command=openfolder&amp;siteaddress=FAM.docvelocity-na8.net&amp;folderid=FX5FE1E230-9F33-EE92-9EC4-07352C708F82","FX220313827")</f>
        <v>FX220313827</v>
      </c>
      <c r="F359" t="s">
        <v>19</v>
      </c>
      <c r="G359" t="s">
        <v>19</v>
      </c>
      <c r="H359" t="s">
        <v>82</v>
      </c>
      <c r="I359" t="s">
        <v>886</v>
      </c>
      <c r="J359">
        <v>28</v>
      </c>
      <c r="K359" t="s">
        <v>84</v>
      </c>
      <c r="L359" t="s">
        <v>85</v>
      </c>
      <c r="M359" t="s">
        <v>86</v>
      </c>
      <c r="N359">
        <v>1</v>
      </c>
      <c r="O359" s="1">
        <v>44652.569328703707</v>
      </c>
      <c r="P359" s="1">
        <v>44652.64203703704</v>
      </c>
      <c r="Q359">
        <v>5988</v>
      </c>
      <c r="R359">
        <v>294</v>
      </c>
      <c r="S359" t="b">
        <v>0</v>
      </c>
      <c r="T359" t="s">
        <v>87</v>
      </c>
      <c r="U359" t="b">
        <v>0</v>
      </c>
      <c r="V359" t="s">
        <v>88</v>
      </c>
      <c r="W359" s="1">
        <v>44652.64203703704</v>
      </c>
      <c r="X359">
        <v>76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28</v>
      </c>
      <c r="AE359">
        <v>21</v>
      </c>
      <c r="AF359">
        <v>0</v>
      </c>
      <c r="AG359">
        <v>2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hidden="1" x14ac:dyDescent="0.45">
      <c r="A360" t="s">
        <v>887</v>
      </c>
      <c r="B360" t="s">
        <v>79</v>
      </c>
      <c r="C360" t="s">
        <v>872</v>
      </c>
      <c r="D360" t="s">
        <v>81</v>
      </c>
      <c r="E360" s="2" t="str">
        <f>HYPERLINK("capsilon://?command=openfolder&amp;siteaddress=FAM.docvelocity-na8.net&amp;folderid=FX5FE1E230-9F33-EE92-9EC4-07352C708F82","FX220313827")</f>
        <v>FX220313827</v>
      </c>
      <c r="F360" t="s">
        <v>19</v>
      </c>
      <c r="G360" t="s">
        <v>19</v>
      </c>
      <c r="H360" t="s">
        <v>82</v>
      </c>
      <c r="I360" t="s">
        <v>888</v>
      </c>
      <c r="J360">
        <v>28</v>
      </c>
      <c r="K360" t="s">
        <v>84</v>
      </c>
      <c r="L360" t="s">
        <v>85</v>
      </c>
      <c r="M360" t="s">
        <v>86</v>
      </c>
      <c r="N360">
        <v>2</v>
      </c>
      <c r="O360" s="1">
        <v>44652.569386574076</v>
      </c>
      <c r="P360" s="1">
        <v>44652.645069444443</v>
      </c>
      <c r="Q360">
        <v>6253</v>
      </c>
      <c r="R360">
        <v>286</v>
      </c>
      <c r="S360" t="b">
        <v>0</v>
      </c>
      <c r="T360" t="s">
        <v>87</v>
      </c>
      <c r="U360" t="b">
        <v>0</v>
      </c>
      <c r="V360" t="s">
        <v>108</v>
      </c>
      <c r="W360" s="1">
        <v>44652.578240740739</v>
      </c>
      <c r="X360">
        <v>230</v>
      </c>
      <c r="Y360">
        <v>21</v>
      </c>
      <c r="Z360">
        <v>0</v>
      </c>
      <c r="AA360">
        <v>21</v>
      </c>
      <c r="AB360">
        <v>0</v>
      </c>
      <c r="AC360">
        <v>18</v>
      </c>
      <c r="AD360">
        <v>7</v>
      </c>
      <c r="AE360">
        <v>0</v>
      </c>
      <c r="AF360">
        <v>0</v>
      </c>
      <c r="AG360">
        <v>0</v>
      </c>
      <c r="AH360" t="s">
        <v>102</v>
      </c>
      <c r="AI360" s="1">
        <v>44652.645069444443</v>
      </c>
      <c r="AJ360">
        <v>56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hidden="1" x14ac:dyDescent="0.45">
      <c r="A361" t="s">
        <v>889</v>
      </c>
      <c r="B361" t="s">
        <v>79</v>
      </c>
      <c r="C361" t="s">
        <v>872</v>
      </c>
      <c r="D361" t="s">
        <v>81</v>
      </c>
      <c r="E361" s="2" t="str">
        <f>HYPERLINK("capsilon://?command=openfolder&amp;siteaddress=FAM.docvelocity-na8.net&amp;folderid=FX5FE1E230-9F33-EE92-9EC4-07352C708F82","FX220313827")</f>
        <v>FX220313827</v>
      </c>
      <c r="F361" t="s">
        <v>19</v>
      </c>
      <c r="G361" t="s">
        <v>19</v>
      </c>
      <c r="H361" t="s">
        <v>82</v>
      </c>
      <c r="I361" t="s">
        <v>890</v>
      </c>
      <c r="J361">
        <v>46</v>
      </c>
      <c r="K361" t="s">
        <v>84</v>
      </c>
      <c r="L361" t="s">
        <v>85</v>
      </c>
      <c r="M361" t="s">
        <v>86</v>
      </c>
      <c r="N361">
        <v>2</v>
      </c>
      <c r="O361" s="1">
        <v>44652.569421296299</v>
      </c>
      <c r="P361" s="1">
        <v>44652.648136574076</v>
      </c>
      <c r="Q361">
        <v>5827</v>
      </c>
      <c r="R361">
        <v>974</v>
      </c>
      <c r="S361" t="b">
        <v>0</v>
      </c>
      <c r="T361" t="s">
        <v>87</v>
      </c>
      <c r="U361" t="b">
        <v>0</v>
      </c>
      <c r="V361" t="s">
        <v>139</v>
      </c>
      <c r="W361" s="1">
        <v>44652.584004629629</v>
      </c>
      <c r="X361">
        <v>699</v>
      </c>
      <c r="Y361">
        <v>36</v>
      </c>
      <c r="Z361">
        <v>0</v>
      </c>
      <c r="AA361">
        <v>36</v>
      </c>
      <c r="AB361">
        <v>0</v>
      </c>
      <c r="AC361">
        <v>9</v>
      </c>
      <c r="AD361">
        <v>10</v>
      </c>
      <c r="AE361">
        <v>0</v>
      </c>
      <c r="AF361">
        <v>0</v>
      </c>
      <c r="AG361">
        <v>0</v>
      </c>
      <c r="AH361" t="s">
        <v>99</v>
      </c>
      <c r="AI361" s="1">
        <v>44652.648136574076</v>
      </c>
      <c r="AJ361">
        <v>275</v>
      </c>
      <c r="AK361">
        <v>2</v>
      </c>
      <c r="AL361">
        <v>0</v>
      </c>
      <c r="AM361">
        <v>2</v>
      </c>
      <c r="AN361">
        <v>0</v>
      </c>
      <c r="AO361">
        <v>2</v>
      </c>
      <c r="AP361">
        <v>8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hidden="1" x14ac:dyDescent="0.45">
      <c r="A362" t="s">
        <v>891</v>
      </c>
      <c r="B362" t="s">
        <v>79</v>
      </c>
      <c r="C362" t="s">
        <v>872</v>
      </c>
      <c r="D362" t="s">
        <v>81</v>
      </c>
      <c r="E362" s="2" t="str">
        <f>HYPERLINK("capsilon://?command=openfolder&amp;siteaddress=FAM.docvelocity-na8.net&amp;folderid=FX5FE1E230-9F33-EE92-9EC4-07352C708F82","FX220313827")</f>
        <v>FX220313827</v>
      </c>
      <c r="F362" t="s">
        <v>19</v>
      </c>
      <c r="G362" t="s">
        <v>19</v>
      </c>
      <c r="H362" t="s">
        <v>82</v>
      </c>
      <c r="I362" t="s">
        <v>892</v>
      </c>
      <c r="J362">
        <v>41</v>
      </c>
      <c r="K362" t="s">
        <v>84</v>
      </c>
      <c r="L362" t="s">
        <v>85</v>
      </c>
      <c r="M362" t="s">
        <v>86</v>
      </c>
      <c r="N362">
        <v>2</v>
      </c>
      <c r="O362" s="1">
        <v>44652.569456018522</v>
      </c>
      <c r="P362" s="1">
        <v>44652.646689814814</v>
      </c>
      <c r="Q362">
        <v>6116</v>
      </c>
      <c r="R362">
        <v>557</v>
      </c>
      <c r="S362" t="b">
        <v>0</v>
      </c>
      <c r="T362" t="s">
        <v>87</v>
      </c>
      <c r="U362" t="b">
        <v>0</v>
      </c>
      <c r="V362" t="s">
        <v>531</v>
      </c>
      <c r="W362" s="1">
        <v>44652.582754629628</v>
      </c>
      <c r="X362">
        <v>418</v>
      </c>
      <c r="Y362">
        <v>36</v>
      </c>
      <c r="Z362">
        <v>0</v>
      </c>
      <c r="AA362">
        <v>36</v>
      </c>
      <c r="AB362">
        <v>0</v>
      </c>
      <c r="AC362">
        <v>8</v>
      </c>
      <c r="AD362">
        <v>5</v>
      </c>
      <c r="AE362">
        <v>0</v>
      </c>
      <c r="AF362">
        <v>0</v>
      </c>
      <c r="AG362">
        <v>0</v>
      </c>
      <c r="AH362" t="s">
        <v>102</v>
      </c>
      <c r="AI362" s="1">
        <v>44652.646689814814</v>
      </c>
      <c r="AJ362">
        <v>139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4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hidden="1" x14ac:dyDescent="0.45">
      <c r="A363" t="s">
        <v>893</v>
      </c>
      <c r="B363" t="s">
        <v>79</v>
      </c>
      <c r="C363" t="s">
        <v>728</v>
      </c>
      <c r="D363" t="s">
        <v>81</v>
      </c>
      <c r="E363" s="2" t="str">
        <f>HYPERLINK("capsilon://?command=openfolder&amp;siteaddress=FAM.docvelocity-na8.net&amp;folderid=FX0EED0700-CAB7-069A-AF81-AFDAF3A1F074","FX22041482")</f>
        <v>FX22041482</v>
      </c>
      <c r="F363" t="s">
        <v>19</v>
      </c>
      <c r="G363" t="s">
        <v>19</v>
      </c>
      <c r="H363" t="s">
        <v>82</v>
      </c>
      <c r="I363" t="s">
        <v>729</v>
      </c>
      <c r="J363">
        <v>469</v>
      </c>
      <c r="K363" t="s">
        <v>84</v>
      </c>
      <c r="L363" t="s">
        <v>85</v>
      </c>
      <c r="M363" t="s">
        <v>86</v>
      </c>
      <c r="N363">
        <v>2</v>
      </c>
      <c r="O363" s="1">
        <v>44658.69425925926</v>
      </c>
      <c r="P363" s="1">
        <v>44658.771458333336</v>
      </c>
      <c r="Q363">
        <v>1155</v>
      </c>
      <c r="R363">
        <v>5515</v>
      </c>
      <c r="S363" t="b">
        <v>0</v>
      </c>
      <c r="T363" t="s">
        <v>87</v>
      </c>
      <c r="U363" t="b">
        <v>1</v>
      </c>
      <c r="V363" t="s">
        <v>189</v>
      </c>
      <c r="W363" s="1">
        <v>44658.720810185187</v>
      </c>
      <c r="X363">
        <v>2161</v>
      </c>
      <c r="Y363">
        <v>454</v>
      </c>
      <c r="Z363">
        <v>0</v>
      </c>
      <c r="AA363">
        <v>454</v>
      </c>
      <c r="AB363">
        <v>0</v>
      </c>
      <c r="AC363">
        <v>66</v>
      </c>
      <c r="AD363">
        <v>15</v>
      </c>
      <c r="AE363">
        <v>0</v>
      </c>
      <c r="AF363">
        <v>0</v>
      </c>
      <c r="AG363">
        <v>0</v>
      </c>
      <c r="AH363" t="s">
        <v>190</v>
      </c>
      <c r="AI363" s="1">
        <v>44658.771458333336</v>
      </c>
      <c r="AJ363">
        <v>3335</v>
      </c>
      <c r="AK363">
        <v>13</v>
      </c>
      <c r="AL363">
        <v>0</v>
      </c>
      <c r="AM363">
        <v>13</v>
      </c>
      <c r="AN363">
        <v>0</v>
      </c>
      <c r="AO363">
        <v>14</v>
      </c>
      <c r="AP363">
        <v>2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hidden="1" x14ac:dyDescent="0.45">
      <c r="A364" t="s">
        <v>894</v>
      </c>
      <c r="B364" t="s">
        <v>79</v>
      </c>
      <c r="C364" t="s">
        <v>507</v>
      </c>
      <c r="D364" t="s">
        <v>81</v>
      </c>
      <c r="E364" s="2" t="str">
        <f>HYPERLINK("capsilon://?command=openfolder&amp;siteaddress=FAM.docvelocity-na8.net&amp;folderid=FX354806A9-F86A-A484-6ADE-E4C806868291","FX220314056")</f>
        <v>FX220314056</v>
      </c>
      <c r="F364" t="s">
        <v>19</v>
      </c>
      <c r="G364" t="s">
        <v>19</v>
      </c>
      <c r="H364" t="s">
        <v>82</v>
      </c>
      <c r="I364" t="s">
        <v>895</v>
      </c>
      <c r="J364">
        <v>0</v>
      </c>
      <c r="K364" t="s">
        <v>84</v>
      </c>
      <c r="L364" t="s">
        <v>85</v>
      </c>
      <c r="M364" t="s">
        <v>86</v>
      </c>
      <c r="N364">
        <v>2</v>
      </c>
      <c r="O364" s="1">
        <v>44658.694560185184</v>
      </c>
      <c r="P364" s="1">
        <v>44658.786689814813</v>
      </c>
      <c r="Q364">
        <v>7416</v>
      </c>
      <c r="R364">
        <v>544</v>
      </c>
      <c r="S364" t="b">
        <v>0</v>
      </c>
      <c r="T364" t="s">
        <v>87</v>
      </c>
      <c r="U364" t="b">
        <v>0</v>
      </c>
      <c r="V364" t="s">
        <v>108</v>
      </c>
      <c r="W364" s="1">
        <v>44658.719560185185</v>
      </c>
      <c r="X364">
        <v>256</v>
      </c>
      <c r="Y364">
        <v>52</v>
      </c>
      <c r="Z364">
        <v>0</v>
      </c>
      <c r="AA364">
        <v>52</v>
      </c>
      <c r="AB364">
        <v>0</v>
      </c>
      <c r="AC364">
        <v>38</v>
      </c>
      <c r="AD364">
        <v>-52</v>
      </c>
      <c r="AE364">
        <v>0</v>
      </c>
      <c r="AF364">
        <v>0</v>
      </c>
      <c r="AG364">
        <v>0</v>
      </c>
      <c r="AH364" t="s">
        <v>115</v>
      </c>
      <c r="AI364" s="1">
        <v>44658.786689814813</v>
      </c>
      <c r="AJ364">
        <v>205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hidden="1" x14ac:dyDescent="0.45">
      <c r="A365" t="s">
        <v>896</v>
      </c>
      <c r="B365" t="s">
        <v>79</v>
      </c>
      <c r="C365" t="s">
        <v>507</v>
      </c>
      <c r="D365" t="s">
        <v>81</v>
      </c>
      <c r="E365" s="2" t="str">
        <f>HYPERLINK("capsilon://?command=openfolder&amp;siteaddress=FAM.docvelocity-na8.net&amp;folderid=FX354806A9-F86A-A484-6ADE-E4C806868291","FX220314056")</f>
        <v>FX220314056</v>
      </c>
      <c r="F365" t="s">
        <v>19</v>
      </c>
      <c r="G365" t="s">
        <v>19</v>
      </c>
      <c r="H365" t="s">
        <v>82</v>
      </c>
      <c r="I365" t="s">
        <v>897</v>
      </c>
      <c r="J365">
        <v>0</v>
      </c>
      <c r="K365" t="s">
        <v>84</v>
      </c>
      <c r="L365" t="s">
        <v>85</v>
      </c>
      <c r="M365" t="s">
        <v>86</v>
      </c>
      <c r="N365">
        <v>1</v>
      </c>
      <c r="O365" s="1">
        <v>44658.694745370369</v>
      </c>
      <c r="P365" s="1">
        <v>44658.744525462964</v>
      </c>
      <c r="Q365">
        <v>3814</v>
      </c>
      <c r="R365">
        <v>487</v>
      </c>
      <c r="S365" t="b">
        <v>0</v>
      </c>
      <c r="T365" t="s">
        <v>87</v>
      </c>
      <c r="U365" t="b">
        <v>0</v>
      </c>
      <c r="V365" t="s">
        <v>88</v>
      </c>
      <c r="W365" s="1">
        <v>44658.744525462964</v>
      </c>
      <c r="X365">
        <v>53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52</v>
      </c>
      <c r="AF365">
        <v>0</v>
      </c>
      <c r="AG365">
        <v>2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hidden="1" x14ac:dyDescent="0.45">
      <c r="A366" t="s">
        <v>898</v>
      </c>
      <c r="B366" t="s">
        <v>79</v>
      </c>
      <c r="C366" t="s">
        <v>507</v>
      </c>
      <c r="D366" t="s">
        <v>81</v>
      </c>
      <c r="E366" s="2" t="str">
        <f>HYPERLINK("capsilon://?command=openfolder&amp;siteaddress=FAM.docvelocity-na8.net&amp;folderid=FX354806A9-F86A-A484-6ADE-E4C806868291","FX220314056")</f>
        <v>FX220314056</v>
      </c>
      <c r="F366" t="s">
        <v>19</v>
      </c>
      <c r="G366" t="s">
        <v>19</v>
      </c>
      <c r="H366" t="s">
        <v>82</v>
      </c>
      <c r="I366" t="s">
        <v>899</v>
      </c>
      <c r="J366">
        <v>0</v>
      </c>
      <c r="K366" t="s">
        <v>84</v>
      </c>
      <c r="L366" t="s">
        <v>85</v>
      </c>
      <c r="M366" t="s">
        <v>86</v>
      </c>
      <c r="N366">
        <v>2</v>
      </c>
      <c r="O366" s="1">
        <v>44658.698738425926</v>
      </c>
      <c r="P366" s="1">
        <v>44658.784837962965</v>
      </c>
      <c r="Q366">
        <v>6267</v>
      </c>
      <c r="R366">
        <v>1172</v>
      </c>
      <c r="S366" t="b">
        <v>0</v>
      </c>
      <c r="T366" t="s">
        <v>87</v>
      </c>
      <c r="U366" t="b">
        <v>0</v>
      </c>
      <c r="V366" t="s">
        <v>189</v>
      </c>
      <c r="W366" s="1">
        <v>44658.73133101852</v>
      </c>
      <c r="X366">
        <v>884</v>
      </c>
      <c r="Y366">
        <v>52</v>
      </c>
      <c r="Z366">
        <v>0</v>
      </c>
      <c r="AA366">
        <v>52</v>
      </c>
      <c r="AB366">
        <v>0</v>
      </c>
      <c r="AC366">
        <v>41</v>
      </c>
      <c r="AD366">
        <v>-52</v>
      </c>
      <c r="AE366">
        <v>0</v>
      </c>
      <c r="AF366">
        <v>0</v>
      </c>
      <c r="AG366">
        <v>0</v>
      </c>
      <c r="AH366" t="s">
        <v>102</v>
      </c>
      <c r="AI366" s="1">
        <v>44658.784837962965</v>
      </c>
      <c r="AJ366">
        <v>148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-52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hidden="1" x14ac:dyDescent="0.45">
      <c r="A367" t="s">
        <v>900</v>
      </c>
      <c r="B367" t="s">
        <v>79</v>
      </c>
      <c r="C367" t="s">
        <v>731</v>
      </c>
      <c r="D367" t="s">
        <v>81</v>
      </c>
      <c r="E367" s="2" t="str">
        <f>HYPERLINK("capsilon://?command=openfolder&amp;siteaddress=FAM.docvelocity-na8.net&amp;folderid=FXD83EFE66-D2E2-9B4F-DE4E-EB75913274C2","FX22042041")</f>
        <v>FX22042041</v>
      </c>
      <c r="F367" t="s">
        <v>19</v>
      </c>
      <c r="G367" t="s">
        <v>19</v>
      </c>
      <c r="H367" t="s">
        <v>82</v>
      </c>
      <c r="I367" t="s">
        <v>732</v>
      </c>
      <c r="J367">
        <v>468</v>
      </c>
      <c r="K367" t="s">
        <v>84</v>
      </c>
      <c r="L367" t="s">
        <v>85</v>
      </c>
      <c r="M367" t="s">
        <v>86</v>
      </c>
      <c r="N367">
        <v>2</v>
      </c>
      <c r="O367" s="1">
        <v>44658.698993055557</v>
      </c>
      <c r="P367" s="1">
        <v>44658.775810185187</v>
      </c>
      <c r="Q367">
        <v>1300</v>
      </c>
      <c r="R367">
        <v>5337</v>
      </c>
      <c r="S367" t="b">
        <v>0</v>
      </c>
      <c r="T367" t="s">
        <v>87</v>
      </c>
      <c r="U367" t="b">
        <v>1</v>
      </c>
      <c r="V367" t="s">
        <v>133</v>
      </c>
      <c r="W367" s="1">
        <v>44658.741701388892</v>
      </c>
      <c r="X367">
        <v>3684</v>
      </c>
      <c r="Y367">
        <v>417</v>
      </c>
      <c r="Z367">
        <v>0</v>
      </c>
      <c r="AA367">
        <v>417</v>
      </c>
      <c r="AB367">
        <v>0</v>
      </c>
      <c r="AC367">
        <v>50</v>
      </c>
      <c r="AD367">
        <v>51</v>
      </c>
      <c r="AE367">
        <v>0</v>
      </c>
      <c r="AF367">
        <v>0</v>
      </c>
      <c r="AG367">
        <v>0</v>
      </c>
      <c r="AH367" t="s">
        <v>182</v>
      </c>
      <c r="AI367" s="1">
        <v>44658.775810185187</v>
      </c>
      <c r="AJ367">
        <v>1653</v>
      </c>
      <c r="AK367">
        <v>3</v>
      </c>
      <c r="AL367">
        <v>0</v>
      </c>
      <c r="AM367">
        <v>3</v>
      </c>
      <c r="AN367">
        <v>0</v>
      </c>
      <c r="AO367">
        <v>3</v>
      </c>
      <c r="AP367">
        <v>48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hidden="1" x14ac:dyDescent="0.45">
      <c r="A368" t="s">
        <v>901</v>
      </c>
      <c r="B368" t="s">
        <v>79</v>
      </c>
      <c r="C368" t="s">
        <v>507</v>
      </c>
      <c r="D368" t="s">
        <v>81</v>
      </c>
      <c r="E368" s="2" t="str">
        <f>HYPERLINK("capsilon://?command=openfolder&amp;siteaddress=FAM.docvelocity-na8.net&amp;folderid=FX354806A9-F86A-A484-6ADE-E4C806868291","FX220314056")</f>
        <v>FX220314056</v>
      </c>
      <c r="F368" t="s">
        <v>19</v>
      </c>
      <c r="G368" t="s">
        <v>19</v>
      </c>
      <c r="H368" t="s">
        <v>82</v>
      </c>
      <c r="I368" t="s">
        <v>902</v>
      </c>
      <c r="J368">
        <v>0</v>
      </c>
      <c r="K368" t="s">
        <v>84</v>
      </c>
      <c r="L368" t="s">
        <v>85</v>
      </c>
      <c r="M368" t="s">
        <v>86</v>
      </c>
      <c r="N368">
        <v>1</v>
      </c>
      <c r="O368" s="1">
        <v>44658.699224537035</v>
      </c>
      <c r="P368" s="1">
        <v>44658.745173611111</v>
      </c>
      <c r="Q368">
        <v>3765</v>
      </c>
      <c r="R368">
        <v>205</v>
      </c>
      <c r="S368" t="b">
        <v>0</v>
      </c>
      <c r="T368" t="s">
        <v>87</v>
      </c>
      <c r="U368" t="b">
        <v>0</v>
      </c>
      <c r="V368" t="s">
        <v>88</v>
      </c>
      <c r="W368" s="1">
        <v>44658.745173611111</v>
      </c>
      <c r="X368">
        <v>55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52</v>
      </c>
      <c r="AF368">
        <v>0</v>
      </c>
      <c r="AG368">
        <v>2</v>
      </c>
      <c r="AH368" t="s">
        <v>87</v>
      </c>
      <c r="AI368" t="s">
        <v>87</v>
      </c>
      <c r="AJ368" t="s">
        <v>87</v>
      </c>
      <c r="AK368" t="s">
        <v>87</v>
      </c>
      <c r="AL368" t="s">
        <v>87</v>
      </c>
      <c r="AM368" t="s">
        <v>87</v>
      </c>
      <c r="AN368" t="s">
        <v>87</v>
      </c>
      <c r="AO368" t="s">
        <v>87</v>
      </c>
      <c r="AP368" t="s">
        <v>87</v>
      </c>
      <c r="AQ368" t="s">
        <v>87</v>
      </c>
      <c r="AR368" t="s">
        <v>87</v>
      </c>
      <c r="AS368" t="s">
        <v>87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hidden="1" x14ac:dyDescent="0.45">
      <c r="A369" t="s">
        <v>903</v>
      </c>
      <c r="B369" t="s">
        <v>79</v>
      </c>
      <c r="C369" t="s">
        <v>904</v>
      </c>
      <c r="D369" t="s">
        <v>81</v>
      </c>
      <c r="E369" s="2" t="str">
        <f>HYPERLINK("capsilon://?command=openfolder&amp;siteaddress=FAM.docvelocity-na8.net&amp;folderid=FX6C06074E-72C9-8FF0-560A-526CFF46CBE3","FX2204920")</f>
        <v>FX2204920</v>
      </c>
      <c r="F369" t="s">
        <v>19</v>
      </c>
      <c r="G369" t="s">
        <v>19</v>
      </c>
      <c r="H369" t="s">
        <v>82</v>
      </c>
      <c r="I369" t="s">
        <v>905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44658.699525462966</v>
      </c>
      <c r="P369" s="1">
        <v>44658.788368055553</v>
      </c>
      <c r="Q369">
        <v>6429</v>
      </c>
      <c r="R369">
        <v>1247</v>
      </c>
      <c r="S369" t="b">
        <v>0</v>
      </c>
      <c r="T369" t="s">
        <v>87</v>
      </c>
      <c r="U369" t="b">
        <v>0</v>
      </c>
      <c r="V369" t="s">
        <v>130</v>
      </c>
      <c r="W369" s="1">
        <v>44658.730821759258</v>
      </c>
      <c r="X369">
        <v>683</v>
      </c>
      <c r="Y369">
        <v>37</v>
      </c>
      <c r="Z369">
        <v>0</v>
      </c>
      <c r="AA369">
        <v>37</v>
      </c>
      <c r="AB369">
        <v>0</v>
      </c>
      <c r="AC369">
        <v>15</v>
      </c>
      <c r="AD369">
        <v>-37</v>
      </c>
      <c r="AE369">
        <v>0</v>
      </c>
      <c r="AF369">
        <v>0</v>
      </c>
      <c r="AG369">
        <v>0</v>
      </c>
      <c r="AH369" t="s">
        <v>479</v>
      </c>
      <c r="AI369" s="1">
        <v>44658.788368055553</v>
      </c>
      <c r="AJ369">
        <v>344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-37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hidden="1" x14ac:dyDescent="0.45">
      <c r="A370" t="s">
        <v>906</v>
      </c>
      <c r="B370" t="s">
        <v>79</v>
      </c>
      <c r="C370" t="s">
        <v>507</v>
      </c>
      <c r="D370" t="s">
        <v>81</v>
      </c>
      <c r="E370" s="2" t="str">
        <f>HYPERLINK("capsilon://?command=openfolder&amp;siteaddress=FAM.docvelocity-na8.net&amp;folderid=FX354806A9-F86A-A484-6ADE-E4C806868291","FX220314056")</f>
        <v>FX220314056</v>
      </c>
      <c r="F370" t="s">
        <v>19</v>
      </c>
      <c r="G370" t="s">
        <v>19</v>
      </c>
      <c r="H370" t="s">
        <v>82</v>
      </c>
      <c r="I370" t="s">
        <v>857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44658.699583333335</v>
      </c>
      <c r="P370" s="1">
        <v>44658.73946759259</v>
      </c>
      <c r="Q370">
        <v>1633</v>
      </c>
      <c r="R370">
        <v>1813</v>
      </c>
      <c r="S370" t="b">
        <v>0</v>
      </c>
      <c r="T370" t="s">
        <v>87</v>
      </c>
      <c r="U370" t="b">
        <v>1</v>
      </c>
      <c r="V370" t="s">
        <v>136</v>
      </c>
      <c r="W370" s="1">
        <v>44658.715763888889</v>
      </c>
      <c r="X370">
        <v>1336</v>
      </c>
      <c r="Y370">
        <v>104</v>
      </c>
      <c r="Z370">
        <v>0</v>
      </c>
      <c r="AA370">
        <v>104</v>
      </c>
      <c r="AB370">
        <v>0</v>
      </c>
      <c r="AC370">
        <v>59</v>
      </c>
      <c r="AD370">
        <v>-104</v>
      </c>
      <c r="AE370">
        <v>0</v>
      </c>
      <c r="AF370">
        <v>0</v>
      </c>
      <c r="AG370">
        <v>0</v>
      </c>
      <c r="AH370" t="s">
        <v>182</v>
      </c>
      <c r="AI370" s="1">
        <v>44658.73946759259</v>
      </c>
      <c r="AJ370">
        <v>477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-106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hidden="1" x14ac:dyDescent="0.45">
      <c r="A371" t="s">
        <v>907</v>
      </c>
      <c r="B371" t="s">
        <v>79</v>
      </c>
      <c r="C371" t="s">
        <v>908</v>
      </c>
      <c r="D371" t="s">
        <v>81</v>
      </c>
      <c r="E371" s="2" t="str">
        <f>HYPERLINK("capsilon://?command=openfolder&amp;siteaddress=FAM.docvelocity-na8.net&amp;folderid=FX6F59AA1D-DD79-D3AD-8603-ABDBE31531B6","FX22042513")</f>
        <v>FX22042513</v>
      </c>
      <c r="F371" t="s">
        <v>19</v>
      </c>
      <c r="G371" t="s">
        <v>19</v>
      </c>
      <c r="H371" t="s">
        <v>82</v>
      </c>
      <c r="I371" t="s">
        <v>909</v>
      </c>
      <c r="J371">
        <v>176</v>
      </c>
      <c r="K371" t="s">
        <v>84</v>
      </c>
      <c r="L371" t="s">
        <v>85</v>
      </c>
      <c r="M371" t="s">
        <v>86</v>
      </c>
      <c r="N371">
        <v>1</v>
      </c>
      <c r="O371" s="1">
        <v>44658.701307870368</v>
      </c>
      <c r="P371" s="1">
        <v>44658.746921296297</v>
      </c>
      <c r="Q371">
        <v>3687</v>
      </c>
      <c r="R371">
        <v>254</v>
      </c>
      <c r="S371" t="b">
        <v>0</v>
      </c>
      <c r="T371" t="s">
        <v>87</v>
      </c>
      <c r="U371" t="b">
        <v>0</v>
      </c>
      <c r="V371" t="s">
        <v>88</v>
      </c>
      <c r="W371" s="1">
        <v>44658.746921296297</v>
      </c>
      <c r="X371">
        <v>140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176</v>
      </c>
      <c r="AE371">
        <v>171</v>
      </c>
      <c r="AF371">
        <v>0</v>
      </c>
      <c r="AG371">
        <v>2</v>
      </c>
      <c r="AH371" t="s">
        <v>87</v>
      </c>
      <c r="AI371" t="s">
        <v>87</v>
      </c>
      <c r="AJ371" t="s">
        <v>87</v>
      </c>
      <c r="AK371" t="s">
        <v>87</v>
      </c>
      <c r="AL371" t="s">
        <v>87</v>
      </c>
      <c r="AM371" t="s">
        <v>87</v>
      </c>
      <c r="AN371" t="s">
        <v>87</v>
      </c>
      <c r="AO371" t="s">
        <v>87</v>
      </c>
      <c r="AP371" t="s">
        <v>87</v>
      </c>
      <c r="AQ371" t="s">
        <v>87</v>
      </c>
      <c r="AR371" t="s">
        <v>87</v>
      </c>
      <c r="AS371" t="s">
        <v>87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hidden="1" x14ac:dyDescent="0.45">
      <c r="A372" t="s">
        <v>910</v>
      </c>
      <c r="B372" t="s">
        <v>79</v>
      </c>
      <c r="C372" t="s">
        <v>908</v>
      </c>
      <c r="D372" t="s">
        <v>81</v>
      </c>
      <c r="E372" s="2" t="str">
        <f>HYPERLINK("capsilon://?command=openfolder&amp;siteaddress=FAM.docvelocity-na8.net&amp;folderid=FX6F59AA1D-DD79-D3AD-8603-ABDBE31531B6","FX22042513")</f>
        <v>FX22042513</v>
      </c>
      <c r="F372" t="s">
        <v>19</v>
      </c>
      <c r="G372" t="s">
        <v>19</v>
      </c>
      <c r="H372" t="s">
        <v>82</v>
      </c>
      <c r="I372" t="s">
        <v>911</v>
      </c>
      <c r="J372">
        <v>28</v>
      </c>
      <c r="K372" t="s">
        <v>84</v>
      </c>
      <c r="L372" t="s">
        <v>85</v>
      </c>
      <c r="M372" t="s">
        <v>86</v>
      </c>
      <c r="N372">
        <v>1</v>
      </c>
      <c r="O372" s="1">
        <v>44658.701898148145</v>
      </c>
      <c r="P372" s="1">
        <v>44658.748182870368</v>
      </c>
      <c r="Q372">
        <v>3770</v>
      </c>
      <c r="R372">
        <v>229</v>
      </c>
      <c r="S372" t="b">
        <v>0</v>
      </c>
      <c r="T372" t="s">
        <v>87</v>
      </c>
      <c r="U372" t="b">
        <v>0</v>
      </c>
      <c r="V372" t="s">
        <v>88</v>
      </c>
      <c r="W372" s="1">
        <v>44658.748182870368</v>
      </c>
      <c r="X372">
        <v>92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2</v>
      </c>
      <c r="AH372" t="s">
        <v>87</v>
      </c>
      <c r="AI372" t="s">
        <v>87</v>
      </c>
      <c r="AJ372" t="s">
        <v>87</v>
      </c>
      <c r="AK372" t="s">
        <v>87</v>
      </c>
      <c r="AL372" t="s">
        <v>87</v>
      </c>
      <c r="AM372" t="s">
        <v>87</v>
      </c>
      <c r="AN372" t="s">
        <v>87</v>
      </c>
      <c r="AO372" t="s">
        <v>87</v>
      </c>
      <c r="AP372" t="s">
        <v>87</v>
      </c>
      <c r="AQ372" t="s">
        <v>87</v>
      </c>
      <c r="AR372" t="s">
        <v>87</v>
      </c>
      <c r="AS372" t="s">
        <v>87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hidden="1" x14ac:dyDescent="0.45">
      <c r="A373" t="s">
        <v>912</v>
      </c>
      <c r="B373" t="s">
        <v>79</v>
      </c>
      <c r="C373" t="s">
        <v>859</v>
      </c>
      <c r="D373" t="s">
        <v>81</v>
      </c>
      <c r="E373" s="2" t="str">
        <f>HYPERLINK("capsilon://?command=openfolder&amp;siteaddress=FAM.docvelocity-na8.net&amp;folderid=FX23FA1E61-DB25-A17A-BEEC-B0DE88167579","FX2204347")</f>
        <v>FX2204347</v>
      </c>
      <c r="F373" t="s">
        <v>19</v>
      </c>
      <c r="G373" t="s">
        <v>19</v>
      </c>
      <c r="H373" t="s">
        <v>82</v>
      </c>
      <c r="I373" t="s">
        <v>860</v>
      </c>
      <c r="J373">
        <v>707</v>
      </c>
      <c r="K373" t="s">
        <v>84</v>
      </c>
      <c r="L373" t="s">
        <v>85</v>
      </c>
      <c r="M373" t="s">
        <v>86</v>
      </c>
      <c r="N373">
        <v>2</v>
      </c>
      <c r="O373" s="1">
        <v>44658.70789351852</v>
      </c>
      <c r="P373" s="1">
        <v>44658.863749999997</v>
      </c>
      <c r="Q373">
        <v>1757</v>
      </c>
      <c r="R373">
        <v>11709</v>
      </c>
      <c r="S373" t="b">
        <v>0</v>
      </c>
      <c r="T373" t="s">
        <v>87</v>
      </c>
      <c r="U373" t="b">
        <v>1</v>
      </c>
      <c r="V373" t="s">
        <v>136</v>
      </c>
      <c r="W373" s="1">
        <v>44658.799386574072</v>
      </c>
      <c r="X373">
        <v>6851</v>
      </c>
      <c r="Y373">
        <v>632</v>
      </c>
      <c r="Z373">
        <v>0</v>
      </c>
      <c r="AA373">
        <v>632</v>
      </c>
      <c r="AB373">
        <v>37</v>
      </c>
      <c r="AC373">
        <v>250</v>
      </c>
      <c r="AD373">
        <v>75</v>
      </c>
      <c r="AE373">
        <v>0</v>
      </c>
      <c r="AF373">
        <v>0</v>
      </c>
      <c r="AG373">
        <v>0</v>
      </c>
      <c r="AH373" t="s">
        <v>240</v>
      </c>
      <c r="AI373" s="1">
        <v>44658.863749999997</v>
      </c>
      <c r="AJ373">
        <v>2482</v>
      </c>
      <c r="AK373">
        <v>12</v>
      </c>
      <c r="AL373">
        <v>0</v>
      </c>
      <c r="AM373">
        <v>12</v>
      </c>
      <c r="AN373">
        <v>0</v>
      </c>
      <c r="AO373">
        <v>11</v>
      </c>
      <c r="AP373">
        <v>63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hidden="1" x14ac:dyDescent="0.45">
      <c r="A374" t="s">
        <v>913</v>
      </c>
      <c r="B374" t="s">
        <v>79</v>
      </c>
      <c r="C374" t="s">
        <v>156</v>
      </c>
      <c r="D374" t="s">
        <v>81</v>
      </c>
      <c r="E374" s="2" t="str">
        <f>HYPERLINK("capsilon://?command=openfolder&amp;siteaddress=FAM.docvelocity-na8.net&amp;folderid=FX63A7DAB5-29E8-8D2C-AAE4-5AD302536CFD","FX2204561")</f>
        <v>FX2204561</v>
      </c>
      <c r="F374" t="s">
        <v>19</v>
      </c>
      <c r="G374" t="s">
        <v>19</v>
      </c>
      <c r="H374" t="s">
        <v>82</v>
      </c>
      <c r="I374" t="s">
        <v>914</v>
      </c>
      <c r="J374">
        <v>71</v>
      </c>
      <c r="K374" t="s">
        <v>84</v>
      </c>
      <c r="L374" t="s">
        <v>85</v>
      </c>
      <c r="M374" t="s">
        <v>86</v>
      </c>
      <c r="N374">
        <v>2</v>
      </c>
      <c r="O374" s="1">
        <v>44658.708368055559</v>
      </c>
      <c r="P374" s="1">
        <v>44658.786597222221</v>
      </c>
      <c r="Q374">
        <v>6385</v>
      </c>
      <c r="R374">
        <v>374</v>
      </c>
      <c r="S374" t="b">
        <v>0</v>
      </c>
      <c r="T374" t="s">
        <v>87</v>
      </c>
      <c r="U374" t="b">
        <v>0</v>
      </c>
      <c r="V374" t="s">
        <v>158</v>
      </c>
      <c r="W374" s="1">
        <v>44658.715567129628</v>
      </c>
      <c r="X374">
        <v>223</v>
      </c>
      <c r="Y374">
        <v>48</v>
      </c>
      <c r="Z374">
        <v>0</v>
      </c>
      <c r="AA374">
        <v>48</v>
      </c>
      <c r="AB374">
        <v>0</v>
      </c>
      <c r="AC374">
        <v>0</v>
      </c>
      <c r="AD374">
        <v>23</v>
      </c>
      <c r="AE374">
        <v>0</v>
      </c>
      <c r="AF374">
        <v>0</v>
      </c>
      <c r="AG374">
        <v>0</v>
      </c>
      <c r="AH374" t="s">
        <v>102</v>
      </c>
      <c r="AI374" s="1">
        <v>44658.786597222221</v>
      </c>
      <c r="AJ374">
        <v>151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23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hidden="1" x14ac:dyDescent="0.45">
      <c r="A375" t="s">
        <v>915</v>
      </c>
      <c r="B375" t="s">
        <v>79</v>
      </c>
      <c r="C375" t="s">
        <v>156</v>
      </c>
      <c r="D375" t="s">
        <v>81</v>
      </c>
      <c r="E375" s="2" t="str">
        <f>HYPERLINK("capsilon://?command=openfolder&amp;siteaddress=FAM.docvelocity-na8.net&amp;folderid=FX63A7DAB5-29E8-8D2C-AAE4-5AD302536CFD","FX2204561")</f>
        <v>FX2204561</v>
      </c>
      <c r="F375" t="s">
        <v>19</v>
      </c>
      <c r="G375" t="s">
        <v>19</v>
      </c>
      <c r="H375" t="s">
        <v>82</v>
      </c>
      <c r="I375" t="s">
        <v>916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44658.708402777775</v>
      </c>
      <c r="P375" s="1">
        <v>44658.787766203706</v>
      </c>
      <c r="Q375">
        <v>6565</v>
      </c>
      <c r="R375">
        <v>292</v>
      </c>
      <c r="S375" t="b">
        <v>0</v>
      </c>
      <c r="T375" t="s">
        <v>87</v>
      </c>
      <c r="U375" t="b">
        <v>0</v>
      </c>
      <c r="V375" t="s">
        <v>108</v>
      </c>
      <c r="W375" s="1">
        <v>44658.723877314813</v>
      </c>
      <c r="X375">
        <v>192</v>
      </c>
      <c r="Y375">
        <v>61</v>
      </c>
      <c r="Z375">
        <v>0</v>
      </c>
      <c r="AA375">
        <v>61</v>
      </c>
      <c r="AB375">
        <v>0</v>
      </c>
      <c r="AC375">
        <v>1</v>
      </c>
      <c r="AD375">
        <v>5</v>
      </c>
      <c r="AE375">
        <v>0</v>
      </c>
      <c r="AF375">
        <v>0</v>
      </c>
      <c r="AG375">
        <v>0</v>
      </c>
      <c r="AH375" t="s">
        <v>102</v>
      </c>
      <c r="AI375" s="1">
        <v>44658.787766203706</v>
      </c>
      <c r="AJ375">
        <v>100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hidden="1" x14ac:dyDescent="0.45">
      <c r="A376" t="s">
        <v>917</v>
      </c>
      <c r="B376" t="s">
        <v>79</v>
      </c>
      <c r="C376" t="s">
        <v>700</v>
      </c>
      <c r="D376" t="s">
        <v>81</v>
      </c>
      <c r="E376" s="2" t="str">
        <f>HYPERLINK("capsilon://?command=openfolder&amp;siteaddress=FAM.docvelocity-na8.net&amp;folderid=FX3BB9F7E3-92D5-5546-9174-0E4FF5E6C209","FX22041417")</f>
        <v>FX22041417</v>
      </c>
      <c r="F376" t="s">
        <v>19</v>
      </c>
      <c r="G376" t="s">
        <v>19</v>
      </c>
      <c r="H376" t="s">
        <v>82</v>
      </c>
      <c r="I376" t="s">
        <v>918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44658.713043981479</v>
      </c>
      <c r="P376" s="1">
        <v>44658.787731481483</v>
      </c>
      <c r="Q376">
        <v>6273</v>
      </c>
      <c r="R376">
        <v>180</v>
      </c>
      <c r="S376" t="b">
        <v>0</v>
      </c>
      <c r="T376" t="s">
        <v>87</v>
      </c>
      <c r="U376" t="b">
        <v>0</v>
      </c>
      <c r="V376" t="s">
        <v>180</v>
      </c>
      <c r="W376" s="1">
        <v>44658.72314814815</v>
      </c>
      <c r="X376">
        <v>91</v>
      </c>
      <c r="Y376">
        <v>9</v>
      </c>
      <c r="Z376">
        <v>0</v>
      </c>
      <c r="AA376">
        <v>9</v>
      </c>
      <c r="AB376">
        <v>0</v>
      </c>
      <c r="AC376">
        <v>0</v>
      </c>
      <c r="AD376">
        <v>-9</v>
      </c>
      <c r="AE376">
        <v>0</v>
      </c>
      <c r="AF376">
        <v>0</v>
      </c>
      <c r="AG376">
        <v>0</v>
      </c>
      <c r="AH376" t="s">
        <v>115</v>
      </c>
      <c r="AI376" s="1">
        <v>44658.787731481483</v>
      </c>
      <c r="AJ376">
        <v>89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hidden="1" x14ac:dyDescent="0.45">
      <c r="A377" t="s">
        <v>919</v>
      </c>
      <c r="B377" t="s">
        <v>79</v>
      </c>
      <c r="C377" t="s">
        <v>862</v>
      </c>
      <c r="D377" t="s">
        <v>81</v>
      </c>
      <c r="E377" s="2" t="str">
        <f>HYPERLINK("capsilon://?command=openfolder&amp;siteaddress=FAM.docvelocity-na8.net&amp;folderid=FXC6827D08-849C-E464-E56A-85031C66B2CB","FX22041006")</f>
        <v>FX22041006</v>
      </c>
      <c r="F377" t="s">
        <v>19</v>
      </c>
      <c r="G377" t="s">
        <v>19</v>
      </c>
      <c r="H377" t="s">
        <v>82</v>
      </c>
      <c r="I377" t="s">
        <v>863</v>
      </c>
      <c r="J377">
        <v>284</v>
      </c>
      <c r="K377" t="s">
        <v>84</v>
      </c>
      <c r="L377" t="s">
        <v>85</v>
      </c>
      <c r="M377" t="s">
        <v>86</v>
      </c>
      <c r="N377">
        <v>2</v>
      </c>
      <c r="O377" s="1">
        <v>44658.71398148148</v>
      </c>
      <c r="P377" s="1">
        <v>44658.756666666668</v>
      </c>
      <c r="Q377">
        <v>1434</v>
      </c>
      <c r="R377">
        <v>2254</v>
      </c>
      <c r="S377" t="b">
        <v>0</v>
      </c>
      <c r="T377" t="s">
        <v>87</v>
      </c>
      <c r="U377" t="b">
        <v>1</v>
      </c>
      <c r="V377" t="s">
        <v>158</v>
      </c>
      <c r="W377" s="1">
        <v>44658.724039351851</v>
      </c>
      <c r="X377">
        <v>731</v>
      </c>
      <c r="Y377">
        <v>221</v>
      </c>
      <c r="Z377">
        <v>0</v>
      </c>
      <c r="AA377">
        <v>221</v>
      </c>
      <c r="AB377">
        <v>0</v>
      </c>
      <c r="AC377">
        <v>24</v>
      </c>
      <c r="AD377">
        <v>63</v>
      </c>
      <c r="AE377">
        <v>0</v>
      </c>
      <c r="AF377">
        <v>0</v>
      </c>
      <c r="AG377">
        <v>0</v>
      </c>
      <c r="AH377" t="s">
        <v>182</v>
      </c>
      <c r="AI377" s="1">
        <v>44658.756666666668</v>
      </c>
      <c r="AJ377">
        <v>1485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54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hidden="1" x14ac:dyDescent="0.45">
      <c r="A378" t="s">
        <v>920</v>
      </c>
      <c r="B378" t="s">
        <v>79</v>
      </c>
      <c r="C378" t="s">
        <v>867</v>
      </c>
      <c r="D378" t="s">
        <v>81</v>
      </c>
      <c r="E378" s="2" t="str">
        <f>HYPERLINK("capsilon://?command=openfolder&amp;siteaddress=FAM.docvelocity-na8.net&amp;folderid=FXD5CA8020-EABF-31EB-AC26-4C6FA6F37277","FX2204371")</f>
        <v>FX2204371</v>
      </c>
      <c r="F378" t="s">
        <v>19</v>
      </c>
      <c r="G378" t="s">
        <v>19</v>
      </c>
      <c r="H378" t="s">
        <v>82</v>
      </c>
      <c r="I378" t="s">
        <v>868</v>
      </c>
      <c r="J378">
        <v>352</v>
      </c>
      <c r="K378" t="s">
        <v>84</v>
      </c>
      <c r="L378" t="s">
        <v>85</v>
      </c>
      <c r="M378" t="s">
        <v>86</v>
      </c>
      <c r="N378">
        <v>2</v>
      </c>
      <c r="O378" s="1">
        <v>44658.719004629631</v>
      </c>
      <c r="P378" s="1">
        <v>44658.773553240739</v>
      </c>
      <c r="Q378">
        <v>213</v>
      </c>
      <c r="R378">
        <v>4500</v>
      </c>
      <c r="S378" t="b">
        <v>0</v>
      </c>
      <c r="T378" t="s">
        <v>87</v>
      </c>
      <c r="U378" t="b">
        <v>1</v>
      </c>
      <c r="V378" t="s">
        <v>127</v>
      </c>
      <c r="W378" s="1">
        <v>44658.765902777777</v>
      </c>
      <c r="X378">
        <v>3906</v>
      </c>
      <c r="Y378">
        <v>332</v>
      </c>
      <c r="Z378">
        <v>0</v>
      </c>
      <c r="AA378">
        <v>332</v>
      </c>
      <c r="AB378">
        <v>0</v>
      </c>
      <c r="AC378">
        <v>183</v>
      </c>
      <c r="AD378">
        <v>20</v>
      </c>
      <c r="AE378">
        <v>0</v>
      </c>
      <c r="AF378">
        <v>0</v>
      </c>
      <c r="AG378">
        <v>0</v>
      </c>
      <c r="AH378" t="s">
        <v>102</v>
      </c>
      <c r="AI378" s="1">
        <v>44658.773553240739</v>
      </c>
      <c r="AJ378">
        <v>481</v>
      </c>
      <c r="AK378">
        <v>2</v>
      </c>
      <c r="AL378">
        <v>0</v>
      </c>
      <c r="AM378">
        <v>2</v>
      </c>
      <c r="AN378">
        <v>0</v>
      </c>
      <c r="AO378">
        <v>1</v>
      </c>
      <c r="AP378">
        <v>18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hidden="1" x14ac:dyDescent="0.45">
      <c r="A379" t="s">
        <v>921</v>
      </c>
      <c r="B379" t="s">
        <v>79</v>
      </c>
      <c r="C379" t="s">
        <v>922</v>
      </c>
      <c r="D379" t="s">
        <v>81</v>
      </c>
      <c r="E379" s="2" t="str">
        <f>HYPERLINK("capsilon://?command=openfolder&amp;siteaddress=FAM.docvelocity-na8.net&amp;folderid=FX94862424-D57C-B6A6-9357-51379FC13BA6","FX22041708")</f>
        <v>FX22041708</v>
      </c>
      <c r="F379" t="s">
        <v>19</v>
      </c>
      <c r="G379" t="s">
        <v>19</v>
      </c>
      <c r="H379" t="s">
        <v>82</v>
      </c>
      <c r="I379" t="s">
        <v>923</v>
      </c>
      <c r="J379">
        <v>152</v>
      </c>
      <c r="K379" t="s">
        <v>84</v>
      </c>
      <c r="L379" t="s">
        <v>85</v>
      </c>
      <c r="M379" t="s">
        <v>86</v>
      </c>
      <c r="N379">
        <v>1</v>
      </c>
      <c r="O379" s="1">
        <v>44658.723229166666</v>
      </c>
      <c r="P379" s="1">
        <v>44658.7496875</v>
      </c>
      <c r="Q379">
        <v>2068</v>
      </c>
      <c r="R379">
        <v>218</v>
      </c>
      <c r="S379" t="b">
        <v>0</v>
      </c>
      <c r="T379" t="s">
        <v>87</v>
      </c>
      <c r="U379" t="b">
        <v>0</v>
      </c>
      <c r="V379" t="s">
        <v>88</v>
      </c>
      <c r="W379" s="1">
        <v>44658.7496875</v>
      </c>
      <c r="X379">
        <v>120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152</v>
      </c>
      <c r="AE379">
        <v>140</v>
      </c>
      <c r="AF379">
        <v>0</v>
      </c>
      <c r="AG379">
        <v>6</v>
      </c>
      <c r="AH379" t="s">
        <v>87</v>
      </c>
      <c r="AI379" t="s">
        <v>87</v>
      </c>
      <c r="AJ379" t="s">
        <v>87</v>
      </c>
      <c r="AK379" t="s">
        <v>87</v>
      </c>
      <c r="AL379" t="s">
        <v>87</v>
      </c>
      <c r="AM379" t="s">
        <v>87</v>
      </c>
      <c r="AN379" t="s">
        <v>87</v>
      </c>
      <c r="AO379" t="s">
        <v>87</v>
      </c>
      <c r="AP379" t="s">
        <v>87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hidden="1" x14ac:dyDescent="0.45">
      <c r="A380" t="s">
        <v>924</v>
      </c>
      <c r="B380" t="s">
        <v>79</v>
      </c>
      <c r="C380" t="s">
        <v>925</v>
      </c>
      <c r="D380" t="s">
        <v>81</v>
      </c>
      <c r="E380" s="2" t="str">
        <f>HYPERLINK("capsilon://?command=openfolder&amp;siteaddress=FAM.docvelocity-na8.net&amp;folderid=FXAAF998AA-3AE7-DAD2-AA09-12B6AB05D017","FX220314037")</f>
        <v>FX220314037</v>
      </c>
      <c r="F380" t="s">
        <v>19</v>
      </c>
      <c r="G380" t="s">
        <v>19</v>
      </c>
      <c r="H380" t="s">
        <v>82</v>
      </c>
      <c r="I380" t="s">
        <v>926</v>
      </c>
      <c r="J380">
        <v>0</v>
      </c>
      <c r="K380" t="s">
        <v>84</v>
      </c>
      <c r="L380" t="s">
        <v>85</v>
      </c>
      <c r="M380" t="s">
        <v>86</v>
      </c>
      <c r="N380">
        <v>2</v>
      </c>
      <c r="O380" s="1">
        <v>44652.575775462959</v>
      </c>
      <c r="P380" s="1">
        <v>44652.647245370368</v>
      </c>
      <c r="Q380">
        <v>6055</v>
      </c>
      <c r="R380">
        <v>120</v>
      </c>
      <c r="S380" t="b">
        <v>0</v>
      </c>
      <c r="T380" t="s">
        <v>87</v>
      </c>
      <c r="U380" t="b">
        <v>0</v>
      </c>
      <c r="V380" t="s">
        <v>108</v>
      </c>
      <c r="W380" s="1">
        <v>44652.579097222224</v>
      </c>
      <c r="X380">
        <v>73</v>
      </c>
      <c r="Y380">
        <v>9</v>
      </c>
      <c r="Z380">
        <v>0</v>
      </c>
      <c r="AA380">
        <v>9</v>
      </c>
      <c r="AB380">
        <v>0</v>
      </c>
      <c r="AC380">
        <v>0</v>
      </c>
      <c r="AD380">
        <v>-9</v>
      </c>
      <c r="AE380">
        <v>0</v>
      </c>
      <c r="AF380">
        <v>0</v>
      </c>
      <c r="AG380">
        <v>0</v>
      </c>
      <c r="AH380" t="s">
        <v>102</v>
      </c>
      <c r="AI380" s="1">
        <v>44652.647245370368</v>
      </c>
      <c r="AJ380">
        <v>47</v>
      </c>
      <c r="AK380">
        <v>2</v>
      </c>
      <c r="AL380">
        <v>0</v>
      </c>
      <c r="AM380">
        <v>2</v>
      </c>
      <c r="AN380">
        <v>0</v>
      </c>
      <c r="AO380">
        <v>1</v>
      </c>
      <c r="AP380">
        <v>-11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hidden="1" x14ac:dyDescent="0.45">
      <c r="A381" t="s">
        <v>927</v>
      </c>
      <c r="B381" t="s">
        <v>79</v>
      </c>
      <c r="C381" t="s">
        <v>928</v>
      </c>
      <c r="D381" t="s">
        <v>81</v>
      </c>
      <c r="E381" s="2" t="str">
        <f>HYPERLINK("capsilon://?command=openfolder&amp;siteaddress=FAM.docvelocity-na8.net&amp;folderid=FX2772D031-E4B1-ABEE-A967-42A190057924","FX22041394")</f>
        <v>FX22041394</v>
      </c>
      <c r="F381" t="s">
        <v>19</v>
      </c>
      <c r="G381" t="s">
        <v>19</v>
      </c>
      <c r="H381" t="s">
        <v>82</v>
      </c>
      <c r="I381" t="s">
        <v>929</v>
      </c>
      <c r="J381">
        <v>343</v>
      </c>
      <c r="K381" t="s">
        <v>84</v>
      </c>
      <c r="L381" t="s">
        <v>85</v>
      </c>
      <c r="M381" t="s">
        <v>86</v>
      </c>
      <c r="N381">
        <v>1</v>
      </c>
      <c r="O381" s="1">
        <v>44658.729004629633</v>
      </c>
      <c r="P381" s="1">
        <v>44658.752442129633</v>
      </c>
      <c r="Q381">
        <v>1550</v>
      </c>
      <c r="R381">
        <v>475</v>
      </c>
      <c r="S381" t="b">
        <v>0</v>
      </c>
      <c r="T381" t="s">
        <v>87</v>
      </c>
      <c r="U381" t="b">
        <v>0</v>
      </c>
      <c r="V381" t="s">
        <v>88</v>
      </c>
      <c r="W381" s="1">
        <v>44658.752442129633</v>
      </c>
      <c r="X381">
        <v>230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343</v>
      </c>
      <c r="AE381">
        <v>318</v>
      </c>
      <c r="AF381">
        <v>0</v>
      </c>
      <c r="AG381">
        <v>9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hidden="1" x14ac:dyDescent="0.45">
      <c r="A382" t="s">
        <v>930</v>
      </c>
      <c r="B382" t="s">
        <v>79</v>
      </c>
      <c r="C382" t="s">
        <v>931</v>
      </c>
      <c r="D382" t="s">
        <v>81</v>
      </c>
      <c r="E382" s="2" t="str">
        <f>HYPERLINK("capsilon://?command=openfolder&amp;siteaddress=FAM.docvelocity-na8.net&amp;folderid=FX00C0B322-6DFC-FAA5-A1A7-40272651CDED","FX22041383")</f>
        <v>FX22041383</v>
      </c>
      <c r="F382" t="s">
        <v>19</v>
      </c>
      <c r="G382" t="s">
        <v>19</v>
      </c>
      <c r="H382" t="s">
        <v>82</v>
      </c>
      <c r="I382" t="s">
        <v>932</v>
      </c>
      <c r="J382">
        <v>121</v>
      </c>
      <c r="K382" t="s">
        <v>84</v>
      </c>
      <c r="L382" t="s">
        <v>85</v>
      </c>
      <c r="M382" t="s">
        <v>86</v>
      </c>
      <c r="N382">
        <v>1</v>
      </c>
      <c r="O382" s="1">
        <v>44658.742997685185</v>
      </c>
      <c r="P382" s="1">
        <v>44658.75403935185</v>
      </c>
      <c r="Q382">
        <v>769</v>
      </c>
      <c r="R382">
        <v>185</v>
      </c>
      <c r="S382" t="b">
        <v>0</v>
      </c>
      <c r="T382" t="s">
        <v>87</v>
      </c>
      <c r="U382" t="b">
        <v>0</v>
      </c>
      <c r="V382" t="s">
        <v>88</v>
      </c>
      <c r="W382" s="1">
        <v>44658.75403935185</v>
      </c>
      <c r="X382">
        <v>128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121</v>
      </c>
      <c r="AE382">
        <v>108</v>
      </c>
      <c r="AF382">
        <v>0</v>
      </c>
      <c r="AG382">
        <v>4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hidden="1" x14ac:dyDescent="0.45">
      <c r="A383" t="s">
        <v>933</v>
      </c>
      <c r="B383" t="s">
        <v>79</v>
      </c>
      <c r="C383" t="s">
        <v>507</v>
      </c>
      <c r="D383" t="s">
        <v>81</v>
      </c>
      <c r="E383" s="2" t="str">
        <f>HYPERLINK("capsilon://?command=openfolder&amp;siteaddress=FAM.docvelocity-na8.net&amp;folderid=FX354806A9-F86A-A484-6ADE-E4C806868291","FX220314056")</f>
        <v>FX220314056</v>
      </c>
      <c r="F383" t="s">
        <v>19</v>
      </c>
      <c r="G383" t="s">
        <v>19</v>
      </c>
      <c r="H383" t="s">
        <v>82</v>
      </c>
      <c r="I383" t="s">
        <v>897</v>
      </c>
      <c r="J383">
        <v>0</v>
      </c>
      <c r="K383" t="s">
        <v>84</v>
      </c>
      <c r="L383" t="s">
        <v>85</v>
      </c>
      <c r="M383" t="s">
        <v>86</v>
      </c>
      <c r="N383">
        <v>2</v>
      </c>
      <c r="O383" s="1">
        <v>44658.744884259257</v>
      </c>
      <c r="P383" s="1">
        <v>44658.767974537041</v>
      </c>
      <c r="Q383">
        <v>821</v>
      </c>
      <c r="R383">
        <v>1174</v>
      </c>
      <c r="S383" t="b">
        <v>0</v>
      </c>
      <c r="T383" t="s">
        <v>87</v>
      </c>
      <c r="U383" t="b">
        <v>1</v>
      </c>
      <c r="V383" t="s">
        <v>196</v>
      </c>
      <c r="W383" s="1">
        <v>44658.763148148151</v>
      </c>
      <c r="X383">
        <v>613</v>
      </c>
      <c r="Y383">
        <v>104</v>
      </c>
      <c r="Z383">
        <v>0</v>
      </c>
      <c r="AA383">
        <v>104</v>
      </c>
      <c r="AB383">
        <v>0</v>
      </c>
      <c r="AC383">
        <v>62</v>
      </c>
      <c r="AD383">
        <v>-104</v>
      </c>
      <c r="AE383">
        <v>0</v>
      </c>
      <c r="AF383">
        <v>0</v>
      </c>
      <c r="AG383">
        <v>0</v>
      </c>
      <c r="AH383" t="s">
        <v>102</v>
      </c>
      <c r="AI383" s="1">
        <v>44658.767974537041</v>
      </c>
      <c r="AJ383">
        <v>344</v>
      </c>
      <c r="AK383">
        <v>4</v>
      </c>
      <c r="AL383">
        <v>0</v>
      </c>
      <c r="AM383">
        <v>4</v>
      </c>
      <c r="AN383">
        <v>0</v>
      </c>
      <c r="AO383">
        <v>3</v>
      </c>
      <c r="AP383">
        <v>-108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hidden="1" x14ac:dyDescent="0.45">
      <c r="A384" t="s">
        <v>934</v>
      </c>
      <c r="B384" t="s">
        <v>79</v>
      </c>
      <c r="C384" t="s">
        <v>507</v>
      </c>
      <c r="D384" t="s">
        <v>81</v>
      </c>
      <c r="E384" s="2" t="str">
        <f>HYPERLINK("capsilon://?command=openfolder&amp;siteaddress=FAM.docvelocity-na8.net&amp;folderid=FX354806A9-F86A-A484-6ADE-E4C806868291","FX220314056")</f>
        <v>FX220314056</v>
      </c>
      <c r="F384" t="s">
        <v>19</v>
      </c>
      <c r="G384" t="s">
        <v>19</v>
      </c>
      <c r="H384" t="s">
        <v>82</v>
      </c>
      <c r="I384" t="s">
        <v>902</v>
      </c>
      <c r="J384">
        <v>0</v>
      </c>
      <c r="K384" t="s">
        <v>84</v>
      </c>
      <c r="L384" t="s">
        <v>85</v>
      </c>
      <c r="M384" t="s">
        <v>86</v>
      </c>
      <c r="N384">
        <v>2</v>
      </c>
      <c r="O384" s="1">
        <v>44658.745555555557</v>
      </c>
      <c r="P384" s="1">
        <v>44658.782812500001</v>
      </c>
      <c r="Q384">
        <v>1355</v>
      </c>
      <c r="R384">
        <v>1864</v>
      </c>
      <c r="S384" t="b">
        <v>0</v>
      </c>
      <c r="T384" t="s">
        <v>87</v>
      </c>
      <c r="U384" t="b">
        <v>1</v>
      </c>
      <c r="V384" t="s">
        <v>196</v>
      </c>
      <c r="W384" s="1">
        <v>44658.756041666667</v>
      </c>
      <c r="X384">
        <v>775</v>
      </c>
      <c r="Y384">
        <v>104</v>
      </c>
      <c r="Z384">
        <v>0</v>
      </c>
      <c r="AA384">
        <v>104</v>
      </c>
      <c r="AB384">
        <v>0</v>
      </c>
      <c r="AC384">
        <v>75</v>
      </c>
      <c r="AD384">
        <v>-104</v>
      </c>
      <c r="AE384">
        <v>0</v>
      </c>
      <c r="AF384">
        <v>0</v>
      </c>
      <c r="AG384">
        <v>0</v>
      </c>
      <c r="AH384" t="s">
        <v>190</v>
      </c>
      <c r="AI384" s="1">
        <v>44658.782812500001</v>
      </c>
      <c r="AJ384">
        <v>980</v>
      </c>
      <c r="AK384">
        <v>6</v>
      </c>
      <c r="AL384">
        <v>0</v>
      </c>
      <c r="AM384">
        <v>6</v>
      </c>
      <c r="AN384">
        <v>0</v>
      </c>
      <c r="AO384">
        <v>6</v>
      </c>
      <c r="AP384">
        <v>-110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hidden="1" x14ac:dyDescent="0.45">
      <c r="A385" t="s">
        <v>935</v>
      </c>
      <c r="B385" t="s">
        <v>79</v>
      </c>
      <c r="C385" t="s">
        <v>883</v>
      </c>
      <c r="D385" t="s">
        <v>81</v>
      </c>
      <c r="E385" s="2" t="str">
        <f>HYPERLINK("capsilon://?command=openfolder&amp;siteaddress=FAM.docvelocity-na8.net&amp;folderid=FX0256987B-EA7F-B767-44F4-656B416E2D3C","FX22041543")</f>
        <v>FX22041543</v>
      </c>
      <c r="F385" t="s">
        <v>19</v>
      </c>
      <c r="G385" t="s">
        <v>19</v>
      </c>
      <c r="H385" t="s">
        <v>82</v>
      </c>
      <c r="I385" t="s">
        <v>884</v>
      </c>
      <c r="J385">
        <v>770</v>
      </c>
      <c r="K385" t="s">
        <v>84</v>
      </c>
      <c r="L385" t="s">
        <v>85</v>
      </c>
      <c r="M385" t="s">
        <v>86</v>
      </c>
      <c r="N385">
        <v>2</v>
      </c>
      <c r="O385" s="1">
        <v>44658.746203703704</v>
      </c>
      <c r="P385" s="1">
        <v>44658.856006944443</v>
      </c>
      <c r="Q385">
        <v>2332</v>
      </c>
      <c r="R385">
        <v>7155</v>
      </c>
      <c r="S385" t="b">
        <v>0</v>
      </c>
      <c r="T385" t="s">
        <v>87</v>
      </c>
      <c r="U385" t="b">
        <v>1</v>
      </c>
      <c r="V385" t="s">
        <v>180</v>
      </c>
      <c r="W385" s="1">
        <v>44658.817685185182</v>
      </c>
      <c r="X385">
        <v>3889</v>
      </c>
      <c r="Y385">
        <v>675</v>
      </c>
      <c r="Z385">
        <v>0</v>
      </c>
      <c r="AA385">
        <v>675</v>
      </c>
      <c r="AB385">
        <v>0</v>
      </c>
      <c r="AC385">
        <v>273</v>
      </c>
      <c r="AD385">
        <v>95</v>
      </c>
      <c r="AE385">
        <v>0</v>
      </c>
      <c r="AF385">
        <v>0</v>
      </c>
      <c r="AG385">
        <v>0</v>
      </c>
      <c r="AH385" t="s">
        <v>200</v>
      </c>
      <c r="AI385" s="1">
        <v>44658.856006944443</v>
      </c>
      <c r="AJ385">
        <v>2866</v>
      </c>
      <c r="AK385">
        <v>7</v>
      </c>
      <c r="AL385">
        <v>0</v>
      </c>
      <c r="AM385">
        <v>7</v>
      </c>
      <c r="AN385">
        <v>0</v>
      </c>
      <c r="AO385">
        <v>6</v>
      </c>
      <c r="AP385">
        <v>88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hidden="1" x14ac:dyDescent="0.45">
      <c r="A386" t="s">
        <v>936</v>
      </c>
      <c r="B386" t="s">
        <v>79</v>
      </c>
      <c r="C386" t="s">
        <v>937</v>
      </c>
      <c r="D386" t="s">
        <v>81</v>
      </c>
      <c r="E386" s="2" t="str">
        <f>HYPERLINK("capsilon://?command=openfolder&amp;siteaddress=FAM.docvelocity-na8.net&amp;folderid=FXEDC467C9-F1AD-F432-0C12-E98A7F1BE6B9","FX22042541")</f>
        <v>FX22042541</v>
      </c>
      <c r="F386" t="s">
        <v>19</v>
      </c>
      <c r="G386" t="s">
        <v>19</v>
      </c>
      <c r="H386" t="s">
        <v>82</v>
      </c>
      <c r="I386" t="s">
        <v>938</v>
      </c>
      <c r="J386">
        <v>115</v>
      </c>
      <c r="K386" t="s">
        <v>84</v>
      </c>
      <c r="L386" t="s">
        <v>85</v>
      </c>
      <c r="M386" t="s">
        <v>86</v>
      </c>
      <c r="N386">
        <v>1</v>
      </c>
      <c r="O386" s="1">
        <v>44658.747025462966</v>
      </c>
      <c r="P386" s="1">
        <v>44658.75571759259</v>
      </c>
      <c r="Q386">
        <v>637</v>
      </c>
      <c r="R386">
        <v>114</v>
      </c>
      <c r="S386" t="b">
        <v>0</v>
      </c>
      <c r="T386" t="s">
        <v>87</v>
      </c>
      <c r="U386" t="b">
        <v>0</v>
      </c>
      <c r="V386" t="s">
        <v>88</v>
      </c>
      <c r="W386" s="1">
        <v>44658.75571759259</v>
      </c>
      <c r="X386">
        <v>114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115</v>
      </c>
      <c r="AE386">
        <v>103</v>
      </c>
      <c r="AF386">
        <v>0</v>
      </c>
      <c r="AG386">
        <v>4</v>
      </c>
      <c r="AH386" t="s">
        <v>87</v>
      </c>
      <c r="AI386" t="s">
        <v>87</v>
      </c>
      <c r="AJ386" t="s">
        <v>87</v>
      </c>
      <c r="AK386" t="s">
        <v>87</v>
      </c>
      <c r="AL386" t="s">
        <v>87</v>
      </c>
      <c r="AM386" t="s">
        <v>87</v>
      </c>
      <c r="AN386" t="s">
        <v>87</v>
      </c>
      <c r="AO386" t="s">
        <v>87</v>
      </c>
      <c r="AP386" t="s">
        <v>87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hidden="1" x14ac:dyDescent="0.45">
      <c r="A387" t="s">
        <v>939</v>
      </c>
      <c r="B387" t="s">
        <v>79</v>
      </c>
      <c r="C387" t="s">
        <v>908</v>
      </c>
      <c r="D387" t="s">
        <v>81</v>
      </c>
      <c r="E387" s="2" t="str">
        <f>HYPERLINK("capsilon://?command=openfolder&amp;siteaddress=FAM.docvelocity-na8.net&amp;folderid=FX6F59AA1D-DD79-D3AD-8603-ABDBE31531B6","FX22042513")</f>
        <v>FX22042513</v>
      </c>
      <c r="F387" t="s">
        <v>19</v>
      </c>
      <c r="G387" t="s">
        <v>19</v>
      </c>
      <c r="H387" t="s">
        <v>82</v>
      </c>
      <c r="I387" t="s">
        <v>909</v>
      </c>
      <c r="J387">
        <v>200</v>
      </c>
      <c r="K387" t="s">
        <v>84</v>
      </c>
      <c r="L387" t="s">
        <v>85</v>
      </c>
      <c r="M387" t="s">
        <v>86</v>
      </c>
      <c r="N387">
        <v>2</v>
      </c>
      <c r="O387" s="1">
        <v>44658.747511574074</v>
      </c>
      <c r="P387" s="1">
        <v>44658.778831018521</v>
      </c>
      <c r="Q387">
        <v>1595</v>
      </c>
      <c r="R387">
        <v>1111</v>
      </c>
      <c r="S387" t="b">
        <v>0</v>
      </c>
      <c r="T387" t="s">
        <v>87</v>
      </c>
      <c r="U387" t="b">
        <v>1</v>
      </c>
      <c r="V387" t="s">
        <v>158</v>
      </c>
      <c r="W387" s="1">
        <v>44658.758437500001</v>
      </c>
      <c r="X387">
        <v>648</v>
      </c>
      <c r="Y387">
        <v>180</v>
      </c>
      <c r="Z387">
        <v>0</v>
      </c>
      <c r="AA387">
        <v>180</v>
      </c>
      <c r="AB387">
        <v>0</v>
      </c>
      <c r="AC387">
        <v>14</v>
      </c>
      <c r="AD387">
        <v>20</v>
      </c>
      <c r="AE387">
        <v>0</v>
      </c>
      <c r="AF387">
        <v>0</v>
      </c>
      <c r="AG387">
        <v>0</v>
      </c>
      <c r="AH387" t="s">
        <v>102</v>
      </c>
      <c r="AI387" s="1">
        <v>44658.778831018521</v>
      </c>
      <c r="AJ387">
        <v>455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20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hidden="1" x14ac:dyDescent="0.45">
      <c r="A388" t="s">
        <v>940</v>
      </c>
      <c r="B388" t="s">
        <v>79</v>
      </c>
      <c r="C388" t="s">
        <v>908</v>
      </c>
      <c r="D388" t="s">
        <v>81</v>
      </c>
      <c r="E388" s="2" t="str">
        <f>HYPERLINK("capsilon://?command=openfolder&amp;siteaddress=FAM.docvelocity-na8.net&amp;folderid=FX6F59AA1D-DD79-D3AD-8603-ABDBE31531B6","FX22042513")</f>
        <v>FX22042513</v>
      </c>
      <c r="F388" t="s">
        <v>19</v>
      </c>
      <c r="G388" t="s">
        <v>19</v>
      </c>
      <c r="H388" t="s">
        <v>82</v>
      </c>
      <c r="I388" t="s">
        <v>911</v>
      </c>
      <c r="J388">
        <v>56</v>
      </c>
      <c r="K388" t="s">
        <v>84</v>
      </c>
      <c r="L388" t="s">
        <v>85</v>
      </c>
      <c r="M388" t="s">
        <v>86</v>
      </c>
      <c r="N388">
        <v>2</v>
      </c>
      <c r="O388" s="1">
        <v>44658.749108796299</v>
      </c>
      <c r="P388" s="1">
        <v>44658.777268518519</v>
      </c>
      <c r="Q388">
        <v>2001</v>
      </c>
      <c r="R388">
        <v>432</v>
      </c>
      <c r="S388" t="b">
        <v>0</v>
      </c>
      <c r="T388" t="s">
        <v>87</v>
      </c>
      <c r="U388" t="b">
        <v>1</v>
      </c>
      <c r="V388" t="s">
        <v>158</v>
      </c>
      <c r="W388" s="1">
        <v>44658.76122685185</v>
      </c>
      <c r="X388">
        <v>143</v>
      </c>
      <c r="Y388">
        <v>42</v>
      </c>
      <c r="Z388">
        <v>0</v>
      </c>
      <c r="AA388">
        <v>42</v>
      </c>
      <c r="AB388">
        <v>0</v>
      </c>
      <c r="AC388">
        <v>0</v>
      </c>
      <c r="AD388">
        <v>14</v>
      </c>
      <c r="AE388">
        <v>0</v>
      </c>
      <c r="AF388">
        <v>0</v>
      </c>
      <c r="AG388">
        <v>0</v>
      </c>
      <c r="AH388" t="s">
        <v>115</v>
      </c>
      <c r="AI388" s="1">
        <v>44658.777268518519</v>
      </c>
      <c r="AJ388">
        <v>259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14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hidden="1" x14ac:dyDescent="0.45">
      <c r="A389" t="s">
        <v>941</v>
      </c>
      <c r="B389" t="s">
        <v>79</v>
      </c>
      <c r="C389" t="s">
        <v>922</v>
      </c>
      <c r="D389" t="s">
        <v>81</v>
      </c>
      <c r="E389" s="2" t="str">
        <f>HYPERLINK("capsilon://?command=openfolder&amp;siteaddress=FAM.docvelocity-na8.net&amp;folderid=FX94862424-D57C-B6A6-9357-51379FC13BA6","FX22041708")</f>
        <v>FX22041708</v>
      </c>
      <c r="F389" t="s">
        <v>19</v>
      </c>
      <c r="G389" t="s">
        <v>19</v>
      </c>
      <c r="H389" t="s">
        <v>82</v>
      </c>
      <c r="I389" t="s">
        <v>923</v>
      </c>
      <c r="J389">
        <v>252</v>
      </c>
      <c r="K389" t="s">
        <v>84</v>
      </c>
      <c r="L389" t="s">
        <v>85</v>
      </c>
      <c r="M389" t="s">
        <v>86</v>
      </c>
      <c r="N389">
        <v>2</v>
      </c>
      <c r="O389" s="1">
        <v>44658.750439814816</v>
      </c>
      <c r="P389" s="1">
        <v>44658.873680555553</v>
      </c>
      <c r="Q389">
        <v>5427</v>
      </c>
      <c r="R389">
        <v>5221</v>
      </c>
      <c r="S389" t="b">
        <v>0</v>
      </c>
      <c r="T389" t="s">
        <v>87</v>
      </c>
      <c r="U389" t="b">
        <v>1</v>
      </c>
      <c r="V389" t="s">
        <v>320</v>
      </c>
      <c r="W389" s="1">
        <v>44658.862569444442</v>
      </c>
      <c r="X389">
        <v>2229</v>
      </c>
      <c r="Y389">
        <v>176</v>
      </c>
      <c r="Z389">
        <v>0</v>
      </c>
      <c r="AA389">
        <v>176</v>
      </c>
      <c r="AB389">
        <v>42</v>
      </c>
      <c r="AC389">
        <v>44</v>
      </c>
      <c r="AD389">
        <v>76</v>
      </c>
      <c r="AE389">
        <v>0</v>
      </c>
      <c r="AF389">
        <v>0</v>
      </c>
      <c r="AG389">
        <v>0</v>
      </c>
      <c r="AH389" t="s">
        <v>240</v>
      </c>
      <c r="AI389" s="1">
        <v>44658.873680555553</v>
      </c>
      <c r="AJ389">
        <v>857</v>
      </c>
      <c r="AK389">
        <v>5</v>
      </c>
      <c r="AL389">
        <v>0</v>
      </c>
      <c r="AM389">
        <v>5</v>
      </c>
      <c r="AN389">
        <v>130</v>
      </c>
      <c r="AO389">
        <v>5</v>
      </c>
      <c r="AP389">
        <v>71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hidden="1" x14ac:dyDescent="0.45">
      <c r="A390" t="s">
        <v>942</v>
      </c>
      <c r="B390" t="s">
        <v>79</v>
      </c>
      <c r="C390" t="s">
        <v>928</v>
      </c>
      <c r="D390" t="s">
        <v>81</v>
      </c>
      <c r="E390" s="2" t="str">
        <f>HYPERLINK("capsilon://?command=openfolder&amp;siteaddress=FAM.docvelocity-na8.net&amp;folderid=FX2772D031-E4B1-ABEE-A967-42A190057924","FX22041394")</f>
        <v>FX22041394</v>
      </c>
      <c r="F390" t="s">
        <v>19</v>
      </c>
      <c r="G390" t="s">
        <v>19</v>
      </c>
      <c r="H390" t="s">
        <v>82</v>
      </c>
      <c r="I390" t="s">
        <v>929</v>
      </c>
      <c r="J390">
        <v>447</v>
      </c>
      <c r="K390" t="s">
        <v>84</v>
      </c>
      <c r="L390" t="s">
        <v>85</v>
      </c>
      <c r="M390" t="s">
        <v>86</v>
      </c>
      <c r="N390">
        <v>2</v>
      </c>
      <c r="O390" s="1">
        <v>44658.753587962965</v>
      </c>
      <c r="P390" s="1">
        <v>44658.881342592591</v>
      </c>
      <c r="Q390">
        <v>5026</v>
      </c>
      <c r="R390">
        <v>6012</v>
      </c>
      <c r="S390" t="b">
        <v>0</v>
      </c>
      <c r="T390" t="s">
        <v>87</v>
      </c>
      <c r="U390" t="b">
        <v>1</v>
      </c>
      <c r="V390" t="s">
        <v>127</v>
      </c>
      <c r="W390" s="1">
        <v>44658.802384259259</v>
      </c>
      <c r="X390">
        <v>2831</v>
      </c>
      <c r="Y390">
        <v>316</v>
      </c>
      <c r="Z390">
        <v>0</v>
      </c>
      <c r="AA390">
        <v>316</v>
      </c>
      <c r="AB390">
        <v>21</v>
      </c>
      <c r="AC390">
        <v>103</v>
      </c>
      <c r="AD390">
        <v>131</v>
      </c>
      <c r="AE390">
        <v>0</v>
      </c>
      <c r="AF390">
        <v>0</v>
      </c>
      <c r="AG390">
        <v>0</v>
      </c>
      <c r="AH390" t="s">
        <v>442</v>
      </c>
      <c r="AI390" s="1">
        <v>44658.881342592591</v>
      </c>
      <c r="AJ390">
        <v>1768</v>
      </c>
      <c r="AK390">
        <v>4</v>
      </c>
      <c r="AL390">
        <v>0</v>
      </c>
      <c r="AM390">
        <v>4</v>
      </c>
      <c r="AN390">
        <v>21</v>
      </c>
      <c r="AO390">
        <v>2</v>
      </c>
      <c r="AP390">
        <v>127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hidden="1" x14ac:dyDescent="0.45">
      <c r="A391" t="s">
        <v>943</v>
      </c>
      <c r="B391" t="s">
        <v>79</v>
      </c>
      <c r="C391" t="s">
        <v>931</v>
      </c>
      <c r="D391" t="s">
        <v>81</v>
      </c>
      <c r="E391" s="2" t="str">
        <f>HYPERLINK("capsilon://?command=openfolder&amp;siteaddress=FAM.docvelocity-na8.net&amp;folderid=FX00C0B322-6DFC-FAA5-A1A7-40272651CDED","FX22041383")</f>
        <v>FX22041383</v>
      </c>
      <c r="F391" t="s">
        <v>19</v>
      </c>
      <c r="G391" t="s">
        <v>19</v>
      </c>
      <c r="H391" t="s">
        <v>82</v>
      </c>
      <c r="I391" t="s">
        <v>932</v>
      </c>
      <c r="J391">
        <v>149</v>
      </c>
      <c r="K391" t="s">
        <v>84</v>
      </c>
      <c r="L391" t="s">
        <v>85</v>
      </c>
      <c r="M391" t="s">
        <v>86</v>
      </c>
      <c r="N391">
        <v>2</v>
      </c>
      <c r="O391" s="1">
        <v>44658.754918981482</v>
      </c>
      <c r="P391" s="1">
        <v>44658.854594907411</v>
      </c>
      <c r="Q391">
        <v>3265</v>
      </c>
      <c r="R391">
        <v>5347</v>
      </c>
      <c r="S391" t="b">
        <v>0</v>
      </c>
      <c r="T391" t="s">
        <v>87</v>
      </c>
      <c r="U391" t="b">
        <v>1</v>
      </c>
      <c r="V391" t="s">
        <v>151</v>
      </c>
      <c r="W391" s="1">
        <v>44658.810127314813</v>
      </c>
      <c r="X391">
        <v>3202</v>
      </c>
      <c r="Y391">
        <v>140</v>
      </c>
      <c r="Z391">
        <v>0</v>
      </c>
      <c r="AA391">
        <v>140</v>
      </c>
      <c r="AB391">
        <v>21</v>
      </c>
      <c r="AC391">
        <v>90</v>
      </c>
      <c r="AD391">
        <v>9</v>
      </c>
      <c r="AE391">
        <v>0</v>
      </c>
      <c r="AF391">
        <v>0</v>
      </c>
      <c r="AG391">
        <v>0</v>
      </c>
      <c r="AH391" t="s">
        <v>442</v>
      </c>
      <c r="AI391" s="1">
        <v>44658.854594907411</v>
      </c>
      <c r="AJ391">
        <v>2018</v>
      </c>
      <c r="AK391">
        <v>7</v>
      </c>
      <c r="AL391">
        <v>0</v>
      </c>
      <c r="AM391">
        <v>7</v>
      </c>
      <c r="AN391">
        <v>21</v>
      </c>
      <c r="AO391">
        <v>7</v>
      </c>
      <c r="AP391">
        <v>2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hidden="1" x14ac:dyDescent="0.45">
      <c r="A392" t="s">
        <v>944</v>
      </c>
      <c r="B392" t="s">
        <v>79</v>
      </c>
      <c r="C392" t="s">
        <v>937</v>
      </c>
      <c r="D392" t="s">
        <v>81</v>
      </c>
      <c r="E392" s="2" t="str">
        <f>HYPERLINK("capsilon://?command=openfolder&amp;siteaddress=FAM.docvelocity-na8.net&amp;folderid=FXEDC467C9-F1AD-F432-0C12-E98A7F1BE6B9","FX22042541")</f>
        <v>FX22042541</v>
      </c>
      <c r="F392" t="s">
        <v>19</v>
      </c>
      <c r="G392" t="s">
        <v>19</v>
      </c>
      <c r="H392" t="s">
        <v>82</v>
      </c>
      <c r="I392" t="s">
        <v>938</v>
      </c>
      <c r="J392">
        <v>167</v>
      </c>
      <c r="K392" t="s">
        <v>84</v>
      </c>
      <c r="L392" t="s">
        <v>85</v>
      </c>
      <c r="M392" t="s">
        <v>86</v>
      </c>
      <c r="N392">
        <v>2</v>
      </c>
      <c r="O392" s="1">
        <v>44658.756423611114</v>
      </c>
      <c r="P392" s="1">
        <v>44658.79420138889</v>
      </c>
      <c r="Q392">
        <v>967</v>
      </c>
      <c r="R392">
        <v>2297</v>
      </c>
      <c r="S392" t="b">
        <v>0</v>
      </c>
      <c r="T392" t="s">
        <v>87</v>
      </c>
      <c r="U392" t="b">
        <v>1</v>
      </c>
      <c r="V392" t="s">
        <v>158</v>
      </c>
      <c r="W392" s="1">
        <v>44658.773055555554</v>
      </c>
      <c r="X392">
        <v>709</v>
      </c>
      <c r="Y392">
        <v>124</v>
      </c>
      <c r="Z392">
        <v>0</v>
      </c>
      <c r="AA392">
        <v>124</v>
      </c>
      <c r="AB392">
        <v>0</v>
      </c>
      <c r="AC392">
        <v>22</v>
      </c>
      <c r="AD392">
        <v>43</v>
      </c>
      <c r="AE392">
        <v>0</v>
      </c>
      <c r="AF392">
        <v>0</v>
      </c>
      <c r="AG392">
        <v>0</v>
      </c>
      <c r="AH392" t="s">
        <v>182</v>
      </c>
      <c r="AI392" s="1">
        <v>44658.79420138889</v>
      </c>
      <c r="AJ392">
        <v>1588</v>
      </c>
      <c r="AK392">
        <v>30</v>
      </c>
      <c r="AL392">
        <v>0</v>
      </c>
      <c r="AM392">
        <v>30</v>
      </c>
      <c r="AN392">
        <v>0</v>
      </c>
      <c r="AO392">
        <v>30</v>
      </c>
      <c r="AP392">
        <v>13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hidden="1" x14ac:dyDescent="0.45">
      <c r="A393" t="s">
        <v>945</v>
      </c>
      <c r="B393" t="s">
        <v>79</v>
      </c>
      <c r="C393" t="s">
        <v>946</v>
      </c>
      <c r="D393" t="s">
        <v>81</v>
      </c>
      <c r="E393" s="2" t="str">
        <f>HYPERLINK("capsilon://?command=openfolder&amp;siteaddress=FAM.docvelocity-na8.net&amp;folderid=FX89C33805-2CB6-5018-B7A7-A2721FAD7365","FX22042583")</f>
        <v>FX22042583</v>
      </c>
      <c r="F393" t="s">
        <v>19</v>
      </c>
      <c r="G393" t="s">
        <v>19</v>
      </c>
      <c r="H393" t="s">
        <v>82</v>
      </c>
      <c r="I393" t="s">
        <v>947</v>
      </c>
      <c r="J393">
        <v>388</v>
      </c>
      <c r="K393" t="s">
        <v>84</v>
      </c>
      <c r="L393" t="s">
        <v>85</v>
      </c>
      <c r="M393" t="s">
        <v>86</v>
      </c>
      <c r="N393">
        <v>1</v>
      </c>
      <c r="O393" s="1">
        <v>44658.764398148145</v>
      </c>
      <c r="P393" s="1">
        <v>44658.773923611108</v>
      </c>
      <c r="Q393">
        <v>280</v>
      </c>
      <c r="R393">
        <v>543</v>
      </c>
      <c r="S393" t="b">
        <v>0</v>
      </c>
      <c r="T393" t="s">
        <v>87</v>
      </c>
      <c r="U393" t="b">
        <v>0</v>
      </c>
      <c r="V393" t="s">
        <v>88</v>
      </c>
      <c r="W393" s="1">
        <v>44658.773923611108</v>
      </c>
      <c r="X393">
        <v>543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388</v>
      </c>
      <c r="AE393">
        <v>350</v>
      </c>
      <c r="AF393">
        <v>0</v>
      </c>
      <c r="AG393">
        <v>11</v>
      </c>
      <c r="AH393" t="s">
        <v>87</v>
      </c>
      <c r="AI393" t="s">
        <v>87</v>
      </c>
      <c r="AJ393" t="s">
        <v>87</v>
      </c>
      <c r="AK393" t="s">
        <v>87</v>
      </c>
      <c r="AL393" t="s">
        <v>87</v>
      </c>
      <c r="AM393" t="s">
        <v>87</v>
      </c>
      <c r="AN393" t="s">
        <v>87</v>
      </c>
      <c r="AO393" t="s">
        <v>87</v>
      </c>
      <c r="AP393" t="s">
        <v>87</v>
      </c>
      <c r="AQ393" t="s">
        <v>87</v>
      </c>
      <c r="AR393" t="s">
        <v>87</v>
      </c>
      <c r="AS393" t="s">
        <v>87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hidden="1" x14ac:dyDescent="0.45">
      <c r="A394" t="s">
        <v>948</v>
      </c>
      <c r="B394" t="s">
        <v>79</v>
      </c>
      <c r="C394" t="s">
        <v>946</v>
      </c>
      <c r="D394" t="s">
        <v>81</v>
      </c>
      <c r="E394" s="2" t="str">
        <f>HYPERLINK("capsilon://?command=openfolder&amp;siteaddress=FAM.docvelocity-na8.net&amp;folderid=FX89C33805-2CB6-5018-B7A7-A2721FAD7365","FX22042583")</f>
        <v>FX22042583</v>
      </c>
      <c r="F394" t="s">
        <v>19</v>
      </c>
      <c r="G394" t="s">
        <v>19</v>
      </c>
      <c r="H394" t="s">
        <v>82</v>
      </c>
      <c r="I394" t="s">
        <v>947</v>
      </c>
      <c r="J394">
        <v>544</v>
      </c>
      <c r="K394" t="s">
        <v>84</v>
      </c>
      <c r="L394" t="s">
        <v>85</v>
      </c>
      <c r="M394" t="s">
        <v>86</v>
      </c>
      <c r="N394">
        <v>2</v>
      </c>
      <c r="O394" s="1">
        <v>44658.775081018517</v>
      </c>
      <c r="P394" s="1">
        <v>44658.879155092596</v>
      </c>
      <c r="Q394">
        <v>4146</v>
      </c>
      <c r="R394">
        <v>4846</v>
      </c>
      <c r="S394" t="b">
        <v>0</v>
      </c>
      <c r="T394" t="s">
        <v>87</v>
      </c>
      <c r="U394" t="b">
        <v>1</v>
      </c>
      <c r="V394" t="s">
        <v>322</v>
      </c>
      <c r="W394" s="1">
        <v>44658.855300925927</v>
      </c>
      <c r="X394">
        <v>3508</v>
      </c>
      <c r="Y394">
        <v>450</v>
      </c>
      <c r="Z394">
        <v>0</v>
      </c>
      <c r="AA394">
        <v>450</v>
      </c>
      <c r="AB394">
        <v>0</v>
      </c>
      <c r="AC394">
        <v>131</v>
      </c>
      <c r="AD394">
        <v>94</v>
      </c>
      <c r="AE394">
        <v>0</v>
      </c>
      <c r="AF394">
        <v>0</v>
      </c>
      <c r="AG394">
        <v>0</v>
      </c>
      <c r="AH394" t="s">
        <v>200</v>
      </c>
      <c r="AI394" s="1">
        <v>44658.879155092596</v>
      </c>
      <c r="AJ394">
        <v>1153</v>
      </c>
      <c r="AK394">
        <v>3</v>
      </c>
      <c r="AL394">
        <v>0</v>
      </c>
      <c r="AM394">
        <v>3</v>
      </c>
      <c r="AN394">
        <v>0</v>
      </c>
      <c r="AO394">
        <v>2</v>
      </c>
      <c r="AP394">
        <v>91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hidden="1" x14ac:dyDescent="0.45">
      <c r="A395" t="s">
        <v>949</v>
      </c>
      <c r="B395" t="s">
        <v>79</v>
      </c>
      <c r="C395" t="s">
        <v>950</v>
      </c>
      <c r="D395" t="s">
        <v>81</v>
      </c>
      <c r="E395" s="2" t="str">
        <f>HYPERLINK("capsilon://?command=openfolder&amp;siteaddress=FAM.docvelocity-na8.net&amp;folderid=FX771C339B-706B-FFA1-4AE9-DD32E5E752E3","FX22042645")</f>
        <v>FX22042645</v>
      </c>
      <c r="F395" t="s">
        <v>19</v>
      </c>
      <c r="G395" t="s">
        <v>19</v>
      </c>
      <c r="H395" t="s">
        <v>82</v>
      </c>
      <c r="I395" t="s">
        <v>951</v>
      </c>
      <c r="J395">
        <v>242</v>
      </c>
      <c r="K395" t="s">
        <v>84</v>
      </c>
      <c r="L395" t="s">
        <v>85</v>
      </c>
      <c r="M395" t="s">
        <v>86</v>
      </c>
      <c r="N395">
        <v>1</v>
      </c>
      <c r="O395" s="1">
        <v>44658.787824074076</v>
      </c>
      <c r="P395" s="1">
        <v>44658.843530092592</v>
      </c>
      <c r="Q395">
        <v>2618</v>
      </c>
      <c r="R395">
        <v>2195</v>
      </c>
      <c r="S395" t="b">
        <v>0</v>
      </c>
      <c r="T395" t="s">
        <v>87</v>
      </c>
      <c r="U395" t="b">
        <v>0</v>
      </c>
      <c r="V395" t="s">
        <v>245</v>
      </c>
      <c r="W395" s="1">
        <v>44658.843530092592</v>
      </c>
      <c r="X395">
        <v>1946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242</v>
      </c>
      <c r="AE395">
        <v>218</v>
      </c>
      <c r="AF395">
        <v>0</v>
      </c>
      <c r="AG395">
        <v>20</v>
      </c>
      <c r="AH395" t="s">
        <v>87</v>
      </c>
      <c r="AI395" t="s">
        <v>87</v>
      </c>
      <c r="AJ395" t="s">
        <v>87</v>
      </c>
      <c r="AK395" t="s">
        <v>87</v>
      </c>
      <c r="AL395" t="s">
        <v>87</v>
      </c>
      <c r="AM395" t="s">
        <v>87</v>
      </c>
      <c r="AN395" t="s">
        <v>87</v>
      </c>
      <c r="AO395" t="s">
        <v>87</v>
      </c>
      <c r="AP395" t="s">
        <v>87</v>
      </c>
      <c r="AQ395" t="s">
        <v>87</v>
      </c>
      <c r="AR395" t="s">
        <v>87</v>
      </c>
      <c r="AS395" t="s">
        <v>87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hidden="1" x14ac:dyDescent="0.45">
      <c r="A396" t="s">
        <v>952</v>
      </c>
      <c r="B396" t="s">
        <v>79</v>
      </c>
      <c r="C396" t="s">
        <v>953</v>
      </c>
      <c r="D396" t="s">
        <v>81</v>
      </c>
      <c r="E396" s="2" t="str">
        <f>HYPERLINK("capsilon://?command=openfolder&amp;siteaddress=FAM.docvelocity-na8.net&amp;folderid=FX7984699F-85D2-44BA-2ACC-F3B2778069EA","FX2111614")</f>
        <v>FX2111614</v>
      </c>
      <c r="F396" t="s">
        <v>19</v>
      </c>
      <c r="G396" t="s">
        <v>19</v>
      </c>
      <c r="H396" t="s">
        <v>82</v>
      </c>
      <c r="I396" t="s">
        <v>954</v>
      </c>
      <c r="J396">
        <v>28</v>
      </c>
      <c r="K396" t="s">
        <v>84</v>
      </c>
      <c r="L396" t="s">
        <v>85</v>
      </c>
      <c r="M396" t="s">
        <v>86</v>
      </c>
      <c r="N396">
        <v>2</v>
      </c>
      <c r="O396" s="1">
        <v>44652.580358796295</v>
      </c>
      <c r="P396" s="1">
        <v>44652.647719907407</v>
      </c>
      <c r="Q396">
        <v>5563</v>
      </c>
      <c r="R396">
        <v>257</v>
      </c>
      <c r="S396" t="b">
        <v>0</v>
      </c>
      <c r="T396" t="s">
        <v>87</v>
      </c>
      <c r="U396" t="b">
        <v>0</v>
      </c>
      <c r="V396" t="s">
        <v>108</v>
      </c>
      <c r="W396" s="1">
        <v>44652.583645833336</v>
      </c>
      <c r="X396">
        <v>217</v>
      </c>
      <c r="Y396">
        <v>21</v>
      </c>
      <c r="Z396">
        <v>0</v>
      </c>
      <c r="AA396">
        <v>21</v>
      </c>
      <c r="AB396">
        <v>0</v>
      </c>
      <c r="AC396">
        <v>5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44652.647719907407</v>
      </c>
      <c r="AJ396">
        <v>40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hidden="1" x14ac:dyDescent="0.45">
      <c r="A397" t="s">
        <v>955</v>
      </c>
      <c r="B397" t="s">
        <v>79</v>
      </c>
      <c r="C397" t="s">
        <v>956</v>
      </c>
      <c r="D397" t="s">
        <v>81</v>
      </c>
      <c r="E397" s="2" t="str">
        <f>HYPERLINK("capsilon://?command=openfolder&amp;siteaddress=FAM.docvelocity-na8.net&amp;folderid=FXC44C3C8B-99D6-E33F-480E-DC51976A3469","FX2204821")</f>
        <v>FX2204821</v>
      </c>
      <c r="F397" t="s">
        <v>19</v>
      </c>
      <c r="G397" t="s">
        <v>19</v>
      </c>
      <c r="H397" t="s">
        <v>82</v>
      </c>
      <c r="I397" t="s">
        <v>957</v>
      </c>
      <c r="J397">
        <v>44</v>
      </c>
      <c r="K397" t="s">
        <v>84</v>
      </c>
      <c r="L397" t="s">
        <v>85</v>
      </c>
      <c r="M397" t="s">
        <v>86</v>
      </c>
      <c r="N397">
        <v>2</v>
      </c>
      <c r="O397" s="1">
        <v>44658.824363425927</v>
      </c>
      <c r="P397" s="1">
        <v>44658.875405092593</v>
      </c>
      <c r="Q397">
        <v>4123</v>
      </c>
      <c r="R397">
        <v>287</v>
      </c>
      <c r="S397" t="b">
        <v>0</v>
      </c>
      <c r="T397" t="s">
        <v>87</v>
      </c>
      <c r="U397" t="b">
        <v>0</v>
      </c>
      <c r="V397" t="s">
        <v>315</v>
      </c>
      <c r="W397" s="1">
        <v>44658.838912037034</v>
      </c>
      <c r="X397">
        <v>139</v>
      </c>
      <c r="Y397">
        <v>39</v>
      </c>
      <c r="Z397">
        <v>0</v>
      </c>
      <c r="AA397">
        <v>39</v>
      </c>
      <c r="AB397">
        <v>0</v>
      </c>
      <c r="AC397">
        <v>0</v>
      </c>
      <c r="AD397">
        <v>5</v>
      </c>
      <c r="AE397">
        <v>0</v>
      </c>
      <c r="AF397">
        <v>0</v>
      </c>
      <c r="AG397">
        <v>0</v>
      </c>
      <c r="AH397" t="s">
        <v>240</v>
      </c>
      <c r="AI397" s="1">
        <v>44658.875405092593</v>
      </c>
      <c r="AJ397">
        <v>148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5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hidden="1" x14ac:dyDescent="0.45">
      <c r="A398" t="s">
        <v>958</v>
      </c>
      <c r="B398" t="s">
        <v>79</v>
      </c>
      <c r="C398" t="s">
        <v>956</v>
      </c>
      <c r="D398" t="s">
        <v>81</v>
      </c>
      <c r="E398" s="2" t="str">
        <f>HYPERLINK("capsilon://?command=openfolder&amp;siteaddress=FAM.docvelocity-na8.net&amp;folderid=FXC44C3C8B-99D6-E33F-480E-DC51976A3469","FX2204821")</f>
        <v>FX2204821</v>
      </c>
      <c r="F398" t="s">
        <v>19</v>
      </c>
      <c r="G398" t="s">
        <v>19</v>
      </c>
      <c r="H398" t="s">
        <v>82</v>
      </c>
      <c r="I398" t="s">
        <v>959</v>
      </c>
      <c r="J398">
        <v>28</v>
      </c>
      <c r="K398" t="s">
        <v>84</v>
      </c>
      <c r="L398" t="s">
        <v>85</v>
      </c>
      <c r="M398" t="s">
        <v>86</v>
      </c>
      <c r="N398">
        <v>2</v>
      </c>
      <c r="O398" s="1">
        <v>44658.824618055558</v>
      </c>
      <c r="P398" s="1">
        <v>44658.876828703702</v>
      </c>
      <c r="Q398">
        <v>4185</v>
      </c>
      <c r="R398">
        <v>326</v>
      </c>
      <c r="S398" t="b">
        <v>0</v>
      </c>
      <c r="T398" t="s">
        <v>87</v>
      </c>
      <c r="U398" t="b">
        <v>0</v>
      </c>
      <c r="V398" t="s">
        <v>315</v>
      </c>
      <c r="W398" s="1">
        <v>44658.841284722221</v>
      </c>
      <c r="X398">
        <v>204</v>
      </c>
      <c r="Y398">
        <v>21</v>
      </c>
      <c r="Z398">
        <v>0</v>
      </c>
      <c r="AA398">
        <v>21</v>
      </c>
      <c r="AB398">
        <v>0</v>
      </c>
      <c r="AC398">
        <v>18</v>
      </c>
      <c r="AD398">
        <v>7</v>
      </c>
      <c r="AE398">
        <v>0</v>
      </c>
      <c r="AF398">
        <v>0</v>
      </c>
      <c r="AG398">
        <v>0</v>
      </c>
      <c r="AH398" t="s">
        <v>240</v>
      </c>
      <c r="AI398" s="1">
        <v>44658.876828703702</v>
      </c>
      <c r="AJ398">
        <v>122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hidden="1" x14ac:dyDescent="0.45">
      <c r="A399" t="s">
        <v>960</v>
      </c>
      <c r="B399" t="s">
        <v>79</v>
      </c>
      <c r="C399" t="s">
        <v>956</v>
      </c>
      <c r="D399" t="s">
        <v>81</v>
      </c>
      <c r="E399" s="2" t="str">
        <f>HYPERLINK("capsilon://?command=openfolder&amp;siteaddress=FAM.docvelocity-na8.net&amp;folderid=FXC44C3C8B-99D6-E33F-480E-DC51976A3469","FX2204821")</f>
        <v>FX2204821</v>
      </c>
      <c r="F399" t="s">
        <v>19</v>
      </c>
      <c r="G399" t="s">
        <v>19</v>
      </c>
      <c r="H399" t="s">
        <v>82</v>
      </c>
      <c r="I399" t="s">
        <v>961</v>
      </c>
      <c r="J399">
        <v>28</v>
      </c>
      <c r="K399" t="s">
        <v>84</v>
      </c>
      <c r="L399" t="s">
        <v>85</v>
      </c>
      <c r="M399" t="s">
        <v>86</v>
      </c>
      <c r="N399">
        <v>2</v>
      </c>
      <c r="O399" s="1">
        <v>44658.824942129628</v>
      </c>
      <c r="P399" s="1">
        <v>44658.878518518519</v>
      </c>
      <c r="Q399">
        <v>4407</v>
      </c>
      <c r="R399">
        <v>222</v>
      </c>
      <c r="S399" t="b">
        <v>0</v>
      </c>
      <c r="T399" t="s">
        <v>87</v>
      </c>
      <c r="U399" t="b">
        <v>0</v>
      </c>
      <c r="V399" t="s">
        <v>315</v>
      </c>
      <c r="W399" s="1">
        <v>44658.842187499999</v>
      </c>
      <c r="X399">
        <v>77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240</v>
      </c>
      <c r="AI399" s="1">
        <v>44658.878518518519</v>
      </c>
      <c r="AJ399">
        <v>145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hidden="1" x14ac:dyDescent="0.45">
      <c r="A400" t="s">
        <v>962</v>
      </c>
      <c r="B400" t="s">
        <v>79</v>
      </c>
      <c r="C400" t="s">
        <v>953</v>
      </c>
      <c r="D400" t="s">
        <v>81</v>
      </c>
      <c r="E400" s="2" t="str">
        <f>HYPERLINK("capsilon://?command=openfolder&amp;siteaddress=FAM.docvelocity-na8.net&amp;folderid=FX7984699F-85D2-44BA-2ACC-F3B2778069EA","FX2111614")</f>
        <v>FX2111614</v>
      </c>
      <c r="F400" t="s">
        <v>19</v>
      </c>
      <c r="G400" t="s">
        <v>19</v>
      </c>
      <c r="H400" t="s">
        <v>82</v>
      </c>
      <c r="I400" t="s">
        <v>963</v>
      </c>
      <c r="J400">
        <v>58</v>
      </c>
      <c r="K400" t="s">
        <v>84</v>
      </c>
      <c r="L400" t="s">
        <v>85</v>
      </c>
      <c r="M400" t="s">
        <v>86</v>
      </c>
      <c r="N400">
        <v>2</v>
      </c>
      <c r="O400" s="1">
        <v>44652.581446759257</v>
      </c>
      <c r="P400" s="1">
        <v>44652.648692129631</v>
      </c>
      <c r="Q400">
        <v>5261</v>
      </c>
      <c r="R400">
        <v>549</v>
      </c>
      <c r="S400" t="b">
        <v>0</v>
      </c>
      <c r="T400" t="s">
        <v>87</v>
      </c>
      <c r="U400" t="b">
        <v>0</v>
      </c>
      <c r="V400" t="s">
        <v>531</v>
      </c>
      <c r="W400" s="1">
        <v>44652.588159722225</v>
      </c>
      <c r="X400">
        <v>466</v>
      </c>
      <c r="Y400">
        <v>36</v>
      </c>
      <c r="Z400">
        <v>0</v>
      </c>
      <c r="AA400">
        <v>36</v>
      </c>
      <c r="AB400">
        <v>0</v>
      </c>
      <c r="AC400">
        <v>16</v>
      </c>
      <c r="AD400">
        <v>22</v>
      </c>
      <c r="AE400">
        <v>0</v>
      </c>
      <c r="AF400">
        <v>0</v>
      </c>
      <c r="AG400">
        <v>0</v>
      </c>
      <c r="AH400" t="s">
        <v>102</v>
      </c>
      <c r="AI400" s="1">
        <v>44652.648692129631</v>
      </c>
      <c r="AJ400">
        <v>83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22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hidden="1" x14ac:dyDescent="0.45">
      <c r="A401" t="s">
        <v>964</v>
      </c>
      <c r="B401" t="s">
        <v>79</v>
      </c>
      <c r="C401" t="s">
        <v>950</v>
      </c>
      <c r="D401" t="s">
        <v>81</v>
      </c>
      <c r="E401" s="2" t="str">
        <f>HYPERLINK("capsilon://?command=openfolder&amp;siteaddress=FAM.docvelocity-na8.net&amp;folderid=FX771C339B-706B-FFA1-4AE9-DD32E5E752E3","FX22042645")</f>
        <v>FX22042645</v>
      </c>
      <c r="F401" t="s">
        <v>19</v>
      </c>
      <c r="G401" t="s">
        <v>19</v>
      </c>
      <c r="H401" t="s">
        <v>82</v>
      </c>
      <c r="I401" t="s">
        <v>951</v>
      </c>
      <c r="J401">
        <v>682</v>
      </c>
      <c r="K401" t="s">
        <v>84</v>
      </c>
      <c r="L401" t="s">
        <v>85</v>
      </c>
      <c r="M401" t="s">
        <v>86</v>
      </c>
      <c r="N401">
        <v>2</v>
      </c>
      <c r="O401" s="1">
        <v>44658.845138888886</v>
      </c>
      <c r="P401" s="1">
        <v>44658.954988425925</v>
      </c>
      <c r="Q401">
        <v>623</v>
      </c>
      <c r="R401">
        <v>8868</v>
      </c>
      <c r="S401" t="b">
        <v>0</v>
      </c>
      <c r="T401" t="s">
        <v>87</v>
      </c>
      <c r="U401" t="b">
        <v>1</v>
      </c>
      <c r="V401" t="s">
        <v>245</v>
      </c>
      <c r="W401" s="1">
        <v>44658.893391203703</v>
      </c>
      <c r="X401">
        <v>3552</v>
      </c>
      <c r="Y401">
        <v>487</v>
      </c>
      <c r="Z401">
        <v>0</v>
      </c>
      <c r="AA401">
        <v>487</v>
      </c>
      <c r="AB401">
        <v>207</v>
      </c>
      <c r="AC401">
        <v>72</v>
      </c>
      <c r="AD401">
        <v>195</v>
      </c>
      <c r="AE401">
        <v>0</v>
      </c>
      <c r="AF401">
        <v>0</v>
      </c>
      <c r="AG401">
        <v>0</v>
      </c>
      <c r="AH401" t="s">
        <v>442</v>
      </c>
      <c r="AI401" s="1">
        <v>44658.954988425925</v>
      </c>
      <c r="AJ401">
        <v>5316</v>
      </c>
      <c r="AK401">
        <v>13</v>
      </c>
      <c r="AL401">
        <v>0</v>
      </c>
      <c r="AM401">
        <v>13</v>
      </c>
      <c r="AN401">
        <v>69</v>
      </c>
      <c r="AO401">
        <v>13</v>
      </c>
      <c r="AP401">
        <v>182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hidden="1" x14ac:dyDescent="0.45">
      <c r="A402" t="s">
        <v>965</v>
      </c>
      <c r="B402" t="s">
        <v>79</v>
      </c>
      <c r="C402" t="s">
        <v>966</v>
      </c>
      <c r="D402" t="s">
        <v>81</v>
      </c>
      <c r="E402" s="2" t="str">
        <f>HYPERLINK("capsilon://?command=openfolder&amp;siteaddress=FAM.docvelocity-na8.net&amp;folderid=FX10E15516-B32D-9D22-2945-F4FA08351688","FX22035738")</f>
        <v>FX22035738</v>
      </c>
      <c r="F402" t="s">
        <v>19</v>
      </c>
      <c r="G402" t="s">
        <v>19</v>
      </c>
      <c r="H402" t="s">
        <v>82</v>
      </c>
      <c r="I402" t="s">
        <v>967</v>
      </c>
      <c r="J402">
        <v>28</v>
      </c>
      <c r="K402" t="s">
        <v>84</v>
      </c>
      <c r="L402" t="s">
        <v>85</v>
      </c>
      <c r="M402" t="s">
        <v>86</v>
      </c>
      <c r="N402">
        <v>2</v>
      </c>
      <c r="O402" s="1">
        <v>44658.888692129629</v>
      </c>
      <c r="P402" s="1">
        <v>44658.975358796299</v>
      </c>
      <c r="Q402">
        <v>6672</v>
      </c>
      <c r="R402">
        <v>816</v>
      </c>
      <c r="S402" t="b">
        <v>0</v>
      </c>
      <c r="T402" t="s">
        <v>87</v>
      </c>
      <c r="U402" t="b">
        <v>0</v>
      </c>
      <c r="V402" t="s">
        <v>245</v>
      </c>
      <c r="W402" s="1">
        <v>44658.899884259263</v>
      </c>
      <c r="X402">
        <v>560</v>
      </c>
      <c r="Y402">
        <v>21</v>
      </c>
      <c r="Z402">
        <v>0</v>
      </c>
      <c r="AA402">
        <v>21</v>
      </c>
      <c r="AB402">
        <v>0</v>
      </c>
      <c r="AC402">
        <v>0</v>
      </c>
      <c r="AD402">
        <v>7</v>
      </c>
      <c r="AE402">
        <v>0</v>
      </c>
      <c r="AF402">
        <v>0</v>
      </c>
      <c r="AG402">
        <v>0</v>
      </c>
      <c r="AH402" t="s">
        <v>442</v>
      </c>
      <c r="AI402" s="1">
        <v>44658.975358796299</v>
      </c>
      <c r="AJ402">
        <v>256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hidden="1" x14ac:dyDescent="0.45">
      <c r="A403" t="s">
        <v>968</v>
      </c>
      <c r="B403" t="s">
        <v>79</v>
      </c>
      <c r="C403" t="s">
        <v>969</v>
      </c>
      <c r="D403" t="s">
        <v>81</v>
      </c>
      <c r="E403" s="2" t="str">
        <f>HYPERLINK("capsilon://?command=openfolder&amp;siteaddress=FAM.docvelocity-na8.net&amp;folderid=FXD2CDE0AA-0A75-1390-AC64-68BEFAAC6610","FX22041846")</f>
        <v>FX22041846</v>
      </c>
      <c r="F403" t="s">
        <v>19</v>
      </c>
      <c r="G403" t="s">
        <v>19</v>
      </c>
      <c r="H403" t="s">
        <v>82</v>
      </c>
      <c r="I403" t="s">
        <v>970</v>
      </c>
      <c r="J403">
        <v>223</v>
      </c>
      <c r="K403" t="s">
        <v>84</v>
      </c>
      <c r="L403" t="s">
        <v>85</v>
      </c>
      <c r="M403" t="s">
        <v>86</v>
      </c>
      <c r="N403">
        <v>1</v>
      </c>
      <c r="O403" s="1">
        <v>44658.888726851852</v>
      </c>
      <c r="P403" s="1">
        <v>44658.909120370372</v>
      </c>
      <c r="Q403">
        <v>965</v>
      </c>
      <c r="R403">
        <v>797</v>
      </c>
      <c r="S403" t="b">
        <v>0</v>
      </c>
      <c r="T403" t="s">
        <v>87</v>
      </c>
      <c r="U403" t="b">
        <v>0</v>
      </c>
      <c r="V403" t="s">
        <v>245</v>
      </c>
      <c r="W403" s="1">
        <v>44658.909120370372</v>
      </c>
      <c r="X403">
        <v>797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223</v>
      </c>
      <c r="AE403">
        <v>197</v>
      </c>
      <c r="AF403">
        <v>0</v>
      </c>
      <c r="AG403">
        <v>7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hidden="1" x14ac:dyDescent="0.45">
      <c r="A404" t="s">
        <v>971</v>
      </c>
      <c r="B404" t="s">
        <v>79</v>
      </c>
      <c r="C404" t="s">
        <v>966</v>
      </c>
      <c r="D404" t="s">
        <v>81</v>
      </c>
      <c r="E404" s="2" t="str">
        <f>HYPERLINK("capsilon://?command=openfolder&amp;siteaddress=FAM.docvelocity-na8.net&amp;folderid=FX10E15516-B32D-9D22-2945-F4FA08351688","FX22035738")</f>
        <v>FX22035738</v>
      </c>
      <c r="F404" t="s">
        <v>19</v>
      </c>
      <c r="G404" t="s">
        <v>19</v>
      </c>
      <c r="H404" t="s">
        <v>82</v>
      </c>
      <c r="I404" t="s">
        <v>972</v>
      </c>
      <c r="J404">
        <v>0</v>
      </c>
      <c r="K404" t="s">
        <v>84</v>
      </c>
      <c r="L404" t="s">
        <v>85</v>
      </c>
      <c r="M404" t="s">
        <v>86</v>
      </c>
      <c r="N404">
        <v>1</v>
      </c>
      <c r="O404" s="1">
        <v>44658.896365740744</v>
      </c>
      <c r="P404" s="1">
        <v>44658.913645833331</v>
      </c>
      <c r="Q404">
        <v>1103</v>
      </c>
      <c r="R404">
        <v>390</v>
      </c>
      <c r="S404" t="b">
        <v>0</v>
      </c>
      <c r="T404" t="s">
        <v>87</v>
      </c>
      <c r="U404" t="b">
        <v>0</v>
      </c>
      <c r="V404" t="s">
        <v>245</v>
      </c>
      <c r="W404" s="1">
        <v>44658.913645833331</v>
      </c>
      <c r="X404">
        <v>390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52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hidden="1" x14ac:dyDescent="0.45">
      <c r="A405" t="s">
        <v>973</v>
      </c>
      <c r="B405" t="s">
        <v>79</v>
      </c>
      <c r="C405" t="s">
        <v>969</v>
      </c>
      <c r="D405" t="s">
        <v>81</v>
      </c>
      <c r="E405" s="2" t="str">
        <f>HYPERLINK("capsilon://?command=openfolder&amp;siteaddress=FAM.docvelocity-na8.net&amp;folderid=FXD2CDE0AA-0A75-1390-AC64-68BEFAAC6610","FX22041846")</f>
        <v>FX22041846</v>
      </c>
      <c r="F405" t="s">
        <v>19</v>
      </c>
      <c r="G405" t="s">
        <v>19</v>
      </c>
      <c r="H405" t="s">
        <v>82</v>
      </c>
      <c r="I405" t="s">
        <v>970</v>
      </c>
      <c r="J405">
        <v>323</v>
      </c>
      <c r="K405" t="s">
        <v>84</v>
      </c>
      <c r="L405" t="s">
        <v>85</v>
      </c>
      <c r="M405" t="s">
        <v>86</v>
      </c>
      <c r="N405">
        <v>2</v>
      </c>
      <c r="O405" s="1">
        <v>44658.910034722219</v>
      </c>
      <c r="P405" s="1">
        <v>44658.964826388888</v>
      </c>
      <c r="Q405">
        <v>2288</v>
      </c>
      <c r="R405">
        <v>2446</v>
      </c>
      <c r="S405" t="b">
        <v>0</v>
      </c>
      <c r="T405" t="s">
        <v>87</v>
      </c>
      <c r="U405" t="b">
        <v>1</v>
      </c>
      <c r="V405" t="s">
        <v>245</v>
      </c>
      <c r="W405" s="1">
        <v>44658.930312500001</v>
      </c>
      <c r="X405">
        <v>1439</v>
      </c>
      <c r="Y405">
        <v>275</v>
      </c>
      <c r="Z405">
        <v>0</v>
      </c>
      <c r="AA405">
        <v>275</v>
      </c>
      <c r="AB405">
        <v>0</v>
      </c>
      <c r="AC405">
        <v>37</v>
      </c>
      <c r="AD405">
        <v>48</v>
      </c>
      <c r="AE405">
        <v>0</v>
      </c>
      <c r="AF405">
        <v>0</v>
      </c>
      <c r="AG405">
        <v>0</v>
      </c>
      <c r="AH405" t="s">
        <v>240</v>
      </c>
      <c r="AI405" s="1">
        <v>44658.964826388888</v>
      </c>
      <c r="AJ405">
        <v>990</v>
      </c>
      <c r="AK405">
        <v>8</v>
      </c>
      <c r="AL405">
        <v>0</v>
      </c>
      <c r="AM405">
        <v>8</v>
      </c>
      <c r="AN405">
        <v>0</v>
      </c>
      <c r="AO405">
        <v>8</v>
      </c>
      <c r="AP405">
        <v>40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hidden="1" x14ac:dyDescent="0.45">
      <c r="A406" t="s">
        <v>974</v>
      </c>
      <c r="B406" t="s">
        <v>79</v>
      </c>
      <c r="C406" t="s">
        <v>966</v>
      </c>
      <c r="D406" t="s">
        <v>81</v>
      </c>
      <c r="E406" s="2" t="str">
        <f>HYPERLINK("capsilon://?command=openfolder&amp;siteaddress=FAM.docvelocity-na8.net&amp;folderid=FX10E15516-B32D-9D22-2945-F4FA08351688","FX22035738")</f>
        <v>FX22035738</v>
      </c>
      <c r="F406" t="s">
        <v>19</v>
      </c>
      <c r="G406" t="s">
        <v>19</v>
      </c>
      <c r="H406" t="s">
        <v>82</v>
      </c>
      <c r="I406" t="s">
        <v>972</v>
      </c>
      <c r="J406">
        <v>0</v>
      </c>
      <c r="K406" t="s">
        <v>84</v>
      </c>
      <c r="L406" t="s">
        <v>85</v>
      </c>
      <c r="M406" t="s">
        <v>86</v>
      </c>
      <c r="N406">
        <v>2</v>
      </c>
      <c r="O406" s="1">
        <v>44658.913981481484</v>
      </c>
      <c r="P406" s="1">
        <v>44658.974560185183</v>
      </c>
      <c r="Q406">
        <v>1579</v>
      </c>
      <c r="R406">
        <v>3655</v>
      </c>
      <c r="S406" t="b">
        <v>0</v>
      </c>
      <c r="T406" t="s">
        <v>87</v>
      </c>
      <c r="U406" t="b">
        <v>1</v>
      </c>
      <c r="V406" t="s">
        <v>315</v>
      </c>
      <c r="W406" s="1">
        <v>44658.948587962965</v>
      </c>
      <c r="X406">
        <v>2801</v>
      </c>
      <c r="Y406">
        <v>37</v>
      </c>
      <c r="Z406">
        <v>0</v>
      </c>
      <c r="AA406">
        <v>37</v>
      </c>
      <c r="AB406">
        <v>0</v>
      </c>
      <c r="AC406">
        <v>30</v>
      </c>
      <c r="AD406">
        <v>-37</v>
      </c>
      <c r="AE406">
        <v>0</v>
      </c>
      <c r="AF406">
        <v>0</v>
      </c>
      <c r="AG406">
        <v>0</v>
      </c>
      <c r="AH406" t="s">
        <v>240</v>
      </c>
      <c r="AI406" s="1">
        <v>44658.974560185183</v>
      </c>
      <c r="AJ406">
        <v>840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-37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hidden="1" x14ac:dyDescent="0.45">
      <c r="A407" t="s">
        <v>975</v>
      </c>
      <c r="B407" t="s">
        <v>79</v>
      </c>
      <c r="C407" t="s">
        <v>976</v>
      </c>
      <c r="D407" t="s">
        <v>81</v>
      </c>
      <c r="E407" s="2" t="str">
        <f>HYPERLINK("capsilon://?command=openfolder&amp;siteaddress=FAM.docvelocity-na8.net&amp;folderid=FX0ACA40CF-F638-89D8-1624-09C5F557BD71","FX22042851")</f>
        <v>FX22042851</v>
      </c>
      <c r="F407" t="s">
        <v>19</v>
      </c>
      <c r="G407" t="s">
        <v>19</v>
      </c>
      <c r="H407" t="s">
        <v>82</v>
      </c>
      <c r="I407" t="s">
        <v>977</v>
      </c>
      <c r="J407">
        <v>187</v>
      </c>
      <c r="K407" t="s">
        <v>84</v>
      </c>
      <c r="L407" t="s">
        <v>85</v>
      </c>
      <c r="M407" t="s">
        <v>86</v>
      </c>
      <c r="N407">
        <v>1</v>
      </c>
      <c r="O407" s="1">
        <v>44658.95685185185</v>
      </c>
      <c r="P407" s="1">
        <v>44658.964791666665</v>
      </c>
      <c r="Q407">
        <v>300</v>
      </c>
      <c r="R407">
        <v>386</v>
      </c>
      <c r="S407" t="b">
        <v>0</v>
      </c>
      <c r="T407" t="s">
        <v>87</v>
      </c>
      <c r="U407" t="b">
        <v>0</v>
      </c>
      <c r="V407" t="s">
        <v>245</v>
      </c>
      <c r="W407" s="1">
        <v>44658.964791666665</v>
      </c>
      <c r="X407">
        <v>386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187</v>
      </c>
      <c r="AE407">
        <v>161</v>
      </c>
      <c r="AF407">
        <v>0</v>
      </c>
      <c r="AG407">
        <v>5</v>
      </c>
      <c r="AH407" t="s">
        <v>87</v>
      </c>
      <c r="AI407" t="s">
        <v>87</v>
      </c>
      <c r="AJ407" t="s">
        <v>87</v>
      </c>
      <c r="AK407" t="s">
        <v>87</v>
      </c>
      <c r="AL407" t="s">
        <v>87</v>
      </c>
      <c r="AM407" t="s">
        <v>87</v>
      </c>
      <c r="AN407" t="s">
        <v>87</v>
      </c>
      <c r="AO407" t="s">
        <v>87</v>
      </c>
      <c r="AP407" t="s">
        <v>87</v>
      </c>
      <c r="AQ407" t="s">
        <v>87</v>
      </c>
      <c r="AR407" t="s">
        <v>87</v>
      </c>
      <c r="AS407" t="s">
        <v>87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hidden="1" x14ac:dyDescent="0.45">
      <c r="A408" t="s">
        <v>978</v>
      </c>
      <c r="B408" t="s">
        <v>79</v>
      </c>
      <c r="C408" t="s">
        <v>976</v>
      </c>
      <c r="D408" t="s">
        <v>81</v>
      </c>
      <c r="E408" s="2" t="str">
        <f>HYPERLINK("capsilon://?command=openfolder&amp;siteaddress=FAM.docvelocity-na8.net&amp;folderid=FX0ACA40CF-F638-89D8-1624-09C5F557BD71","FX22042851")</f>
        <v>FX22042851</v>
      </c>
      <c r="F408" t="s">
        <v>19</v>
      </c>
      <c r="G408" t="s">
        <v>19</v>
      </c>
      <c r="H408" t="s">
        <v>82</v>
      </c>
      <c r="I408" t="s">
        <v>977</v>
      </c>
      <c r="J408">
        <v>235</v>
      </c>
      <c r="K408" t="s">
        <v>84</v>
      </c>
      <c r="L408" t="s">
        <v>85</v>
      </c>
      <c r="M408" t="s">
        <v>86</v>
      </c>
      <c r="N408">
        <v>2</v>
      </c>
      <c r="O408" s="1">
        <v>44658.96570601852</v>
      </c>
      <c r="P408" s="1">
        <v>44659.048819444448</v>
      </c>
      <c r="Q408">
        <v>3892</v>
      </c>
      <c r="R408">
        <v>3289</v>
      </c>
      <c r="S408" t="b">
        <v>0</v>
      </c>
      <c r="T408" t="s">
        <v>87</v>
      </c>
      <c r="U408" t="b">
        <v>1</v>
      </c>
      <c r="V408" t="s">
        <v>315</v>
      </c>
      <c r="W408" s="1">
        <v>44658.99082175926</v>
      </c>
      <c r="X408">
        <v>1572</v>
      </c>
      <c r="Y408">
        <v>199</v>
      </c>
      <c r="Z408">
        <v>0</v>
      </c>
      <c r="AA408">
        <v>199</v>
      </c>
      <c r="AB408">
        <v>0</v>
      </c>
      <c r="AC408">
        <v>42</v>
      </c>
      <c r="AD408">
        <v>36</v>
      </c>
      <c r="AE408">
        <v>0</v>
      </c>
      <c r="AF408">
        <v>0</v>
      </c>
      <c r="AG408">
        <v>0</v>
      </c>
      <c r="AH408" t="s">
        <v>240</v>
      </c>
      <c r="AI408" s="1">
        <v>44659.048819444448</v>
      </c>
      <c r="AJ408">
        <v>1706</v>
      </c>
      <c r="AK408">
        <v>8</v>
      </c>
      <c r="AL408">
        <v>0</v>
      </c>
      <c r="AM408">
        <v>8</v>
      </c>
      <c r="AN408">
        <v>0</v>
      </c>
      <c r="AO408">
        <v>5</v>
      </c>
      <c r="AP408">
        <v>28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hidden="1" x14ac:dyDescent="0.45">
      <c r="A409" t="s">
        <v>979</v>
      </c>
      <c r="B409" t="s">
        <v>79</v>
      </c>
      <c r="C409" t="s">
        <v>980</v>
      </c>
      <c r="D409" t="s">
        <v>81</v>
      </c>
      <c r="E409" s="2" t="str">
        <f>HYPERLINK("capsilon://?command=openfolder&amp;siteaddress=FAM.docvelocity-na8.net&amp;folderid=FX1BC29F61-F6CF-8E13-940E-481483C16D78","FX22021278")</f>
        <v>FX22021278</v>
      </c>
      <c r="F409" t="s">
        <v>19</v>
      </c>
      <c r="G409" t="s">
        <v>19</v>
      </c>
      <c r="H409" t="s">
        <v>82</v>
      </c>
      <c r="I409" t="s">
        <v>981</v>
      </c>
      <c r="J409">
        <v>401</v>
      </c>
      <c r="K409" t="s">
        <v>84</v>
      </c>
      <c r="L409" t="s">
        <v>85</v>
      </c>
      <c r="M409" t="s">
        <v>86</v>
      </c>
      <c r="N409">
        <v>1</v>
      </c>
      <c r="O409" s="1">
        <v>44658.97928240741</v>
      </c>
      <c r="P409" s="1">
        <v>44658.993067129632</v>
      </c>
      <c r="Q409">
        <v>106</v>
      </c>
      <c r="R409">
        <v>1085</v>
      </c>
      <c r="S409" t="b">
        <v>0</v>
      </c>
      <c r="T409" t="s">
        <v>87</v>
      </c>
      <c r="U409" t="b">
        <v>0</v>
      </c>
      <c r="V409" t="s">
        <v>245</v>
      </c>
      <c r="W409" s="1">
        <v>44658.993067129632</v>
      </c>
      <c r="X409">
        <v>1085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401</v>
      </c>
      <c r="AE409">
        <v>362</v>
      </c>
      <c r="AF409">
        <v>0</v>
      </c>
      <c r="AG409">
        <v>13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hidden="1" x14ac:dyDescent="0.45">
      <c r="A410" t="s">
        <v>982</v>
      </c>
      <c r="B410" t="s">
        <v>79</v>
      </c>
      <c r="C410" t="s">
        <v>983</v>
      </c>
      <c r="D410" t="s">
        <v>81</v>
      </c>
      <c r="E410" s="2" t="str">
        <f>HYPERLINK("capsilon://?command=openfolder&amp;siteaddress=FAM.docvelocity-na8.net&amp;folderid=FXBC564B94-35B9-7D20-C65F-B392D08E5AD1","FX22042852")</f>
        <v>FX22042852</v>
      </c>
      <c r="F410" t="s">
        <v>19</v>
      </c>
      <c r="G410" t="s">
        <v>19</v>
      </c>
      <c r="H410" t="s">
        <v>82</v>
      </c>
      <c r="I410" t="s">
        <v>984</v>
      </c>
      <c r="J410">
        <v>387</v>
      </c>
      <c r="K410" t="s">
        <v>84</v>
      </c>
      <c r="L410" t="s">
        <v>85</v>
      </c>
      <c r="M410" t="s">
        <v>86</v>
      </c>
      <c r="N410">
        <v>1</v>
      </c>
      <c r="O410" s="1">
        <v>44658.982789351852</v>
      </c>
      <c r="P410" s="1">
        <v>44659.036064814813</v>
      </c>
      <c r="Q410">
        <v>2474</v>
      </c>
      <c r="R410">
        <v>2129</v>
      </c>
      <c r="S410" t="b">
        <v>0</v>
      </c>
      <c r="T410" t="s">
        <v>87</v>
      </c>
      <c r="U410" t="b">
        <v>0</v>
      </c>
      <c r="V410" t="s">
        <v>320</v>
      </c>
      <c r="W410" s="1">
        <v>44659.036064814813</v>
      </c>
      <c r="X410">
        <v>1539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387</v>
      </c>
      <c r="AE410">
        <v>375</v>
      </c>
      <c r="AF410">
        <v>0</v>
      </c>
      <c r="AG410">
        <v>6</v>
      </c>
      <c r="AH410" t="s">
        <v>87</v>
      </c>
      <c r="AI410" t="s">
        <v>87</v>
      </c>
      <c r="AJ410" t="s">
        <v>87</v>
      </c>
      <c r="AK410" t="s">
        <v>87</v>
      </c>
      <c r="AL410" t="s">
        <v>87</v>
      </c>
      <c r="AM410" t="s">
        <v>87</v>
      </c>
      <c r="AN410" t="s">
        <v>87</v>
      </c>
      <c r="AO410" t="s">
        <v>87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hidden="1" x14ac:dyDescent="0.45">
      <c r="A411" t="s">
        <v>985</v>
      </c>
      <c r="B411" t="s">
        <v>79</v>
      </c>
      <c r="C411" t="s">
        <v>980</v>
      </c>
      <c r="D411" t="s">
        <v>81</v>
      </c>
      <c r="E411" s="2" t="str">
        <f>HYPERLINK("capsilon://?command=openfolder&amp;siteaddress=FAM.docvelocity-na8.net&amp;folderid=FX1BC29F61-F6CF-8E13-940E-481483C16D78","FX22021278")</f>
        <v>FX22021278</v>
      </c>
      <c r="F411" t="s">
        <v>19</v>
      </c>
      <c r="G411" t="s">
        <v>19</v>
      </c>
      <c r="H411" t="s">
        <v>82</v>
      </c>
      <c r="I411" t="s">
        <v>981</v>
      </c>
      <c r="J411">
        <v>557</v>
      </c>
      <c r="K411" t="s">
        <v>84</v>
      </c>
      <c r="L411" t="s">
        <v>85</v>
      </c>
      <c r="M411" t="s">
        <v>86</v>
      </c>
      <c r="N411">
        <v>2</v>
      </c>
      <c r="O411" s="1">
        <v>44658.993993055556</v>
      </c>
      <c r="P411" s="1">
        <v>44659.075567129628</v>
      </c>
      <c r="Q411">
        <v>2985</v>
      </c>
      <c r="R411">
        <v>4063</v>
      </c>
      <c r="S411" t="b">
        <v>0</v>
      </c>
      <c r="T411" t="s">
        <v>87</v>
      </c>
      <c r="U411" t="b">
        <v>1</v>
      </c>
      <c r="V411" t="s">
        <v>245</v>
      </c>
      <c r="W411" s="1">
        <v>44659.01390046296</v>
      </c>
      <c r="X411">
        <v>1715</v>
      </c>
      <c r="Y411">
        <v>345</v>
      </c>
      <c r="Z411">
        <v>0</v>
      </c>
      <c r="AA411">
        <v>345</v>
      </c>
      <c r="AB411">
        <v>137</v>
      </c>
      <c r="AC411">
        <v>25</v>
      </c>
      <c r="AD411">
        <v>212</v>
      </c>
      <c r="AE411">
        <v>0</v>
      </c>
      <c r="AF411">
        <v>0</v>
      </c>
      <c r="AG411">
        <v>0</v>
      </c>
      <c r="AH411" t="s">
        <v>442</v>
      </c>
      <c r="AI411" s="1">
        <v>44659.075567129628</v>
      </c>
      <c r="AJ411">
        <v>34</v>
      </c>
      <c r="AK411">
        <v>0</v>
      </c>
      <c r="AL411">
        <v>0</v>
      </c>
      <c r="AM411">
        <v>0</v>
      </c>
      <c r="AN411">
        <v>137</v>
      </c>
      <c r="AO411">
        <v>0</v>
      </c>
      <c r="AP411">
        <v>212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hidden="1" x14ac:dyDescent="0.45">
      <c r="A412" t="s">
        <v>986</v>
      </c>
      <c r="B412" t="s">
        <v>79</v>
      </c>
      <c r="C412" t="s">
        <v>983</v>
      </c>
      <c r="D412" t="s">
        <v>81</v>
      </c>
      <c r="E412" s="2" t="str">
        <f>HYPERLINK("capsilon://?command=openfolder&amp;siteaddress=FAM.docvelocity-na8.net&amp;folderid=FXBC564B94-35B9-7D20-C65F-B392D08E5AD1","FX22042852")</f>
        <v>FX22042852</v>
      </c>
      <c r="F412" t="s">
        <v>19</v>
      </c>
      <c r="G412" t="s">
        <v>19</v>
      </c>
      <c r="H412" t="s">
        <v>82</v>
      </c>
      <c r="I412" t="s">
        <v>984</v>
      </c>
      <c r="J412">
        <v>487</v>
      </c>
      <c r="K412" t="s">
        <v>84</v>
      </c>
      <c r="L412" t="s">
        <v>85</v>
      </c>
      <c r="M412" t="s">
        <v>86</v>
      </c>
      <c r="N412">
        <v>2</v>
      </c>
      <c r="O412" s="1">
        <v>44659.037291666667</v>
      </c>
      <c r="P412" s="1">
        <v>44659.15556712963</v>
      </c>
      <c r="Q412">
        <v>1718</v>
      </c>
      <c r="R412">
        <v>8501</v>
      </c>
      <c r="S412" t="b">
        <v>0</v>
      </c>
      <c r="T412" t="s">
        <v>87</v>
      </c>
      <c r="U412" t="b">
        <v>1</v>
      </c>
      <c r="V412" t="s">
        <v>320</v>
      </c>
      <c r="W412" s="1">
        <v>44659.093298611115</v>
      </c>
      <c r="X412">
        <v>3232</v>
      </c>
      <c r="Y412">
        <v>438</v>
      </c>
      <c r="Z412">
        <v>0</v>
      </c>
      <c r="AA412">
        <v>438</v>
      </c>
      <c r="AB412">
        <v>0</v>
      </c>
      <c r="AC412">
        <v>76</v>
      </c>
      <c r="AD412">
        <v>49</v>
      </c>
      <c r="AE412">
        <v>0</v>
      </c>
      <c r="AF412">
        <v>0</v>
      </c>
      <c r="AG412">
        <v>0</v>
      </c>
      <c r="AH412" t="s">
        <v>442</v>
      </c>
      <c r="AI412" s="1">
        <v>44659.15556712963</v>
      </c>
      <c r="AJ412">
        <v>1819</v>
      </c>
      <c r="AK412">
        <v>27</v>
      </c>
      <c r="AL412">
        <v>0</v>
      </c>
      <c r="AM412">
        <v>27</v>
      </c>
      <c r="AN412">
        <v>0</v>
      </c>
      <c r="AO412">
        <v>3</v>
      </c>
      <c r="AP412">
        <v>22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hidden="1" x14ac:dyDescent="0.45">
      <c r="A413" t="s">
        <v>987</v>
      </c>
      <c r="B413" t="s">
        <v>79</v>
      </c>
      <c r="C413" t="s">
        <v>988</v>
      </c>
      <c r="D413" t="s">
        <v>81</v>
      </c>
      <c r="E413" s="2" t="str">
        <f>HYPERLINK("capsilon://?command=openfolder&amp;siteaddress=FAM.docvelocity-na8.net&amp;folderid=FXB3B406C9-76A6-D47F-4BAB-37AA13AD7477","FX220313707")</f>
        <v>FX220313707</v>
      </c>
      <c r="F413" t="s">
        <v>19</v>
      </c>
      <c r="G413" t="s">
        <v>19</v>
      </c>
      <c r="H413" t="s">
        <v>82</v>
      </c>
      <c r="I413" t="s">
        <v>989</v>
      </c>
      <c r="J413">
        <v>46</v>
      </c>
      <c r="K413" t="s">
        <v>84</v>
      </c>
      <c r="L413" t="s">
        <v>85</v>
      </c>
      <c r="M413" t="s">
        <v>86</v>
      </c>
      <c r="N413">
        <v>2</v>
      </c>
      <c r="O413" s="1">
        <v>44652.587777777779</v>
      </c>
      <c r="P413" s="1">
        <v>44652.654282407406</v>
      </c>
      <c r="Q413">
        <v>4647</v>
      </c>
      <c r="R413">
        <v>1099</v>
      </c>
      <c r="S413" t="b">
        <v>0</v>
      </c>
      <c r="T413" t="s">
        <v>87</v>
      </c>
      <c r="U413" t="b">
        <v>0</v>
      </c>
      <c r="V413" t="s">
        <v>196</v>
      </c>
      <c r="W413" s="1">
        <v>44652.596747685187</v>
      </c>
      <c r="X413">
        <v>766</v>
      </c>
      <c r="Y413">
        <v>41</v>
      </c>
      <c r="Z413">
        <v>0</v>
      </c>
      <c r="AA413">
        <v>41</v>
      </c>
      <c r="AB413">
        <v>0</v>
      </c>
      <c r="AC413">
        <v>17</v>
      </c>
      <c r="AD413">
        <v>5</v>
      </c>
      <c r="AE413">
        <v>0</v>
      </c>
      <c r="AF413">
        <v>0</v>
      </c>
      <c r="AG413">
        <v>0</v>
      </c>
      <c r="AH413" t="s">
        <v>99</v>
      </c>
      <c r="AI413" s="1">
        <v>44652.654282407406</v>
      </c>
      <c r="AJ413">
        <v>286</v>
      </c>
      <c r="AK413">
        <v>2</v>
      </c>
      <c r="AL413">
        <v>0</v>
      </c>
      <c r="AM413">
        <v>2</v>
      </c>
      <c r="AN413">
        <v>0</v>
      </c>
      <c r="AO413">
        <v>1</v>
      </c>
      <c r="AP413">
        <v>3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hidden="1" x14ac:dyDescent="0.45">
      <c r="A414" t="s">
        <v>990</v>
      </c>
      <c r="B414" t="s">
        <v>79</v>
      </c>
      <c r="C414" t="s">
        <v>991</v>
      </c>
      <c r="D414" t="s">
        <v>81</v>
      </c>
      <c r="E414" s="2" t="str">
        <f>HYPERLINK("capsilon://?command=openfolder&amp;siteaddress=FAM.docvelocity-na8.net&amp;folderid=FX0F722F7B-665D-F056-B07C-1773775F9DA7","FX22017357")</f>
        <v>FX22017357</v>
      </c>
      <c r="F414" t="s">
        <v>19</v>
      </c>
      <c r="G414" t="s">
        <v>19</v>
      </c>
      <c r="H414" t="s">
        <v>82</v>
      </c>
      <c r="I414" t="s">
        <v>992</v>
      </c>
      <c r="J414">
        <v>109</v>
      </c>
      <c r="K414" t="s">
        <v>84</v>
      </c>
      <c r="L414" t="s">
        <v>85</v>
      </c>
      <c r="M414" t="s">
        <v>86</v>
      </c>
      <c r="N414">
        <v>1</v>
      </c>
      <c r="O414" s="1">
        <v>44659.409259259257</v>
      </c>
      <c r="P414" s="1">
        <v>44659.412662037037</v>
      </c>
      <c r="Q414">
        <v>91</v>
      </c>
      <c r="R414">
        <v>203</v>
      </c>
      <c r="S414" t="b">
        <v>0</v>
      </c>
      <c r="T414" t="s">
        <v>87</v>
      </c>
      <c r="U414" t="b">
        <v>0</v>
      </c>
      <c r="V414" t="s">
        <v>993</v>
      </c>
      <c r="W414" s="1">
        <v>44659.412662037037</v>
      </c>
      <c r="X414">
        <v>203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109</v>
      </c>
      <c r="AE414">
        <v>104</v>
      </c>
      <c r="AF414">
        <v>0</v>
      </c>
      <c r="AG414">
        <v>2</v>
      </c>
      <c r="AH414" t="s">
        <v>87</v>
      </c>
      <c r="AI414" t="s">
        <v>87</v>
      </c>
      <c r="AJ414" t="s">
        <v>87</v>
      </c>
      <c r="AK414" t="s">
        <v>87</v>
      </c>
      <c r="AL414" t="s">
        <v>87</v>
      </c>
      <c r="AM414" t="s">
        <v>87</v>
      </c>
      <c r="AN414" t="s">
        <v>87</v>
      </c>
      <c r="AO414" t="s">
        <v>87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hidden="1" x14ac:dyDescent="0.45">
      <c r="A415" t="s">
        <v>994</v>
      </c>
      <c r="B415" t="s">
        <v>79</v>
      </c>
      <c r="C415" t="s">
        <v>991</v>
      </c>
      <c r="D415" t="s">
        <v>81</v>
      </c>
      <c r="E415" s="2" t="str">
        <f>HYPERLINK("capsilon://?command=openfolder&amp;siteaddress=FAM.docvelocity-na8.net&amp;folderid=FX0F722F7B-665D-F056-B07C-1773775F9DA7","FX22017357")</f>
        <v>FX22017357</v>
      </c>
      <c r="F415" t="s">
        <v>19</v>
      </c>
      <c r="G415" t="s">
        <v>19</v>
      </c>
      <c r="H415" t="s">
        <v>82</v>
      </c>
      <c r="I415" t="s">
        <v>995</v>
      </c>
      <c r="J415">
        <v>28</v>
      </c>
      <c r="K415" t="s">
        <v>84</v>
      </c>
      <c r="L415" t="s">
        <v>85</v>
      </c>
      <c r="M415" t="s">
        <v>86</v>
      </c>
      <c r="N415">
        <v>2</v>
      </c>
      <c r="O415" s="1">
        <v>44659.410300925927</v>
      </c>
      <c r="P415" s="1">
        <v>44659.41909722222</v>
      </c>
      <c r="Q415">
        <v>299</v>
      </c>
      <c r="R415">
        <v>461</v>
      </c>
      <c r="S415" t="b">
        <v>0</v>
      </c>
      <c r="T415" t="s">
        <v>87</v>
      </c>
      <c r="U415" t="b">
        <v>0</v>
      </c>
      <c r="V415" t="s">
        <v>993</v>
      </c>
      <c r="W415" s="1">
        <v>44659.415763888886</v>
      </c>
      <c r="X415">
        <v>267</v>
      </c>
      <c r="Y415">
        <v>21</v>
      </c>
      <c r="Z415">
        <v>0</v>
      </c>
      <c r="AA415">
        <v>21</v>
      </c>
      <c r="AB415">
        <v>0</v>
      </c>
      <c r="AC415">
        <v>6</v>
      </c>
      <c r="AD415">
        <v>7</v>
      </c>
      <c r="AE415">
        <v>0</v>
      </c>
      <c r="AF415">
        <v>0</v>
      </c>
      <c r="AG415">
        <v>0</v>
      </c>
      <c r="AH415" t="s">
        <v>420</v>
      </c>
      <c r="AI415" s="1">
        <v>44659.41909722222</v>
      </c>
      <c r="AJ415">
        <v>194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hidden="1" x14ac:dyDescent="0.45">
      <c r="A416" t="s">
        <v>996</v>
      </c>
      <c r="B416" t="s">
        <v>79</v>
      </c>
      <c r="C416" t="s">
        <v>991</v>
      </c>
      <c r="D416" t="s">
        <v>81</v>
      </c>
      <c r="E416" s="2" t="str">
        <f>HYPERLINK("capsilon://?command=openfolder&amp;siteaddress=FAM.docvelocity-na8.net&amp;folderid=FX0F722F7B-665D-F056-B07C-1773775F9DA7","FX22017357")</f>
        <v>FX22017357</v>
      </c>
      <c r="F416" t="s">
        <v>19</v>
      </c>
      <c r="G416" t="s">
        <v>19</v>
      </c>
      <c r="H416" t="s">
        <v>82</v>
      </c>
      <c r="I416" t="s">
        <v>992</v>
      </c>
      <c r="J416">
        <v>218</v>
      </c>
      <c r="K416" t="s">
        <v>84</v>
      </c>
      <c r="L416" t="s">
        <v>85</v>
      </c>
      <c r="M416" t="s">
        <v>86</v>
      </c>
      <c r="N416">
        <v>2</v>
      </c>
      <c r="O416" s="1">
        <v>44659.41333333333</v>
      </c>
      <c r="P416" s="1">
        <v>44659.451273148145</v>
      </c>
      <c r="Q416">
        <v>976</v>
      </c>
      <c r="R416">
        <v>2302</v>
      </c>
      <c r="S416" t="b">
        <v>0</v>
      </c>
      <c r="T416" t="s">
        <v>87</v>
      </c>
      <c r="U416" t="b">
        <v>1</v>
      </c>
      <c r="V416" t="s">
        <v>993</v>
      </c>
      <c r="W416" s="1">
        <v>44659.435856481483</v>
      </c>
      <c r="X416">
        <v>1735</v>
      </c>
      <c r="Y416">
        <v>123</v>
      </c>
      <c r="Z416">
        <v>0</v>
      </c>
      <c r="AA416">
        <v>123</v>
      </c>
      <c r="AB416">
        <v>0</v>
      </c>
      <c r="AC416">
        <v>82</v>
      </c>
      <c r="AD416">
        <v>95</v>
      </c>
      <c r="AE416">
        <v>0</v>
      </c>
      <c r="AF416">
        <v>0</v>
      </c>
      <c r="AG416">
        <v>0</v>
      </c>
      <c r="AH416" t="s">
        <v>420</v>
      </c>
      <c r="AI416" s="1">
        <v>44659.451273148145</v>
      </c>
      <c r="AJ416">
        <v>567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95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hidden="1" x14ac:dyDescent="0.45">
      <c r="A417" t="s">
        <v>997</v>
      </c>
      <c r="B417" t="s">
        <v>79</v>
      </c>
      <c r="C417" t="s">
        <v>998</v>
      </c>
      <c r="D417" t="s">
        <v>81</v>
      </c>
      <c r="E417" s="2" t="str">
        <f>HYPERLINK("capsilon://?command=openfolder&amp;siteaddress=FAM.docvelocity-na8.net&amp;folderid=FX45EBFA1A-BED1-82AC-1F28-B90FD6F66CA7","FX220313765")</f>
        <v>FX220313765</v>
      </c>
      <c r="F417" t="s">
        <v>19</v>
      </c>
      <c r="G417" t="s">
        <v>19</v>
      </c>
      <c r="H417" t="s">
        <v>82</v>
      </c>
      <c r="I417" t="s">
        <v>999</v>
      </c>
      <c r="J417">
        <v>48</v>
      </c>
      <c r="K417" t="s">
        <v>84</v>
      </c>
      <c r="L417" t="s">
        <v>85</v>
      </c>
      <c r="M417" t="s">
        <v>86</v>
      </c>
      <c r="N417">
        <v>2</v>
      </c>
      <c r="O417" s="1">
        <v>44652.602719907409</v>
      </c>
      <c r="P417" s="1">
        <v>44652.653749999998</v>
      </c>
      <c r="Q417">
        <v>4103</v>
      </c>
      <c r="R417">
        <v>306</v>
      </c>
      <c r="S417" t="b">
        <v>0</v>
      </c>
      <c r="T417" t="s">
        <v>87</v>
      </c>
      <c r="U417" t="b">
        <v>0</v>
      </c>
      <c r="V417" t="s">
        <v>196</v>
      </c>
      <c r="W417" s="1">
        <v>44652.605983796297</v>
      </c>
      <c r="X417">
        <v>232</v>
      </c>
      <c r="Y417">
        <v>38</v>
      </c>
      <c r="Z417">
        <v>0</v>
      </c>
      <c r="AA417">
        <v>38</v>
      </c>
      <c r="AB417">
        <v>0</v>
      </c>
      <c r="AC417">
        <v>3</v>
      </c>
      <c r="AD417">
        <v>10</v>
      </c>
      <c r="AE417">
        <v>0</v>
      </c>
      <c r="AF417">
        <v>0</v>
      </c>
      <c r="AG417">
        <v>0</v>
      </c>
      <c r="AH417" t="s">
        <v>102</v>
      </c>
      <c r="AI417" s="1">
        <v>44652.653749999998</v>
      </c>
      <c r="AJ417">
        <v>74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10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hidden="1" x14ac:dyDescent="0.45">
      <c r="A418" t="s">
        <v>1000</v>
      </c>
      <c r="B418" t="s">
        <v>79</v>
      </c>
      <c r="C418" t="s">
        <v>1001</v>
      </c>
      <c r="D418" t="s">
        <v>81</v>
      </c>
      <c r="E418" s="2" t="str">
        <f>HYPERLINK("capsilon://?command=openfolder&amp;siteaddress=FAM.docvelocity-na8.net&amp;folderid=FX2FB1228D-BD9B-35FD-567A-35E0DBE1C9B9","FX220311186")</f>
        <v>FX220311186</v>
      </c>
      <c r="F418" t="s">
        <v>19</v>
      </c>
      <c r="G418" t="s">
        <v>19</v>
      </c>
      <c r="H418" t="s">
        <v>82</v>
      </c>
      <c r="I418" t="s">
        <v>1002</v>
      </c>
      <c r="J418">
        <v>180</v>
      </c>
      <c r="K418" t="s">
        <v>84</v>
      </c>
      <c r="L418" t="s">
        <v>85</v>
      </c>
      <c r="M418" t="s">
        <v>86</v>
      </c>
      <c r="N418">
        <v>2</v>
      </c>
      <c r="O418" s="1">
        <v>44652.602789351855</v>
      </c>
      <c r="P418" s="1">
        <v>44652.661203703705</v>
      </c>
      <c r="Q418">
        <v>3479</v>
      </c>
      <c r="R418">
        <v>1568</v>
      </c>
      <c r="S418" t="b">
        <v>0</v>
      </c>
      <c r="T418" t="s">
        <v>87</v>
      </c>
      <c r="U418" t="b">
        <v>0</v>
      </c>
      <c r="V418" t="s">
        <v>139</v>
      </c>
      <c r="W418" s="1">
        <v>44652.618333333332</v>
      </c>
      <c r="X418">
        <v>844</v>
      </c>
      <c r="Y418">
        <v>151</v>
      </c>
      <c r="Z418">
        <v>0</v>
      </c>
      <c r="AA418">
        <v>151</v>
      </c>
      <c r="AB418">
        <v>0</v>
      </c>
      <c r="AC418">
        <v>7</v>
      </c>
      <c r="AD418">
        <v>29</v>
      </c>
      <c r="AE418">
        <v>0</v>
      </c>
      <c r="AF418">
        <v>0</v>
      </c>
      <c r="AG418">
        <v>0</v>
      </c>
      <c r="AH418" t="s">
        <v>99</v>
      </c>
      <c r="AI418" s="1">
        <v>44652.661203703705</v>
      </c>
      <c r="AJ418">
        <v>597</v>
      </c>
      <c r="AK418">
        <v>3</v>
      </c>
      <c r="AL418">
        <v>0</v>
      </c>
      <c r="AM418">
        <v>3</v>
      </c>
      <c r="AN418">
        <v>0</v>
      </c>
      <c r="AO418">
        <v>2</v>
      </c>
      <c r="AP418">
        <v>26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hidden="1" x14ac:dyDescent="0.45">
      <c r="A419" t="s">
        <v>1003</v>
      </c>
      <c r="B419" t="s">
        <v>79</v>
      </c>
      <c r="C419" t="s">
        <v>998</v>
      </c>
      <c r="D419" t="s">
        <v>81</v>
      </c>
      <c r="E419" s="2" t="str">
        <f>HYPERLINK("capsilon://?command=openfolder&amp;siteaddress=FAM.docvelocity-na8.net&amp;folderid=FX45EBFA1A-BED1-82AC-1F28-B90FD6F66CA7","FX220313765")</f>
        <v>FX220313765</v>
      </c>
      <c r="F419" t="s">
        <v>19</v>
      </c>
      <c r="G419" t="s">
        <v>19</v>
      </c>
      <c r="H419" t="s">
        <v>82</v>
      </c>
      <c r="I419" t="s">
        <v>1004</v>
      </c>
      <c r="J419">
        <v>48</v>
      </c>
      <c r="K419" t="s">
        <v>84</v>
      </c>
      <c r="L419" t="s">
        <v>85</v>
      </c>
      <c r="M419" t="s">
        <v>86</v>
      </c>
      <c r="N419">
        <v>2</v>
      </c>
      <c r="O419" s="1">
        <v>44652.602847222224</v>
      </c>
      <c r="P419" s="1">
        <v>44652.655416666668</v>
      </c>
      <c r="Q419">
        <v>3837</v>
      </c>
      <c r="R419">
        <v>705</v>
      </c>
      <c r="S419" t="b">
        <v>0</v>
      </c>
      <c r="T419" t="s">
        <v>87</v>
      </c>
      <c r="U419" t="b">
        <v>0</v>
      </c>
      <c r="V419" t="s">
        <v>189</v>
      </c>
      <c r="W419" s="1">
        <v>44652.613993055558</v>
      </c>
      <c r="X419">
        <v>616</v>
      </c>
      <c r="Y419">
        <v>38</v>
      </c>
      <c r="Z419">
        <v>0</v>
      </c>
      <c r="AA419">
        <v>38</v>
      </c>
      <c r="AB419">
        <v>0</v>
      </c>
      <c r="AC419">
        <v>1</v>
      </c>
      <c r="AD419">
        <v>10</v>
      </c>
      <c r="AE419">
        <v>0</v>
      </c>
      <c r="AF419">
        <v>0</v>
      </c>
      <c r="AG419">
        <v>0</v>
      </c>
      <c r="AH419" t="s">
        <v>102</v>
      </c>
      <c r="AI419" s="1">
        <v>44652.655416666668</v>
      </c>
      <c r="AJ419">
        <v>78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10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hidden="1" x14ac:dyDescent="0.45">
      <c r="A420" t="s">
        <v>1005</v>
      </c>
      <c r="B420" t="s">
        <v>79</v>
      </c>
      <c r="C420" t="s">
        <v>1006</v>
      </c>
      <c r="D420" t="s">
        <v>81</v>
      </c>
      <c r="E420" s="2" t="str">
        <f>HYPERLINK("capsilon://?command=openfolder&amp;siteaddress=FAM.docvelocity-na8.net&amp;folderid=FX562EC581-897C-6DE0-DFF9-4C8F141B4E96","FX220313191")</f>
        <v>FX220313191</v>
      </c>
      <c r="F420" t="s">
        <v>19</v>
      </c>
      <c r="G420" t="s">
        <v>19</v>
      </c>
      <c r="H420" t="s">
        <v>82</v>
      </c>
      <c r="I420" t="s">
        <v>1007</v>
      </c>
      <c r="J420">
        <v>95</v>
      </c>
      <c r="K420" t="s">
        <v>84</v>
      </c>
      <c r="L420" t="s">
        <v>85</v>
      </c>
      <c r="M420" t="s">
        <v>86</v>
      </c>
      <c r="N420">
        <v>1</v>
      </c>
      <c r="O420" s="1">
        <v>44659.452928240738</v>
      </c>
      <c r="P420" s="1">
        <v>44659.455439814818</v>
      </c>
      <c r="Q420">
        <v>112</v>
      </c>
      <c r="R420">
        <v>105</v>
      </c>
      <c r="S420" t="b">
        <v>0</v>
      </c>
      <c r="T420" t="s">
        <v>87</v>
      </c>
      <c r="U420" t="b">
        <v>0</v>
      </c>
      <c r="V420" t="s">
        <v>660</v>
      </c>
      <c r="W420" s="1">
        <v>44659.455439814818</v>
      </c>
      <c r="X420">
        <v>105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95</v>
      </c>
      <c r="AE420">
        <v>83</v>
      </c>
      <c r="AF420">
        <v>0</v>
      </c>
      <c r="AG420">
        <v>3</v>
      </c>
      <c r="AH420" t="s">
        <v>87</v>
      </c>
      <c r="AI420" t="s">
        <v>87</v>
      </c>
      <c r="AJ420" t="s">
        <v>87</v>
      </c>
      <c r="AK420" t="s">
        <v>87</v>
      </c>
      <c r="AL420" t="s">
        <v>87</v>
      </c>
      <c r="AM420" t="s">
        <v>87</v>
      </c>
      <c r="AN420" t="s">
        <v>87</v>
      </c>
      <c r="AO420" t="s">
        <v>87</v>
      </c>
      <c r="AP420" t="s">
        <v>87</v>
      </c>
      <c r="AQ420" t="s">
        <v>87</v>
      </c>
      <c r="AR420" t="s">
        <v>87</v>
      </c>
      <c r="AS420" t="s">
        <v>87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hidden="1" x14ac:dyDescent="0.45">
      <c r="A421" t="s">
        <v>1008</v>
      </c>
      <c r="B421" t="s">
        <v>79</v>
      </c>
      <c r="C421" t="s">
        <v>998</v>
      </c>
      <c r="D421" t="s">
        <v>81</v>
      </c>
      <c r="E421" s="2" t="str">
        <f>HYPERLINK("capsilon://?command=openfolder&amp;siteaddress=FAM.docvelocity-na8.net&amp;folderid=FX45EBFA1A-BED1-82AC-1F28-B90FD6F66CA7","FX220313765")</f>
        <v>FX220313765</v>
      </c>
      <c r="F421" t="s">
        <v>19</v>
      </c>
      <c r="G421" t="s">
        <v>19</v>
      </c>
      <c r="H421" t="s">
        <v>82</v>
      </c>
      <c r="I421" t="s">
        <v>1009</v>
      </c>
      <c r="J421">
        <v>48</v>
      </c>
      <c r="K421" t="s">
        <v>84</v>
      </c>
      <c r="L421" t="s">
        <v>85</v>
      </c>
      <c r="M421" t="s">
        <v>86</v>
      </c>
      <c r="N421">
        <v>2</v>
      </c>
      <c r="O421" s="1">
        <v>44652.602962962963</v>
      </c>
      <c r="P421" s="1">
        <v>44652.65934027778</v>
      </c>
      <c r="Q421">
        <v>3667</v>
      </c>
      <c r="R421">
        <v>1204</v>
      </c>
      <c r="S421" t="b">
        <v>0</v>
      </c>
      <c r="T421" t="s">
        <v>87</v>
      </c>
      <c r="U421" t="b">
        <v>0</v>
      </c>
      <c r="V421" t="s">
        <v>189</v>
      </c>
      <c r="W421" s="1">
        <v>44652.625763888886</v>
      </c>
      <c r="X421">
        <v>796</v>
      </c>
      <c r="Y421">
        <v>38</v>
      </c>
      <c r="Z421">
        <v>0</v>
      </c>
      <c r="AA421">
        <v>38</v>
      </c>
      <c r="AB421">
        <v>0</v>
      </c>
      <c r="AC421">
        <v>31</v>
      </c>
      <c r="AD421">
        <v>10</v>
      </c>
      <c r="AE421">
        <v>0</v>
      </c>
      <c r="AF421">
        <v>0</v>
      </c>
      <c r="AG421">
        <v>0</v>
      </c>
      <c r="AH421" t="s">
        <v>193</v>
      </c>
      <c r="AI421" s="1">
        <v>44652.65934027778</v>
      </c>
      <c r="AJ421">
        <v>342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hidden="1" x14ac:dyDescent="0.45">
      <c r="A422" t="s">
        <v>1010</v>
      </c>
      <c r="B422" t="s">
        <v>79</v>
      </c>
      <c r="C422" t="s">
        <v>998</v>
      </c>
      <c r="D422" t="s">
        <v>81</v>
      </c>
      <c r="E422" s="2" t="str">
        <f>HYPERLINK("capsilon://?command=openfolder&amp;siteaddress=FAM.docvelocity-na8.net&amp;folderid=FX45EBFA1A-BED1-82AC-1F28-B90FD6F66CA7","FX220313765")</f>
        <v>FX220313765</v>
      </c>
      <c r="F422" t="s">
        <v>19</v>
      </c>
      <c r="G422" t="s">
        <v>19</v>
      </c>
      <c r="H422" t="s">
        <v>82</v>
      </c>
      <c r="I422" t="s">
        <v>1011</v>
      </c>
      <c r="J422">
        <v>48</v>
      </c>
      <c r="K422" t="s">
        <v>84</v>
      </c>
      <c r="L422" t="s">
        <v>85</v>
      </c>
      <c r="M422" t="s">
        <v>86</v>
      </c>
      <c r="N422">
        <v>2</v>
      </c>
      <c r="O422" s="1">
        <v>44652.603009259263</v>
      </c>
      <c r="P422" s="1">
        <v>44652.656111111108</v>
      </c>
      <c r="Q422">
        <v>4241</v>
      </c>
      <c r="R422">
        <v>347</v>
      </c>
      <c r="S422" t="b">
        <v>0</v>
      </c>
      <c r="T422" t="s">
        <v>87</v>
      </c>
      <c r="U422" t="b">
        <v>0</v>
      </c>
      <c r="V422" t="s">
        <v>114</v>
      </c>
      <c r="W422" s="1">
        <v>44652.616979166669</v>
      </c>
      <c r="X422">
        <v>288</v>
      </c>
      <c r="Y422">
        <v>38</v>
      </c>
      <c r="Z422">
        <v>0</v>
      </c>
      <c r="AA422">
        <v>38</v>
      </c>
      <c r="AB422">
        <v>0</v>
      </c>
      <c r="AC422">
        <v>1</v>
      </c>
      <c r="AD422">
        <v>10</v>
      </c>
      <c r="AE422">
        <v>0</v>
      </c>
      <c r="AF422">
        <v>0</v>
      </c>
      <c r="AG422">
        <v>0</v>
      </c>
      <c r="AH422" t="s">
        <v>102</v>
      </c>
      <c r="AI422" s="1">
        <v>44652.656111111108</v>
      </c>
      <c r="AJ422">
        <v>59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10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hidden="1" x14ac:dyDescent="0.45">
      <c r="A423" t="s">
        <v>1012</v>
      </c>
      <c r="B423" t="s">
        <v>79</v>
      </c>
      <c r="C423" t="s">
        <v>998</v>
      </c>
      <c r="D423" t="s">
        <v>81</v>
      </c>
      <c r="E423" s="2" t="str">
        <f>HYPERLINK("capsilon://?command=openfolder&amp;siteaddress=FAM.docvelocity-na8.net&amp;folderid=FX45EBFA1A-BED1-82AC-1F28-B90FD6F66CA7","FX220313765")</f>
        <v>FX220313765</v>
      </c>
      <c r="F423" t="s">
        <v>19</v>
      </c>
      <c r="G423" t="s">
        <v>19</v>
      </c>
      <c r="H423" t="s">
        <v>82</v>
      </c>
      <c r="I423" t="s">
        <v>1013</v>
      </c>
      <c r="J423">
        <v>28</v>
      </c>
      <c r="K423" t="s">
        <v>84</v>
      </c>
      <c r="L423" t="s">
        <v>85</v>
      </c>
      <c r="M423" t="s">
        <v>86</v>
      </c>
      <c r="N423">
        <v>2</v>
      </c>
      <c r="O423" s="1">
        <v>44652.603078703702</v>
      </c>
      <c r="P423" s="1">
        <v>44652.659085648149</v>
      </c>
      <c r="Q423">
        <v>4433</v>
      </c>
      <c r="R423">
        <v>406</v>
      </c>
      <c r="S423" t="b">
        <v>0</v>
      </c>
      <c r="T423" t="s">
        <v>87</v>
      </c>
      <c r="U423" t="b">
        <v>0</v>
      </c>
      <c r="V423" t="s">
        <v>189</v>
      </c>
      <c r="W423" s="1">
        <v>44652.616539351853</v>
      </c>
      <c r="X423">
        <v>219</v>
      </c>
      <c r="Y423">
        <v>21</v>
      </c>
      <c r="Z423">
        <v>0</v>
      </c>
      <c r="AA423">
        <v>21</v>
      </c>
      <c r="AB423">
        <v>0</v>
      </c>
      <c r="AC423">
        <v>1</v>
      </c>
      <c r="AD423">
        <v>7</v>
      </c>
      <c r="AE423">
        <v>0</v>
      </c>
      <c r="AF423">
        <v>0</v>
      </c>
      <c r="AG423">
        <v>0</v>
      </c>
      <c r="AH423" t="s">
        <v>115</v>
      </c>
      <c r="AI423" s="1">
        <v>44652.659085648149</v>
      </c>
      <c r="AJ423">
        <v>187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hidden="1" x14ac:dyDescent="0.45">
      <c r="A424" t="s">
        <v>1014</v>
      </c>
      <c r="B424" t="s">
        <v>79</v>
      </c>
      <c r="C424" t="s">
        <v>998</v>
      </c>
      <c r="D424" t="s">
        <v>81</v>
      </c>
      <c r="E424" s="2" t="str">
        <f>HYPERLINK("capsilon://?command=openfolder&amp;siteaddress=FAM.docvelocity-na8.net&amp;folderid=FX45EBFA1A-BED1-82AC-1F28-B90FD6F66CA7","FX220313765")</f>
        <v>FX220313765</v>
      </c>
      <c r="F424" t="s">
        <v>19</v>
      </c>
      <c r="G424" t="s">
        <v>19</v>
      </c>
      <c r="H424" t="s">
        <v>82</v>
      </c>
      <c r="I424" t="s">
        <v>1015</v>
      </c>
      <c r="J424">
        <v>28</v>
      </c>
      <c r="K424" t="s">
        <v>84</v>
      </c>
      <c r="L424" t="s">
        <v>85</v>
      </c>
      <c r="M424" t="s">
        <v>86</v>
      </c>
      <c r="N424">
        <v>2</v>
      </c>
      <c r="O424" s="1">
        <v>44652.603182870371</v>
      </c>
      <c r="P424" s="1">
        <v>44652.657407407409</v>
      </c>
      <c r="Q424">
        <v>4303</v>
      </c>
      <c r="R424">
        <v>382</v>
      </c>
      <c r="S424" t="b">
        <v>0</v>
      </c>
      <c r="T424" t="s">
        <v>87</v>
      </c>
      <c r="U424" t="b">
        <v>0</v>
      </c>
      <c r="V424" t="s">
        <v>98</v>
      </c>
      <c r="W424" s="1">
        <v>44652.62059027778</v>
      </c>
      <c r="X424">
        <v>348</v>
      </c>
      <c r="Y424">
        <v>21</v>
      </c>
      <c r="Z424">
        <v>0</v>
      </c>
      <c r="AA424">
        <v>21</v>
      </c>
      <c r="AB424">
        <v>0</v>
      </c>
      <c r="AC424">
        <v>2</v>
      </c>
      <c r="AD424">
        <v>7</v>
      </c>
      <c r="AE424">
        <v>0</v>
      </c>
      <c r="AF424">
        <v>0</v>
      </c>
      <c r="AG424">
        <v>0</v>
      </c>
      <c r="AH424" t="s">
        <v>102</v>
      </c>
      <c r="AI424" s="1">
        <v>44652.657407407409</v>
      </c>
      <c r="AJ424">
        <v>34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hidden="1" x14ac:dyDescent="0.45">
      <c r="A425" t="s">
        <v>1016</v>
      </c>
      <c r="B425" t="s">
        <v>79</v>
      </c>
      <c r="C425" t="s">
        <v>1006</v>
      </c>
      <c r="D425" t="s">
        <v>81</v>
      </c>
      <c r="E425" s="2" t="str">
        <f>HYPERLINK("capsilon://?command=openfolder&amp;siteaddress=FAM.docvelocity-na8.net&amp;folderid=FX562EC581-897C-6DE0-DFF9-4C8F141B4E96","FX220313191")</f>
        <v>FX220313191</v>
      </c>
      <c r="F425" t="s">
        <v>19</v>
      </c>
      <c r="G425" t="s">
        <v>19</v>
      </c>
      <c r="H425" t="s">
        <v>82</v>
      </c>
      <c r="I425" t="s">
        <v>1007</v>
      </c>
      <c r="J425">
        <v>119</v>
      </c>
      <c r="K425" t="s">
        <v>84</v>
      </c>
      <c r="L425" t="s">
        <v>85</v>
      </c>
      <c r="M425" t="s">
        <v>86</v>
      </c>
      <c r="N425">
        <v>2</v>
      </c>
      <c r="O425" s="1">
        <v>44659.45616898148</v>
      </c>
      <c r="P425" s="1">
        <v>44659.468553240738</v>
      </c>
      <c r="Q425">
        <v>193</v>
      </c>
      <c r="R425">
        <v>877</v>
      </c>
      <c r="S425" t="b">
        <v>0</v>
      </c>
      <c r="T425" t="s">
        <v>87</v>
      </c>
      <c r="U425" t="b">
        <v>1</v>
      </c>
      <c r="V425" t="s">
        <v>660</v>
      </c>
      <c r="W425" s="1">
        <v>44659.459328703706</v>
      </c>
      <c r="X425">
        <v>270</v>
      </c>
      <c r="Y425">
        <v>102</v>
      </c>
      <c r="Z425">
        <v>0</v>
      </c>
      <c r="AA425">
        <v>102</v>
      </c>
      <c r="AB425">
        <v>0</v>
      </c>
      <c r="AC425">
        <v>0</v>
      </c>
      <c r="AD425">
        <v>17</v>
      </c>
      <c r="AE425">
        <v>0</v>
      </c>
      <c r="AF425">
        <v>0</v>
      </c>
      <c r="AG425">
        <v>0</v>
      </c>
      <c r="AH425" t="s">
        <v>420</v>
      </c>
      <c r="AI425" s="1">
        <v>44659.468553240738</v>
      </c>
      <c r="AJ425">
        <v>607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17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hidden="1" x14ac:dyDescent="0.45">
      <c r="A426" t="s">
        <v>1017</v>
      </c>
      <c r="B426" t="s">
        <v>79</v>
      </c>
      <c r="C426" t="s">
        <v>998</v>
      </c>
      <c r="D426" t="s">
        <v>81</v>
      </c>
      <c r="E426" s="2" t="str">
        <f>HYPERLINK("capsilon://?command=openfolder&amp;siteaddress=FAM.docvelocity-na8.net&amp;folderid=FX45EBFA1A-BED1-82AC-1F28-B90FD6F66CA7","FX220313765")</f>
        <v>FX220313765</v>
      </c>
      <c r="F426" t="s">
        <v>19</v>
      </c>
      <c r="G426" t="s">
        <v>19</v>
      </c>
      <c r="H426" t="s">
        <v>82</v>
      </c>
      <c r="I426" t="s">
        <v>1018</v>
      </c>
      <c r="J426">
        <v>28</v>
      </c>
      <c r="K426" t="s">
        <v>84</v>
      </c>
      <c r="L426" t="s">
        <v>85</v>
      </c>
      <c r="M426" t="s">
        <v>86</v>
      </c>
      <c r="N426">
        <v>2</v>
      </c>
      <c r="O426" s="1">
        <v>44652.603298611109</v>
      </c>
      <c r="P426" s="1">
        <v>44652.657824074071</v>
      </c>
      <c r="Q426">
        <v>4541</v>
      </c>
      <c r="R426">
        <v>170</v>
      </c>
      <c r="S426" t="b">
        <v>0</v>
      </c>
      <c r="T426" t="s">
        <v>87</v>
      </c>
      <c r="U426" t="b">
        <v>0</v>
      </c>
      <c r="V426" t="s">
        <v>127</v>
      </c>
      <c r="W426" s="1">
        <v>44652.618402777778</v>
      </c>
      <c r="X426">
        <v>135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102</v>
      </c>
      <c r="AI426" s="1">
        <v>44652.657824074071</v>
      </c>
      <c r="AJ426">
        <v>35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7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hidden="1" x14ac:dyDescent="0.45">
      <c r="A427" t="s">
        <v>1019</v>
      </c>
      <c r="B427" t="s">
        <v>79</v>
      </c>
      <c r="C427" t="s">
        <v>1020</v>
      </c>
      <c r="D427" t="s">
        <v>81</v>
      </c>
      <c r="E427" s="2" t="str">
        <f>HYPERLINK("capsilon://?command=openfolder&amp;siteaddress=FAM.docvelocity-na8.net&amp;folderid=FX235EA260-9009-7FAD-4011-7EF417DC4877","FX22041451")</f>
        <v>FX22041451</v>
      </c>
      <c r="F427" t="s">
        <v>19</v>
      </c>
      <c r="G427" t="s">
        <v>19</v>
      </c>
      <c r="H427" t="s">
        <v>82</v>
      </c>
      <c r="I427" t="s">
        <v>1021</v>
      </c>
      <c r="J427">
        <v>200</v>
      </c>
      <c r="K427" t="s">
        <v>84</v>
      </c>
      <c r="L427" t="s">
        <v>85</v>
      </c>
      <c r="M427" t="s">
        <v>86</v>
      </c>
      <c r="N427">
        <v>1</v>
      </c>
      <c r="O427" s="1">
        <v>44659.463645833333</v>
      </c>
      <c r="P427" s="1">
        <v>44659.526643518519</v>
      </c>
      <c r="Q427">
        <v>4688</v>
      </c>
      <c r="R427">
        <v>755</v>
      </c>
      <c r="S427" t="b">
        <v>0</v>
      </c>
      <c r="T427" t="s">
        <v>87</v>
      </c>
      <c r="U427" t="b">
        <v>0</v>
      </c>
      <c r="V427" t="s">
        <v>88</v>
      </c>
      <c r="W427" s="1">
        <v>44659.526643518519</v>
      </c>
      <c r="X427">
        <v>185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200</v>
      </c>
      <c r="AE427">
        <v>176</v>
      </c>
      <c r="AF427">
        <v>0</v>
      </c>
      <c r="AG427">
        <v>10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hidden="1" x14ac:dyDescent="0.45">
      <c r="A428" t="s">
        <v>1022</v>
      </c>
      <c r="B428" t="s">
        <v>79</v>
      </c>
      <c r="C428" t="s">
        <v>1023</v>
      </c>
      <c r="D428" t="s">
        <v>81</v>
      </c>
      <c r="E428" s="2" t="str">
        <f t="shared" ref="E428:E437" si="12">HYPERLINK("capsilon://?command=openfolder&amp;siteaddress=FAM.docvelocity-na8.net&amp;folderid=FX9EAB9EB9-CD3B-0A47-9C09-4DC946950905","FX22042208")</f>
        <v>FX22042208</v>
      </c>
      <c r="F428" t="s">
        <v>19</v>
      </c>
      <c r="G428" t="s">
        <v>19</v>
      </c>
      <c r="H428" t="s">
        <v>82</v>
      </c>
      <c r="I428" t="s">
        <v>1024</v>
      </c>
      <c r="J428">
        <v>73</v>
      </c>
      <c r="K428" t="s">
        <v>84</v>
      </c>
      <c r="L428" t="s">
        <v>85</v>
      </c>
      <c r="M428" t="s">
        <v>86</v>
      </c>
      <c r="N428">
        <v>2</v>
      </c>
      <c r="O428" s="1">
        <v>44659.469236111108</v>
      </c>
      <c r="P428" s="1">
        <v>44659.496886574074</v>
      </c>
      <c r="Q428">
        <v>1495</v>
      </c>
      <c r="R428">
        <v>894</v>
      </c>
      <c r="S428" t="b">
        <v>0</v>
      </c>
      <c r="T428" t="s">
        <v>87</v>
      </c>
      <c r="U428" t="b">
        <v>0</v>
      </c>
      <c r="V428" t="s">
        <v>180</v>
      </c>
      <c r="W428" s="1">
        <v>44659.489548611113</v>
      </c>
      <c r="X428">
        <v>397</v>
      </c>
      <c r="Y428">
        <v>41</v>
      </c>
      <c r="Z428">
        <v>0</v>
      </c>
      <c r="AA428">
        <v>41</v>
      </c>
      <c r="AB428">
        <v>0</v>
      </c>
      <c r="AC428">
        <v>2</v>
      </c>
      <c r="AD428">
        <v>32</v>
      </c>
      <c r="AE428">
        <v>0</v>
      </c>
      <c r="AF428">
        <v>0</v>
      </c>
      <c r="AG428">
        <v>0</v>
      </c>
      <c r="AH428" t="s">
        <v>102</v>
      </c>
      <c r="AI428" s="1">
        <v>44659.496886574074</v>
      </c>
      <c r="AJ428">
        <v>218</v>
      </c>
      <c r="AK428">
        <v>2</v>
      </c>
      <c r="AL428">
        <v>0</v>
      </c>
      <c r="AM428">
        <v>2</v>
      </c>
      <c r="AN428">
        <v>0</v>
      </c>
      <c r="AO428">
        <v>1</v>
      </c>
      <c r="AP428">
        <v>30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hidden="1" x14ac:dyDescent="0.45">
      <c r="A429" t="s">
        <v>1025</v>
      </c>
      <c r="B429" t="s">
        <v>79</v>
      </c>
      <c r="C429" t="s">
        <v>1023</v>
      </c>
      <c r="D429" t="s">
        <v>81</v>
      </c>
      <c r="E429" s="2" t="str">
        <f t="shared" si="12"/>
        <v>FX22042208</v>
      </c>
      <c r="F429" t="s">
        <v>19</v>
      </c>
      <c r="G429" t="s">
        <v>19</v>
      </c>
      <c r="H429" t="s">
        <v>82</v>
      </c>
      <c r="I429" t="s">
        <v>1026</v>
      </c>
      <c r="J429">
        <v>68</v>
      </c>
      <c r="K429" t="s">
        <v>84</v>
      </c>
      <c r="L429" t="s">
        <v>85</v>
      </c>
      <c r="M429" t="s">
        <v>86</v>
      </c>
      <c r="N429">
        <v>2</v>
      </c>
      <c r="O429" s="1">
        <v>44659.469328703701</v>
      </c>
      <c r="P429" s="1">
        <v>44659.497835648152</v>
      </c>
      <c r="Q429">
        <v>1600</v>
      </c>
      <c r="R429">
        <v>863</v>
      </c>
      <c r="S429" t="b">
        <v>0</v>
      </c>
      <c r="T429" t="s">
        <v>87</v>
      </c>
      <c r="U429" t="b">
        <v>0</v>
      </c>
      <c r="V429" t="s">
        <v>189</v>
      </c>
      <c r="W429" s="1">
        <v>44659.495937500003</v>
      </c>
      <c r="X429">
        <v>703</v>
      </c>
      <c r="Y429">
        <v>36</v>
      </c>
      <c r="Z429">
        <v>0</v>
      </c>
      <c r="AA429">
        <v>36</v>
      </c>
      <c r="AB429">
        <v>0</v>
      </c>
      <c r="AC429">
        <v>3</v>
      </c>
      <c r="AD429">
        <v>32</v>
      </c>
      <c r="AE429">
        <v>0</v>
      </c>
      <c r="AF429">
        <v>0</v>
      </c>
      <c r="AG429">
        <v>0</v>
      </c>
      <c r="AH429" t="s">
        <v>102</v>
      </c>
      <c r="AI429" s="1">
        <v>44659.497835648152</v>
      </c>
      <c r="AJ429">
        <v>81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32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hidden="1" x14ac:dyDescent="0.45">
      <c r="A430" t="s">
        <v>1027</v>
      </c>
      <c r="B430" t="s">
        <v>79</v>
      </c>
      <c r="C430" t="s">
        <v>1023</v>
      </c>
      <c r="D430" t="s">
        <v>81</v>
      </c>
      <c r="E430" s="2" t="str">
        <f t="shared" si="12"/>
        <v>FX22042208</v>
      </c>
      <c r="F430" t="s">
        <v>19</v>
      </c>
      <c r="G430" t="s">
        <v>19</v>
      </c>
      <c r="H430" t="s">
        <v>82</v>
      </c>
      <c r="I430" t="s">
        <v>1028</v>
      </c>
      <c r="J430">
        <v>28</v>
      </c>
      <c r="K430" t="s">
        <v>84</v>
      </c>
      <c r="L430" t="s">
        <v>85</v>
      </c>
      <c r="M430" t="s">
        <v>86</v>
      </c>
      <c r="N430">
        <v>1</v>
      </c>
      <c r="O430" s="1">
        <v>44659.469525462962</v>
      </c>
      <c r="P430" s="1">
        <v>44659.528506944444</v>
      </c>
      <c r="Q430">
        <v>4380</v>
      </c>
      <c r="R430">
        <v>716</v>
      </c>
      <c r="S430" t="b">
        <v>0</v>
      </c>
      <c r="T430" t="s">
        <v>87</v>
      </c>
      <c r="U430" t="b">
        <v>0</v>
      </c>
      <c r="V430" t="s">
        <v>88</v>
      </c>
      <c r="W430" s="1">
        <v>44659.528506944444</v>
      </c>
      <c r="X430">
        <v>160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3</v>
      </c>
      <c r="AH430" t="s">
        <v>87</v>
      </c>
      <c r="AI430" t="s">
        <v>87</v>
      </c>
      <c r="AJ430" t="s">
        <v>87</v>
      </c>
      <c r="AK430" t="s">
        <v>87</v>
      </c>
      <c r="AL430" t="s">
        <v>87</v>
      </c>
      <c r="AM430" t="s">
        <v>87</v>
      </c>
      <c r="AN430" t="s">
        <v>87</v>
      </c>
      <c r="AO430" t="s">
        <v>87</v>
      </c>
      <c r="AP430" t="s">
        <v>87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hidden="1" x14ac:dyDescent="0.45">
      <c r="A431" t="s">
        <v>1029</v>
      </c>
      <c r="B431" t="s">
        <v>79</v>
      </c>
      <c r="C431" t="s">
        <v>1023</v>
      </c>
      <c r="D431" t="s">
        <v>81</v>
      </c>
      <c r="E431" s="2" t="str">
        <f t="shared" si="12"/>
        <v>FX22042208</v>
      </c>
      <c r="F431" t="s">
        <v>19</v>
      </c>
      <c r="G431" t="s">
        <v>19</v>
      </c>
      <c r="H431" t="s">
        <v>82</v>
      </c>
      <c r="I431" t="s">
        <v>1030</v>
      </c>
      <c r="J431">
        <v>74</v>
      </c>
      <c r="K431" t="s">
        <v>84</v>
      </c>
      <c r="L431" t="s">
        <v>85</v>
      </c>
      <c r="M431" t="s">
        <v>86</v>
      </c>
      <c r="N431">
        <v>2</v>
      </c>
      <c r="O431" s="1">
        <v>44659.469606481478</v>
      </c>
      <c r="P431" s="1">
        <v>44659.498842592591</v>
      </c>
      <c r="Q431">
        <v>2022</v>
      </c>
      <c r="R431">
        <v>504</v>
      </c>
      <c r="S431" t="b">
        <v>0</v>
      </c>
      <c r="T431" t="s">
        <v>87</v>
      </c>
      <c r="U431" t="b">
        <v>0</v>
      </c>
      <c r="V431" t="s">
        <v>180</v>
      </c>
      <c r="W431" s="1">
        <v>44659.494247685187</v>
      </c>
      <c r="X431">
        <v>405</v>
      </c>
      <c r="Y431">
        <v>36</v>
      </c>
      <c r="Z431">
        <v>0</v>
      </c>
      <c r="AA431">
        <v>36</v>
      </c>
      <c r="AB431">
        <v>0</v>
      </c>
      <c r="AC431">
        <v>6</v>
      </c>
      <c r="AD431">
        <v>38</v>
      </c>
      <c r="AE431">
        <v>0</v>
      </c>
      <c r="AF431">
        <v>0</v>
      </c>
      <c r="AG431">
        <v>0</v>
      </c>
      <c r="AH431" t="s">
        <v>102</v>
      </c>
      <c r="AI431" s="1">
        <v>44659.498842592591</v>
      </c>
      <c r="AJ431">
        <v>86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38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hidden="1" x14ac:dyDescent="0.45">
      <c r="A432" t="s">
        <v>1031</v>
      </c>
      <c r="B432" t="s">
        <v>79</v>
      </c>
      <c r="C432" t="s">
        <v>1023</v>
      </c>
      <c r="D432" t="s">
        <v>81</v>
      </c>
      <c r="E432" s="2" t="str">
        <f t="shared" si="12"/>
        <v>FX22042208</v>
      </c>
      <c r="F432" t="s">
        <v>19</v>
      </c>
      <c r="G432" t="s">
        <v>19</v>
      </c>
      <c r="H432" t="s">
        <v>82</v>
      </c>
      <c r="I432" t="s">
        <v>1032</v>
      </c>
      <c r="J432">
        <v>74</v>
      </c>
      <c r="K432" t="s">
        <v>84</v>
      </c>
      <c r="L432" t="s">
        <v>85</v>
      </c>
      <c r="M432" t="s">
        <v>86</v>
      </c>
      <c r="N432">
        <v>2</v>
      </c>
      <c r="O432" s="1">
        <v>44659.46979166667</v>
      </c>
      <c r="P432" s="1">
        <v>44659.501597222225</v>
      </c>
      <c r="Q432">
        <v>1863</v>
      </c>
      <c r="R432">
        <v>885</v>
      </c>
      <c r="S432" t="b">
        <v>0</v>
      </c>
      <c r="T432" t="s">
        <v>87</v>
      </c>
      <c r="U432" t="b">
        <v>0</v>
      </c>
      <c r="V432" t="s">
        <v>114</v>
      </c>
      <c r="W432" s="1">
        <v>44659.497060185182</v>
      </c>
      <c r="X432">
        <v>639</v>
      </c>
      <c r="Y432">
        <v>36</v>
      </c>
      <c r="Z432">
        <v>0</v>
      </c>
      <c r="AA432">
        <v>36</v>
      </c>
      <c r="AB432">
        <v>0</v>
      </c>
      <c r="AC432">
        <v>13</v>
      </c>
      <c r="AD432">
        <v>38</v>
      </c>
      <c r="AE432">
        <v>0</v>
      </c>
      <c r="AF432">
        <v>0</v>
      </c>
      <c r="AG432">
        <v>0</v>
      </c>
      <c r="AH432" t="s">
        <v>102</v>
      </c>
      <c r="AI432" s="1">
        <v>44659.501597222225</v>
      </c>
      <c r="AJ432">
        <v>236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38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hidden="1" x14ac:dyDescent="0.45">
      <c r="A433" t="s">
        <v>1033</v>
      </c>
      <c r="B433" t="s">
        <v>79</v>
      </c>
      <c r="C433" t="s">
        <v>1023</v>
      </c>
      <c r="D433" t="s">
        <v>81</v>
      </c>
      <c r="E433" s="2" t="str">
        <f t="shared" si="12"/>
        <v>FX22042208</v>
      </c>
      <c r="F433" t="s">
        <v>19</v>
      </c>
      <c r="G433" t="s">
        <v>19</v>
      </c>
      <c r="H433" t="s">
        <v>82</v>
      </c>
      <c r="I433" t="s">
        <v>1034</v>
      </c>
      <c r="J433">
        <v>56</v>
      </c>
      <c r="K433" t="s">
        <v>84</v>
      </c>
      <c r="L433" t="s">
        <v>85</v>
      </c>
      <c r="M433" t="s">
        <v>86</v>
      </c>
      <c r="N433">
        <v>2</v>
      </c>
      <c r="O433" s="1">
        <v>44659.47011574074</v>
      </c>
      <c r="P433" s="1">
        <v>44659.503067129626</v>
      </c>
      <c r="Q433">
        <v>2333</v>
      </c>
      <c r="R433">
        <v>514</v>
      </c>
      <c r="S433" t="b">
        <v>0</v>
      </c>
      <c r="T433" t="s">
        <v>87</v>
      </c>
      <c r="U433" t="b">
        <v>0</v>
      </c>
      <c r="V433" t="s">
        <v>148</v>
      </c>
      <c r="W433" s="1">
        <v>44659.493831018517</v>
      </c>
      <c r="X433">
        <v>311</v>
      </c>
      <c r="Y433">
        <v>42</v>
      </c>
      <c r="Z433">
        <v>0</v>
      </c>
      <c r="AA433">
        <v>42</v>
      </c>
      <c r="AB433">
        <v>0</v>
      </c>
      <c r="AC433">
        <v>4</v>
      </c>
      <c r="AD433">
        <v>14</v>
      </c>
      <c r="AE433">
        <v>0</v>
      </c>
      <c r="AF433">
        <v>0</v>
      </c>
      <c r="AG433">
        <v>0</v>
      </c>
      <c r="AH433" t="s">
        <v>102</v>
      </c>
      <c r="AI433" s="1">
        <v>44659.503067129626</v>
      </c>
      <c r="AJ433">
        <v>126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14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hidden="1" x14ac:dyDescent="0.45">
      <c r="A434" t="s">
        <v>1035</v>
      </c>
      <c r="B434" t="s">
        <v>79</v>
      </c>
      <c r="C434" t="s">
        <v>1023</v>
      </c>
      <c r="D434" t="s">
        <v>81</v>
      </c>
      <c r="E434" s="2" t="str">
        <f t="shared" si="12"/>
        <v>FX22042208</v>
      </c>
      <c r="F434" t="s">
        <v>19</v>
      </c>
      <c r="G434" t="s">
        <v>19</v>
      </c>
      <c r="H434" t="s">
        <v>82</v>
      </c>
      <c r="I434" t="s">
        <v>1036</v>
      </c>
      <c r="J434">
        <v>56</v>
      </c>
      <c r="K434" t="s">
        <v>84</v>
      </c>
      <c r="L434" t="s">
        <v>85</v>
      </c>
      <c r="M434" t="s">
        <v>86</v>
      </c>
      <c r="N434">
        <v>2</v>
      </c>
      <c r="O434" s="1">
        <v>44659.470150462963</v>
      </c>
      <c r="P434" s="1">
        <v>44659.504247685189</v>
      </c>
      <c r="Q434">
        <v>2543</v>
      </c>
      <c r="R434">
        <v>403</v>
      </c>
      <c r="S434" t="b">
        <v>0</v>
      </c>
      <c r="T434" t="s">
        <v>87</v>
      </c>
      <c r="U434" t="b">
        <v>0</v>
      </c>
      <c r="V434" t="s">
        <v>130</v>
      </c>
      <c r="W434" s="1">
        <v>44659.496354166666</v>
      </c>
      <c r="X434">
        <v>268</v>
      </c>
      <c r="Y434">
        <v>21</v>
      </c>
      <c r="Z434">
        <v>0</v>
      </c>
      <c r="AA434">
        <v>21</v>
      </c>
      <c r="AB434">
        <v>21</v>
      </c>
      <c r="AC434">
        <v>6</v>
      </c>
      <c r="AD434">
        <v>35</v>
      </c>
      <c r="AE434">
        <v>0</v>
      </c>
      <c r="AF434">
        <v>0</v>
      </c>
      <c r="AG434">
        <v>0</v>
      </c>
      <c r="AH434" t="s">
        <v>102</v>
      </c>
      <c r="AI434" s="1">
        <v>44659.504247685189</v>
      </c>
      <c r="AJ434">
        <v>101</v>
      </c>
      <c r="AK434">
        <v>0</v>
      </c>
      <c r="AL434">
        <v>0</v>
      </c>
      <c r="AM434">
        <v>0</v>
      </c>
      <c r="AN434">
        <v>21</v>
      </c>
      <c r="AO434">
        <v>0</v>
      </c>
      <c r="AP434">
        <v>35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hidden="1" x14ac:dyDescent="0.45">
      <c r="A435" t="s">
        <v>1037</v>
      </c>
      <c r="B435" t="s">
        <v>79</v>
      </c>
      <c r="C435" t="s">
        <v>1023</v>
      </c>
      <c r="D435" t="s">
        <v>81</v>
      </c>
      <c r="E435" s="2" t="str">
        <f t="shared" si="12"/>
        <v>FX22042208</v>
      </c>
      <c r="F435" t="s">
        <v>19</v>
      </c>
      <c r="G435" t="s">
        <v>19</v>
      </c>
      <c r="H435" t="s">
        <v>82</v>
      </c>
      <c r="I435" t="s">
        <v>1038</v>
      </c>
      <c r="J435">
        <v>74</v>
      </c>
      <c r="K435" t="s">
        <v>84</v>
      </c>
      <c r="L435" t="s">
        <v>85</v>
      </c>
      <c r="M435" t="s">
        <v>86</v>
      </c>
      <c r="N435">
        <v>2</v>
      </c>
      <c r="O435" s="1">
        <v>44659.470208333332</v>
      </c>
      <c r="P435" s="1">
        <v>44659.508819444447</v>
      </c>
      <c r="Q435">
        <v>2293</v>
      </c>
      <c r="R435">
        <v>1043</v>
      </c>
      <c r="S435" t="b">
        <v>0</v>
      </c>
      <c r="T435" t="s">
        <v>87</v>
      </c>
      <c r="U435" t="b">
        <v>0</v>
      </c>
      <c r="V435" t="s">
        <v>151</v>
      </c>
      <c r="W435" s="1">
        <v>44659.501400462963</v>
      </c>
      <c r="X435">
        <v>591</v>
      </c>
      <c r="Y435">
        <v>36</v>
      </c>
      <c r="Z435">
        <v>0</v>
      </c>
      <c r="AA435">
        <v>36</v>
      </c>
      <c r="AB435">
        <v>0</v>
      </c>
      <c r="AC435">
        <v>7</v>
      </c>
      <c r="AD435">
        <v>38</v>
      </c>
      <c r="AE435">
        <v>0</v>
      </c>
      <c r="AF435">
        <v>0</v>
      </c>
      <c r="AG435">
        <v>0</v>
      </c>
      <c r="AH435" t="s">
        <v>102</v>
      </c>
      <c r="AI435" s="1">
        <v>44659.508819444447</v>
      </c>
      <c r="AJ435">
        <v>394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38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hidden="1" x14ac:dyDescent="0.45">
      <c r="A436" t="s">
        <v>1039</v>
      </c>
      <c r="B436" t="s">
        <v>79</v>
      </c>
      <c r="C436" t="s">
        <v>1023</v>
      </c>
      <c r="D436" t="s">
        <v>81</v>
      </c>
      <c r="E436" s="2" t="str">
        <f t="shared" si="12"/>
        <v>FX22042208</v>
      </c>
      <c r="F436" t="s">
        <v>19</v>
      </c>
      <c r="G436" t="s">
        <v>19</v>
      </c>
      <c r="H436" t="s">
        <v>82</v>
      </c>
      <c r="I436" t="s">
        <v>1040</v>
      </c>
      <c r="J436">
        <v>28</v>
      </c>
      <c r="K436" t="s">
        <v>84</v>
      </c>
      <c r="L436" t="s">
        <v>85</v>
      </c>
      <c r="M436" t="s">
        <v>86</v>
      </c>
      <c r="N436">
        <v>2</v>
      </c>
      <c r="O436" s="1">
        <v>44659.470231481479</v>
      </c>
      <c r="P436" s="1">
        <v>44659.512430555558</v>
      </c>
      <c r="Q436">
        <v>3214</v>
      </c>
      <c r="R436">
        <v>432</v>
      </c>
      <c r="S436" t="b">
        <v>0</v>
      </c>
      <c r="T436" t="s">
        <v>87</v>
      </c>
      <c r="U436" t="b">
        <v>0</v>
      </c>
      <c r="V436" t="s">
        <v>158</v>
      </c>
      <c r="W436" s="1">
        <v>44659.476145833331</v>
      </c>
      <c r="X436">
        <v>122</v>
      </c>
      <c r="Y436">
        <v>21</v>
      </c>
      <c r="Z436">
        <v>0</v>
      </c>
      <c r="AA436">
        <v>21</v>
      </c>
      <c r="AB436">
        <v>0</v>
      </c>
      <c r="AC436">
        <v>2</v>
      </c>
      <c r="AD436">
        <v>7</v>
      </c>
      <c r="AE436">
        <v>0</v>
      </c>
      <c r="AF436">
        <v>0</v>
      </c>
      <c r="AG436">
        <v>0</v>
      </c>
      <c r="AH436" t="s">
        <v>102</v>
      </c>
      <c r="AI436" s="1">
        <v>44659.512430555558</v>
      </c>
      <c r="AJ436">
        <v>310</v>
      </c>
      <c r="AK436">
        <v>2</v>
      </c>
      <c r="AL436">
        <v>0</v>
      </c>
      <c r="AM436">
        <v>2</v>
      </c>
      <c r="AN436">
        <v>0</v>
      </c>
      <c r="AO436">
        <v>1</v>
      </c>
      <c r="AP436">
        <v>5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hidden="1" x14ac:dyDescent="0.45">
      <c r="A437" t="s">
        <v>1041</v>
      </c>
      <c r="B437" t="s">
        <v>79</v>
      </c>
      <c r="C437" t="s">
        <v>1023</v>
      </c>
      <c r="D437" t="s">
        <v>81</v>
      </c>
      <c r="E437" s="2" t="str">
        <f t="shared" si="12"/>
        <v>FX22042208</v>
      </c>
      <c r="F437" t="s">
        <v>19</v>
      </c>
      <c r="G437" t="s">
        <v>19</v>
      </c>
      <c r="H437" t="s">
        <v>82</v>
      </c>
      <c r="I437" t="s">
        <v>1042</v>
      </c>
      <c r="J437">
        <v>56</v>
      </c>
      <c r="K437" t="s">
        <v>84</v>
      </c>
      <c r="L437" t="s">
        <v>85</v>
      </c>
      <c r="M437" t="s">
        <v>86</v>
      </c>
      <c r="N437">
        <v>2</v>
      </c>
      <c r="O437" s="1">
        <v>44659.470277777778</v>
      </c>
      <c r="P437" s="1">
        <v>44659.513483796298</v>
      </c>
      <c r="Q437">
        <v>2639</v>
      </c>
      <c r="R437">
        <v>1094</v>
      </c>
      <c r="S437" t="b">
        <v>0</v>
      </c>
      <c r="T437" t="s">
        <v>87</v>
      </c>
      <c r="U437" t="b">
        <v>0</v>
      </c>
      <c r="V437" t="s">
        <v>148</v>
      </c>
      <c r="W437" s="1">
        <v>44659.500868055555</v>
      </c>
      <c r="X437">
        <v>536</v>
      </c>
      <c r="Y437">
        <v>25</v>
      </c>
      <c r="Z437">
        <v>0</v>
      </c>
      <c r="AA437">
        <v>25</v>
      </c>
      <c r="AB437">
        <v>0</v>
      </c>
      <c r="AC437">
        <v>5</v>
      </c>
      <c r="AD437">
        <v>31</v>
      </c>
      <c r="AE437">
        <v>0</v>
      </c>
      <c r="AF437">
        <v>0</v>
      </c>
      <c r="AG437">
        <v>0</v>
      </c>
      <c r="AH437" t="s">
        <v>102</v>
      </c>
      <c r="AI437" s="1">
        <v>44659.513483796298</v>
      </c>
      <c r="AJ437">
        <v>74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31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hidden="1" x14ac:dyDescent="0.45">
      <c r="A438" t="s">
        <v>1043</v>
      </c>
      <c r="B438" t="s">
        <v>79</v>
      </c>
      <c r="C438" t="s">
        <v>1044</v>
      </c>
      <c r="D438" t="s">
        <v>81</v>
      </c>
      <c r="E438" s="2" t="str">
        <f>HYPERLINK("capsilon://?command=openfolder&amp;siteaddress=FAM.docvelocity-na8.net&amp;folderid=FX84AB5157-976F-8F68-B550-79B52A3C94F1","FX220311563")</f>
        <v>FX220311563</v>
      </c>
      <c r="F438" t="s">
        <v>19</v>
      </c>
      <c r="G438" t="s">
        <v>19</v>
      </c>
      <c r="H438" t="s">
        <v>82</v>
      </c>
      <c r="I438" t="s">
        <v>1045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44659.479004629633</v>
      </c>
      <c r="P438" s="1">
        <v>44659.514907407407</v>
      </c>
      <c r="Q438">
        <v>2390</v>
      </c>
      <c r="R438">
        <v>712</v>
      </c>
      <c r="S438" t="b">
        <v>0</v>
      </c>
      <c r="T438" t="s">
        <v>87</v>
      </c>
      <c r="U438" t="b">
        <v>0</v>
      </c>
      <c r="V438" t="s">
        <v>114</v>
      </c>
      <c r="W438" s="1">
        <v>44659.50236111111</v>
      </c>
      <c r="X438">
        <v>574</v>
      </c>
      <c r="Y438">
        <v>49</v>
      </c>
      <c r="Z438">
        <v>0</v>
      </c>
      <c r="AA438">
        <v>49</v>
      </c>
      <c r="AB438">
        <v>0</v>
      </c>
      <c r="AC438">
        <v>25</v>
      </c>
      <c r="AD438">
        <v>-49</v>
      </c>
      <c r="AE438">
        <v>0</v>
      </c>
      <c r="AF438">
        <v>0</v>
      </c>
      <c r="AG438">
        <v>0</v>
      </c>
      <c r="AH438" t="s">
        <v>102</v>
      </c>
      <c r="AI438" s="1">
        <v>44659.514907407407</v>
      </c>
      <c r="AJ438">
        <v>122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-49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hidden="1" x14ac:dyDescent="0.45">
      <c r="A439" t="s">
        <v>1046</v>
      </c>
      <c r="B439" t="s">
        <v>79</v>
      </c>
      <c r="C439" t="s">
        <v>744</v>
      </c>
      <c r="D439" t="s">
        <v>81</v>
      </c>
      <c r="E439" s="2" t="str">
        <f>HYPERLINK("capsilon://?command=openfolder&amp;siteaddress=FAM.docvelocity-na8.net&amp;folderid=FX51415426-C45D-C4D3-2925-E81F745F0779","FX22041585")</f>
        <v>FX22041585</v>
      </c>
      <c r="F439" t="s">
        <v>19</v>
      </c>
      <c r="G439" t="s">
        <v>19</v>
      </c>
      <c r="H439" t="s">
        <v>82</v>
      </c>
      <c r="I439" t="s">
        <v>1047</v>
      </c>
      <c r="J439">
        <v>0</v>
      </c>
      <c r="K439" t="s">
        <v>84</v>
      </c>
      <c r="L439" t="s">
        <v>85</v>
      </c>
      <c r="M439" t="s">
        <v>86</v>
      </c>
      <c r="N439">
        <v>2</v>
      </c>
      <c r="O439" s="1">
        <v>44659.479259259257</v>
      </c>
      <c r="P439" s="1">
        <v>44659.535416666666</v>
      </c>
      <c r="Q439">
        <v>4364</v>
      </c>
      <c r="R439">
        <v>488</v>
      </c>
      <c r="S439" t="b">
        <v>0</v>
      </c>
      <c r="T439" t="s">
        <v>87</v>
      </c>
      <c r="U439" t="b">
        <v>0</v>
      </c>
      <c r="V439" t="s">
        <v>158</v>
      </c>
      <c r="W439" s="1">
        <v>44659.483032407406</v>
      </c>
      <c r="X439">
        <v>98</v>
      </c>
      <c r="Y439">
        <v>9</v>
      </c>
      <c r="Z439">
        <v>0</v>
      </c>
      <c r="AA439">
        <v>9</v>
      </c>
      <c r="AB439">
        <v>0</v>
      </c>
      <c r="AC439">
        <v>2</v>
      </c>
      <c r="AD439">
        <v>-9</v>
      </c>
      <c r="AE439">
        <v>0</v>
      </c>
      <c r="AF439">
        <v>0</v>
      </c>
      <c r="AG439">
        <v>0</v>
      </c>
      <c r="AH439" t="s">
        <v>102</v>
      </c>
      <c r="AI439" s="1">
        <v>44659.535416666666</v>
      </c>
      <c r="AJ439">
        <v>71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-9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hidden="1" x14ac:dyDescent="0.45">
      <c r="A440" t="s">
        <v>1048</v>
      </c>
      <c r="B440" t="s">
        <v>79</v>
      </c>
      <c r="C440" t="s">
        <v>156</v>
      </c>
      <c r="D440" t="s">
        <v>81</v>
      </c>
      <c r="E440" s="2" t="str">
        <f>HYPERLINK("capsilon://?command=openfolder&amp;siteaddress=FAM.docvelocity-na8.net&amp;folderid=FX63A7DAB5-29E8-8D2C-AAE4-5AD302536CFD","FX2204561")</f>
        <v>FX2204561</v>
      </c>
      <c r="F440" t="s">
        <v>19</v>
      </c>
      <c r="G440" t="s">
        <v>19</v>
      </c>
      <c r="H440" t="s">
        <v>82</v>
      </c>
      <c r="I440" t="s">
        <v>1049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44659.484131944446</v>
      </c>
      <c r="P440" s="1">
        <v>44659.535879629628</v>
      </c>
      <c r="Q440">
        <v>4338</v>
      </c>
      <c r="R440">
        <v>133</v>
      </c>
      <c r="S440" t="b">
        <v>0</v>
      </c>
      <c r="T440" t="s">
        <v>87</v>
      </c>
      <c r="U440" t="b">
        <v>0</v>
      </c>
      <c r="V440" t="s">
        <v>158</v>
      </c>
      <c r="W440" s="1">
        <v>44659.486550925925</v>
      </c>
      <c r="X440">
        <v>94</v>
      </c>
      <c r="Y440">
        <v>9</v>
      </c>
      <c r="Z440">
        <v>0</v>
      </c>
      <c r="AA440">
        <v>9</v>
      </c>
      <c r="AB440">
        <v>0</v>
      </c>
      <c r="AC440">
        <v>0</v>
      </c>
      <c r="AD440">
        <v>-9</v>
      </c>
      <c r="AE440">
        <v>0</v>
      </c>
      <c r="AF440">
        <v>0</v>
      </c>
      <c r="AG440">
        <v>0</v>
      </c>
      <c r="AH440" t="s">
        <v>102</v>
      </c>
      <c r="AI440" s="1">
        <v>44659.535879629628</v>
      </c>
      <c r="AJ440">
        <v>39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-9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hidden="1" x14ac:dyDescent="0.45">
      <c r="A441" t="s">
        <v>1050</v>
      </c>
      <c r="B441" t="s">
        <v>79</v>
      </c>
      <c r="C441" t="s">
        <v>156</v>
      </c>
      <c r="D441" t="s">
        <v>81</v>
      </c>
      <c r="E441" s="2" t="str">
        <f>HYPERLINK("capsilon://?command=openfolder&amp;siteaddress=FAM.docvelocity-na8.net&amp;folderid=FX63A7DAB5-29E8-8D2C-AAE4-5AD302536CFD","FX2204561")</f>
        <v>FX2204561</v>
      </c>
      <c r="F441" t="s">
        <v>19</v>
      </c>
      <c r="G441" t="s">
        <v>19</v>
      </c>
      <c r="H441" t="s">
        <v>82</v>
      </c>
      <c r="I441" t="s">
        <v>1051</v>
      </c>
      <c r="J441">
        <v>0</v>
      </c>
      <c r="K441" t="s">
        <v>84</v>
      </c>
      <c r="L441" t="s">
        <v>85</v>
      </c>
      <c r="M441" t="s">
        <v>86</v>
      </c>
      <c r="N441">
        <v>2</v>
      </c>
      <c r="O441" s="1">
        <v>44659.485138888886</v>
      </c>
      <c r="P441" s="1">
        <v>44659.536006944443</v>
      </c>
      <c r="Q441">
        <v>4288</v>
      </c>
      <c r="R441">
        <v>107</v>
      </c>
      <c r="S441" t="b">
        <v>0</v>
      </c>
      <c r="T441" t="s">
        <v>87</v>
      </c>
      <c r="U441" t="b">
        <v>0</v>
      </c>
      <c r="V441" t="s">
        <v>114</v>
      </c>
      <c r="W441" s="1">
        <v>44659.497523148151</v>
      </c>
      <c r="X441">
        <v>39</v>
      </c>
      <c r="Y441">
        <v>0</v>
      </c>
      <c r="Z441">
        <v>0</v>
      </c>
      <c r="AA441">
        <v>0</v>
      </c>
      <c r="AB441">
        <v>9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102</v>
      </c>
      <c r="AI441" s="1">
        <v>44659.536006944443</v>
      </c>
      <c r="AJ441">
        <v>10</v>
      </c>
      <c r="AK441">
        <v>0</v>
      </c>
      <c r="AL441">
        <v>0</v>
      </c>
      <c r="AM441">
        <v>0</v>
      </c>
      <c r="AN441">
        <v>9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hidden="1" x14ac:dyDescent="0.45">
      <c r="A442" t="s">
        <v>1052</v>
      </c>
      <c r="B442" t="s">
        <v>79</v>
      </c>
      <c r="C442" t="s">
        <v>1053</v>
      </c>
      <c r="D442" t="s">
        <v>81</v>
      </c>
      <c r="E442" s="2" t="str">
        <f>HYPERLINK("capsilon://?command=openfolder&amp;siteaddress=FAM.docvelocity-na8.net&amp;folderid=FXB1647422-6B88-E7D1-5F05-FBCDA3D3CE05","FX220312464")</f>
        <v>FX220312464</v>
      </c>
      <c r="F442" t="s">
        <v>19</v>
      </c>
      <c r="G442" t="s">
        <v>19</v>
      </c>
      <c r="H442" t="s">
        <v>82</v>
      </c>
      <c r="I442" t="s">
        <v>1054</v>
      </c>
      <c r="J442">
        <v>439</v>
      </c>
      <c r="K442" t="s">
        <v>84</v>
      </c>
      <c r="L442" t="s">
        <v>85</v>
      </c>
      <c r="M442" t="s">
        <v>86</v>
      </c>
      <c r="N442">
        <v>1</v>
      </c>
      <c r="O442" s="1">
        <v>44652.604537037034</v>
      </c>
      <c r="P442" s="1">
        <v>44652.644467592596</v>
      </c>
      <c r="Q442">
        <v>3119</v>
      </c>
      <c r="R442">
        <v>331</v>
      </c>
      <c r="S442" t="b">
        <v>0</v>
      </c>
      <c r="T442" t="s">
        <v>87</v>
      </c>
      <c r="U442" t="b">
        <v>0</v>
      </c>
      <c r="V442" t="s">
        <v>88</v>
      </c>
      <c r="W442" s="1">
        <v>44652.644467592596</v>
      </c>
      <c r="X442">
        <v>209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439</v>
      </c>
      <c r="AE442">
        <v>415</v>
      </c>
      <c r="AF442">
        <v>0</v>
      </c>
      <c r="AG442">
        <v>10</v>
      </c>
      <c r="AH442" t="s">
        <v>87</v>
      </c>
      <c r="AI442" t="s">
        <v>87</v>
      </c>
      <c r="AJ442" t="s">
        <v>87</v>
      </c>
      <c r="AK442" t="s">
        <v>87</v>
      </c>
      <c r="AL442" t="s">
        <v>87</v>
      </c>
      <c r="AM442" t="s">
        <v>87</v>
      </c>
      <c r="AN442" t="s">
        <v>87</v>
      </c>
      <c r="AO442" t="s">
        <v>87</v>
      </c>
      <c r="AP442" t="s">
        <v>87</v>
      </c>
      <c r="AQ442" t="s">
        <v>87</v>
      </c>
      <c r="AR442" t="s">
        <v>87</v>
      </c>
      <c r="AS442" t="s">
        <v>87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hidden="1" x14ac:dyDescent="0.45">
      <c r="A443" t="s">
        <v>1055</v>
      </c>
      <c r="B443" t="s">
        <v>79</v>
      </c>
      <c r="C443" t="s">
        <v>862</v>
      </c>
      <c r="D443" t="s">
        <v>81</v>
      </c>
      <c r="E443" s="2" t="str">
        <f>HYPERLINK("capsilon://?command=openfolder&amp;siteaddress=FAM.docvelocity-na8.net&amp;folderid=FXC6827D08-849C-E464-E56A-85031C66B2CB","FX22041006")</f>
        <v>FX22041006</v>
      </c>
      <c r="F443" t="s">
        <v>19</v>
      </c>
      <c r="G443" t="s">
        <v>19</v>
      </c>
      <c r="H443" t="s">
        <v>82</v>
      </c>
      <c r="I443" t="s">
        <v>1056</v>
      </c>
      <c r="J443">
        <v>0</v>
      </c>
      <c r="K443" t="s">
        <v>84</v>
      </c>
      <c r="L443" t="s">
        <v>85</v>
      </c>
      <c r="M443" t="s">
        <v>86</v>
      </c>
      <c r="N443">
        <v>2</v>
      </c>
      <c r="O443" s="1">
        <v>44659.495729166665</v>
      </c>
      <c r="P443" s="1">
        <v>44659.53765046296</v>
      </c>
      <c r="Q443">
        <v>3017</v>
      </c>
      <c r="R443">
        <v>605</v>
      </c>
      <c r="S443" t="b">
        <v>0</v>
      </c>
      <c r="T443" t="s">
        <v>87</v>
      </c>
      <c r="U443" t="b">
        <v>0</v>
      </c>
      <c r="V443" t="s">
        <v>189</v>
      </c>
      <c r="W443" s="1">
        <v>44659.501585648148</v>
      </c>
      <c r="X443">
        <v>464</v>
      </c>
      <c r="Y443">
        <v>52</v>
      </c>
      <c r="Z443">
        <v>0</v>
      </c>
      <c r="AA443">
        <v>52</v>
      </c>
      <c r="AB443">
        <v>0</v>
      </c>
      <c r="AC443">
        <v>21</v>
      </c>
      <c r="AD443">
        <v>-52</v>
      </c>
      <c r="AE443">
        <v>0</v>
      </c>
      <c r="AF443">
        <v>0</v>
      </c>
      <c r="AG443">
        <v>0</v>
      </c>
      <c r="AH443" t="s">
        <v>102</v>
      </c>
      <c r="AI443" s="1">
        <v>44659.53765046296</v>
      </c>
      <c r="AJ443">
        <v>141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hidden="1" x14ac:dyDescent="0.45">
      <c r="A444" t="s">
        <v>1057</v>
      </c>
      <c r="B444" t="s">
        <v>79</v>
      </c>
      <c r="C444" t="s">
        <v>1023</v>
      </c>
      <c r="D444" t="s">
        <v>81</v>
      </c>
      <c r="E444" s="2" t="str">
        <f>HYPERLINK("capsilon://?command=openfolder&amp;siteaddress=FAM.docvelocity-na8.net&amp;folderid=FX9EAB9EB9-CD3B-0A47-9C09-4DC946950905","FX22042208")</f>
        <v>FX22042208</v>
      </c>
      <c r="F444" t="s">
        <v>19</v>
      </c>
      <c r="G444" t="s">
        <v>19</v>
      </c>
      <c r="H444" t="s">
        <v>82</v>
      </c>
      <c r="I444" t="s">
        <v>1058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44659.495995370373</v>
      </c>
      <c r="P444" s="1">
        <v>44659.538113425922</v>
      </c>
      <c r="Q444">
        <v>3407</v>
      </c>
      <c r="R444">
        <v>232</v>
      </c>
      <c r="S444" t="b">
        <v>0</v>
      </c>
      <c r="T444" t="s">
        <v>87</v>
      </c>
      <c r="U444" t="b">
        <v>0</v>
      </c>
      <c r="V444" t="s">
        <v>108</v>
      </c>
      <c r="W444" s="1">
        <v>44659.498831018522</v>
      </c>
      <c r="X444">
        <v>193</v>
      </c>
      <c r="Y444">
        <v>9</v>
      </c>
      <c r="Z444">
        <v>0</v>
      </c>
      <c r="AA444">
        <v>9</v>
      </c>
      <c r="AB444">
        <v>0</v>
      </c>
      <c r="AC444">
        <v>0</v>
      </c>
      <c r="AD444">
        <v>-9</v>
      </c>
      <c r="AE444">
        <v>0</v>
      </c>
      <c r="AF444">
        <v>0</v>
      </c>
      <c r="AG444">
        <v>0</v>
      </c>
      <c r="AH444" t="s">
        <v>102</v>
      </c>
      <c r="AI444" s="1">
        <v>44659.538113425922</v>
      </c>
      <c r="AJ444">
        <v>39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-9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hidden="1" x14ac:dyDescent="0.45">
      <c r="A445" t="s">
        <v>1059</v>
      </c>
      <c r="B445" t="s">
        <v>79</v>
      </c>
      <c r="C445" t="s">
        <v>823</v>
      </c>
      <c r="D445" t="s">
        <v>81</v>
      </c>
      <c r="E445" s="2" t="str">
        <f>HYPERLINK("capsilon://?command=openfolder&amp;siteaddress=FAM.docvelocity-na8.net&amp;folderid=FXB6D70817-ABC0-7CFC-9C14-3DE1EA32B877","FX2204351")</f>
        <v>FX2204351</v>
      </c>
      <c r="F445" t="s">
        <v>19</v>
      </c>
      <c r="G445" t="s">
        <v>19</v>
      </c>
      <c r="H445" t="s">
        <v>82</v>
      </c>
      <c r="I445" t="s">
        <v>1060</v>
      </c>
      <c r="J445">
        <v>0</v>
      </c>
      <c r="K445" t="s">
        <v>84</v>
      </c>
      <c r="L445" t="s">
        <v>85</v>
      </c>
      <c r="M445" t="s">
        <v>86</v>
      </c>
      <c r="N445">
        <v>2</v>
      </c>
      <c r="O445" s="1">
        <v>44659.503807870373</v>
      </c>
      <c r="P445" s="1">
        <v>44659.543935185182</v>
      </c>
      <c r="Q445">
        <v>3351</v>
      </c>
      <c r="R445">
        <v>116</v>
      </c>
      <c r="S445" t="b">
        <v>0</v>
      </c>
      <c r="T445" t="s">
        <v>87</v>
      </c>
      <c r="U445" t="b">
        <v>0</v>
      </c>
      <c r="V445" t="s">
        <v>130</v>
      </c>
      <c r="W445" s="1">
        <v>44659.50472222222</v>
      </c>
      <c r="X445">
        <v>64</v>
      </c>
      <c r="Y445">
        <v>9</v>
      </c>
      <c r="Z445">
        <v>0</v>
      </c>
      <c r="AA445">
        <v>9</v>
      </c>
      <c r="AB445">
        <v>0</v>
      </c>
      <c r="AC445">
        <v>2</v>
      </c>
      <c r="AD445">
        <v>-9</v>
      </c>
      <c r="AE445">
        <v>0</v>
      </c>
      <c r="AF445">
        <v>0</v>
      </c>
      <c r="AG445">
        <v>0</v>
      </c>
      <c r="AH445" t="s">
        <v>102</v>
      </c>
      <c r="AI445" s="1">
        <v>44659.543935185182</v>
      </c>
      <c r="AJ445">
        <v>52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-9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hidden="1" x14ac:dyDescent="0.45">
      <c r="A446" t="s">
        <v>1061</v>
      </c>
      <c r="B446" t="s">
        <v>79</v>
      </c>
      <c r="C446" t="s">
        <v>1062</v>
      </c>
      <c r="D446" t="s">
        <v>81</v>
      </c>
      <c r="E446" s="2" t="str">
        <f>HYPERLINK("capsilon://?command=openfolder&amp;siteaddress=FAM.docvelocity-na8.net&amp;folderid=FX7B957298-52B8-92F2-56B3-ABFDD6A7DC66","FX22042736")</f>
        <v>FX22042736</v>
      </c>
      <c r="F446" t="s">
        <v>19</v>
      </c>
      <c r="G446" t="s">
        <v>19</v>
      </c>
      <c r="H446" t="s">
        <v>82</v>
      </c>
      <c r="I446" t="s">
        <v>1063</v>
      </c>
      <c r="J446">
        <v>396</v>
      </c>
      <c r="K446" t="s">
        <v>84</v>
      </c>
      <c r="L446" t="s">
        <v>85</v>
      </c>
      <c r="M446" t="s">
        <v>86</v>
      </c>
      <c r="N446">
        <v>1</v>
      </c>
      <c r="O446" s="1">
        <v>44659.507280092592</v>
      </c>
      <c r="P446" s="1">
        <v>44659.520775462966</v>
      </c>
      <c r="Q446">
        <v>403</v>
      </c>
      <c r="R446">
        <v>763</v>
      </c>
      <c r="S446" t="b">
        <v>0</v>
      </c>
      <c r="T446" t="s">
        <v>87</v>
      </c>
      <c r="U446" t="b">
        <v>0</v>
      </c>
      <c r="V446" t="s">
        <v>180</v>
      </c>
      <c r="W446" s="1">
        <v>44659.520775462966</v>
      </c>
      <c r="X446">
        <v>203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396</v>
      </c>
      <c r="AE446">
        <v>372</v>
      </c>
      <c r="AF446">
        <v>0</v>
      </c>
      <c r="AG446">
        <v>10</v>
      </c>
      <c r="AH446" t="s">
        <v>87</v>
      </c>
      <c r="AI446" t="s">
        <v>87</v>
      </c>
      <c r="AJ446" t="s">
        <v>87</v>
      </c>
      <c r="AK446" t="s">
        <v>87</v>
      </c>
      <c r="AL446" t="s">
        <v>87</v>
      </c>
      <c r="AM446" t="s">
        <v>87</v>
      </c>
      <c r="AN446" t="s">
        <v>87</v>
      </c>
      <c r="AO446" t="s">
        <v>87</v>
      </c>
      <c r="AP446" t="s">
        <v>87</v>
      </c>
      <c r="AQ446" t="s">
        <v>87</v>
      </c>
      <c r="AR446" t="s">
        <v>87</v>
      </c>
      <c r="AS446" t="s">
        <v>87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hidden="1" x14ac:dyDescent="0.45">
      <c r="A447" t="s">
        <v>1064</v>
      </c>
      <c r="B447" t="s">
        <v>79</v>
      </c>
      <c r="C447" t="s">
        <v>1065</v>
      </c>
      <c r="D447" t="s">
        <v>81</v>
      </c>
      <c r="E447" s="2" t="str">
        <f t="shared" ref="E447:E454" si="13">HYPERLINK("capsilon://?command=openfolder&amp;siteaddress=FAM.docvelocity-na8.net&amp;folderid=FX21A734C2-1DC9-513E-DEB6-B67E1552108B","FX22041183")</f>
        <v>FX22041183</v>
      </c>
      <c r="F447" t="s">
        <v>19</v>
      </c>
      <c r="G447" t="s">
        <v>19</v>
      </c>
      <c r="H447" t="s">
        <v>82</v>
      </c>
      <c r="I447" t="s">
        <v>1066</v>
      </c>
      <c r="J447">
        <v>50</v>
      </c>
      <c r="K447" t="s">
        <v>84</v>
      </c>
      <c r="L447" t="s">
        <v>85</v>
      </c>
      <c r="M447" t="s">
        <v>86</v>
      </c>
      <c r="N447">
        <v>2</v>
      </c>
      <c r="O447" s="1">
        <v>44659.517430555556</v>
      </c>
      <c r="P447" s="1">
        <v>44659.544849537036</v>
      </c>
      <c r="Q447">
        <v>1606</v>
      </c>
      <c r="R447">
        <v>763</v>
      </c>
      <c r="S447" t="b">
        <v>0</v>
      </c>
      <c r="T447" t="s">
        <v>87</v>
      </c>
      <c r="U447" t="b">
        <v>0</v>
      </c>
      <c r="V447" t="s">
        <v>148</v>
      </c>
      <c r="W447" s="1">
        <v>44659.525393518517</v>
      </c>
      <c r="X447">
        <v>685</v>
      </c>
      <c r="Y447">
        <v>45</v>
      </c>
      <c r="Z447">
        <v>0</v>
      </c>
      <c r="AA447">
        <v>45</v>
      </c>
      <c r="AB447">
        <v>0</v>
      </c>
      <c r="AC447">
        <v>29</v>
      </c>
      <c r="AD447">
        <v>5</v>
      </c>
      <c r="AE447">
        <v>0</v>
      </c>
      <c r="AF447">
        <v>0</v>
      </c>
      <c r="AG447">
        <v>0</v>
      </c>
      <c r="AH447" t="s">
        <v>102</v>
      </c>
      <c r="AI447" s="1">
        <v>44659.544849537036</v>
      </c>
      <c r="AJ447">
        <v>78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5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hidden="1" x14ac:dyDescent="0.45">
      <c r="A448" t="s">
        <v>1067</v>
      </c>
      <c r="B448" t="s">
        <v>79</v>
      </c>
      <c r="C448" t="s">
        <v>1065</v>
      </c>
      <c r="D448" t="s">
        <v>81</v>
      </c>
      <c r="E448" s="2" t="str">
        <f t="shared" si="13"/>
        <v>FX22041183</v>
      </c>
      <c r="F448" t="s">
        <v>19</v>
      </c>
      <c r="G448" t="s">
        <v>19</v>
      </c>
      <c r="H448" t="s">
        <v>82</v>
      </c>
      <c r="I448" t="s">
        <v>1068</v>
      </c>
      <c r="J448">
        <v>32</v>
      </c>
      <c r="K448" t="s">
        <v>84</v>
      </c>
      <c r="L448" t="s">
        <v>85</v>
      </c>
      <c r="M448" t="s">
        <v>86</v>
      </c>
      <c r="N448">
        <v>2</v>
      </c>
      <c r="O448" s="1">
        <v>44659.517777777779</v>
      </c>
      <c r="P448" s="1">
        <v>44659.545081018521</v>
      </c>
      <c r="Q448">
        <v>2280</v>
      </c>
      <c r="R448">
        <v>79</v>
      </c>
      <c r="S448" t="b">
        <v>0</v>
      </c>
      <c r="T448" t="s">
        <v>87</v>
      </c>
      <c r="U448" t="b">
        <v>0</v>
      </c>
      <c r="V448" t="s">
        <v>127</v>
      </c>
      <c r="W448" s="1">
        <v>44659.518622685187</v>
      </c>
      <c r="X448">
        <v>60</v>
      </c>
      <c r="Y448">
        <v>0</v>
      </c>
      <c r="Z448">
        <v>0</v>
      </c>
      <c r="AA448">
        <v>0</v>
      </c>
      <c r="AB448">
        <v>27</v>
      </c>
      <c r="AC448">
        <v>0</v>
      </c>
      <c r="AD448">
        <v>32</v>
      </c>
      <c r="AE448">
        <v>0</v>
      </c>
      <c r="AF448">
        <v>0</v>
      </c>
      <c r="AG448">
        <v>0</v>
      </c>
      <c r="AH448" t="s">
        <v>102</v>
      </c>
      <c r="AI448" s="1">
        <v>44659.545081018521</v>
      </c>
      <c r="AJ448">
        <v>19</v>
      </c>
      <c r="AK448">
        <v>0</v>
      </c>
      <c r="AL448">
        <v>0</v>
      </c>
      <c r="AM448">
        <v>0</v>
      </c>
      <c r="AN448">
        <v>27</v>
      </c>
      <c r="AO448">
        <v>0</v>
      </c>
      <c r="AP448">
        <v>32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hidden="1" x14ac:dyDescent="0.45">
      <c r="A449" t="s">
        <v>1069</v>
      </c>
      <c r="B449" t="s">
        <v>79</v>
      </c>
      <c r="C449" t="s">
        <v>1065</v>
      </c>
      <c r="D449" t="s">
        <v>81</v>
      </c>
      <c r="E449" s="2" t="str">
        <f t="shared" si="13"/>
        <v>FX22041183</v>
      </c>
      <c r="F449" t="s">
        <v>19</v>
      </c>
      <c r="G449" t="s">
        <v>19</v>
      </c>
      <c r="H449" t="s">
        <v>82</v>
      </c>
      <c r="I449" t="s">
        <v>1070</v>
      </c>
      <c r="J449">
        <v>0</v>
      </c>
      <c r="K449" t="s">
        <v>84</v>
      </c>
      <c r="L449" t="s">
        <v>85</v>
      </c>
      <c r="M449" t="s">
        <v>86</v>
      </c>
      <c r="N449">
        <v>1</v>
      </c>
      <c r="O449" s="1">
        <v>44659.518692129626</v>
      </c>
      <c r="P449" s="1">
        <v>44659.530312499999</v>
      </c>
      <c r="Q449">
        <v>187</v>
      </c>
      <c r="R449">
        <v>817</v>
      </c>
      <c r="S449" t="b">
        <v>0</v>
      </c>
      <c r="T449" t="s">
        <v>87</v>
      </c>
      <c r="U449" t="b">
        <v>0</v>
      </c>
      <c r="V449" t="s">
        <v>88</v>
      </c>
      <c r="W449" s="1">
        <v>44659.530312499999</v>
      </c>
      <c r="X449">
        <v>155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37</v>
      </c>
      <c r="AF449">
        <v>0</v>
      </c>
      <c r="AG449">
        <v>2</v>
      </c>
      <c r="AH449" t="s">
        <v>87</v>
      </c>
      <c r="AI449" t="s">
        <v>87</v>
      </c>
      <c r="AJ449" t="s">
        <v>87</v>
      </c>
      <c r="AK449" t="s">
        <v>87</v>
      </c>
      <c r="AL449" t="s">
        <v>87</v>
      </c>
      <c r="AM449" t="s">
        <v>87</v>
      </c>
      <c r="AN449" t="s">
        <v>87</v>
      </c>
      <c r="AO449" t="s">
        <v>87</v>
      </c>
      <c r="AP449" t="s">
        <v>87</v>
      </c>
      <c r="AQ449" t="s">
        <v>87</v>
      </c>
      <c r="AR449" t="s">
        <v>87</v>
      </c>
      <c r="AS449" t="s">
        <v>87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hidden="1" x14ac:dyDescent="0.45">
      <c r="A450" t="s">
        <v>1071</v>
      </c>
      <c r="B450" t="s">
        <v>79</v>
      </c>
      <c r="C450" t="s">
        <v>1065</v>
      </c>
      <c r="D450" t="s">
        <v>81</v>
      </c>
      <c r="E450" s="2" t="str">
        <f t="shared" si="13"/>
        <v>FX22041183</v>
      </c>
      <c r="F450" t="s">
        <v>19</v>
      </c>
      <c r="G450" t="s">
        <v>19</v>
      </c>
      <c r="H450" t="s">
        <v>82</v>
      </c>
      <c r="I450" t="s">
        <v>1072</v>
      </c>
      <c r="J450">
        <v>28</v>
      </c>
      <c r="K450" t="s">
        <v>84</v>
      </c>
      <c r="L450" t="s">
        <v>85</v>
      </c>
      <c r="M450" t="s">
        <v>86</v>
      </c>
      <c r="N450">
        <v>2</v>
      </c>
      <c r="O450" s="1">
        <v>44659.518842592595</v>
      </c>
      <c r="P450" s="1">
        <v>44659.546064814815</v>
      </c>
      <c r="Q450">
        <v>2043</v>
      </c>
      <c r="R450">
        <v>309</v>
      </c>
      <c r="S450" t="b">
        <v>0</v>
      </c>
      <c r="T450" t="s">
        <v>87</v>
      </c>
      <c r="U450" t="b">
        <v>0</v>
      </c>
      <c r="V450" t="s">
        <v>136</v>
      </c>
      <c r="W450" s="1">
        <v>44659.521620370368</v>
      </c>
      <c r="X450">
        <v>225</v>
      </c>
      <c r="Y450">
        <v>21</v>
      </c>
      <c r="Z450">
        <v>0</v>
      </c>
      <c r="AA450">
        <v>21</v>
      </c>
      <c r="AB450">
        <v>0</v>
      </c>
      <c r="AC450">
        <v>1</v>
      </c>
      <c r="AD450">
        <v>7</v>
      </c>
      <c r="AE450">
        <v>0</v>
      </c>
      <c r="AF450">
        <v>0</v>
      </c>
      <c r="AG450">
        <v>0</v>
      </c>
      <c r="AH450" t="s">
        <v>102</v>
      </c>
      <c r="AI450" s="1">
        <v>44659.546064814815</v>
      </c>
      <c r="AJ450">
        <v>84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hidden="1" x14ac:dyDescent="0.45">
      <c r="A451" t="s">
        <v>1073</v>
      </c>
      <c r="B451" t="s">
        <v>79</v>
      </c>
      <c r="C451" t="s">
        <v>1065</v>
      </c>
      <c r="D451" t="s">
        <v>81</v>
      </c>
      <c r="E451" s="2" t="str">
        <f t="shared" si="13"/>
        <v>FX22041183</v>
      </c>
      <c r="F451" t="s">
        <v>19</v>
      </c>
      <c r="G451" t="s">
        <v>19</v>
      </c>
      <c r="H451" t="s">
        <v>82</v>
      </c>
      <c r="I451" t="s">
        <v>1074</v>
      </c>
      <c r="J451">
        <v>60</v>
      </c>
      <c r="K451" t="s">
        <v>84</v>
      </c>
      <c r="L451" t="s">
        <v>85</v>
      </c>
      <c r="M451" t="s">
        <v>86</v>
      </c>
      <c r="N451">
        <v>2</v>
      </c>
      <c r="O451" s="1">
        <v>44659.518923611111</v>
      </c>
      <c r="P451" s="1">
        <v>44659.547291666669</v>
      </c>
      <c r="Q451">
        <v>1991</v>
      </c>
      <c r="R451">
        <v>460</v>
      </c>
      <c r="S451" t="b">
        <v>0</v>
      </c>
      <c r="T451" t="s">
        <v>87</v>
      </c>
      <c r="U451" t="b">
        <v>0</v>
      </c>
      <c r="V451" t="s">
        <v>130</v>
      </c>
      <c r="W451" s="1">
        <v>44659.523865740739</v>
      </c>
      <c r="X451">
        <v>355</v>
      </c>
      <c r="Y451">
        <v>55</v>
      </c>
      <c r="Z451">
        <v>0</v>
      </c>
      <c r="AA451">
        <v>55</v>
      </c>
      <c r="AB451">
        <v>0</v>
      </c>
      <c r="AC451">
        <v>3</v>
      </c>
      <c r="AD451">
        <v>5</v>
      </c>
      <c r="AE451">
        <v>0</v>
      </c>
      <c r="AF451">
        <v>0</v>
      </c>
      <c r="AG451">
        <v>0</v>
      </c>
      <c r="AH451" t="s">
        <v>102</v>
      </c>
      <c r="AI451" s="1">
        <v>44659.547291666669</v>
      </c>
      <c r="AJ451">
        <v>105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5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hidden="1" x14ac:dyDescent="0.45">
      <c r="A452" t="s">
        <v>1075</v>
      </c>
      <c r="B452" t="s">
        <v>79</v>
      </c>
      <c r="C452" t="s">
        <v>1065</v>
      </c>
      <c r="D452" t="s">
        <v>81</v>
      </c>
      <c r="E452" s="2" t="str">
        <f t="shared" si="13"/>
        <v>FX22041183</v>
      </c>
      <c r="F452" t="s">
        <v>19</v>
      </c>
      <c r="G452" t="s">
        <v>19</v>
      </c>
      <c r="H452" t="s">
        <v>82</v>
      </c>
      <c r="I452" t="s">
        <v>1076</v>
      </c>
      <c r="J452">
        <v>28</v>
      </c>
      <c r="K452" t="s">
        <v>84</v>
      </c>
      <c r="L452" t="s">
        <v>85</v>
      </c>
      <c r="M452" t="s">
        <v>86</v>
      </c>
      <c r="N452">
        <v>2</v>
      </c>
      <c r="O452" s="1">
        <v>44659.519131944442</v>
      </c>
      <c r="P452" s="1">
        <v>44659.550937499997</v>
      </c>
      <c r="Q452">
        <v>2403</v>
      </c>
      <c r="R452">
        <v>345</v>
      </c>
      <c r="S452" t="b">
        <v>0</v>
      </c>
      <c r="T452" t="s">
        <v>87</v>
      </c>
      <c r="U452" t="b">
        <v>0</v>
      </c>
      <c r="V452" t="s">
        <v>127</v>
      </c>
      <c r="W452" s="1">
        <v>44659.523946759262</v>
      </c>
      <c r="X452">
        <v>294</v>
      </c>
      <c r="Y452">
        <v>21</v>
      </c>
      <c r="Z452">
        <v>0</v>
      </c>
      <c r="AA452">
        <v>21</v>
      </c>
      <c r="AB452">
        <v>0</v>
      </c>
      <c r="AC452">
        <v>1</v>
      </c>
      <c r="AD452">
        <v>7</v>
      </c>
      <c r="AE452">
        <v>0</v>
      </c>
      <c r="AF452">
        <v>0</v>
      </c>
      <c r="AG452">
        <v>0</v>
      </c>
      <c r="AH452" t="s">
        <v>102</v>
      </c>
      <c r="AI452" s="1">
        <v>44659.550937499997</v>
      </c>
      <c r="AJ452">
        <v>51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hidden="1" x14ac:dyDescent="0.45">
      <c r="A453" t="s">
        <v>1077</v>
      </c>
      <c r="B453" t="s">
        <v>79</v>
      </c>
      <c r="C453" t="s">
        <v>1065</v>
      </c>
      <c r="D453" t="s">
        <v>81</v>
      </c>
      <c r="E453" s="2" t="str">
        <f t="shared" si="13"/>
        <v>FX22041183</v>
      </c>
      <c r="F453" t="s">
        <v>19</v>
      </c>
      <c r="G453" t="s">
        <v>19</v>
      </c>
      <c r="H453" t="s">
        <v>82</v>
      </c>
      <c r="I453" t="s">
        <v>1078</v>
      </c>
      <c r="J453">
        <v>28</v>
      </c>
      <c r="K453" t="s">
        <v>84</v>
      </c>
      <c r="L453" t="s">
        <v>85</v>
      </c>
      <c r="M453" t="s">
        <v>86</v>
      </c>
      <c r="N453">
        <v>2</v>
      </c>
      <c r="O453" s="1">
        <v>44659.519212962965</v>
      </c>
      <c r="P453" s="1">
        <v>44659.551527777781</v>
      </c>
      <c r="Q453">
        <v>2551</v>
      </c>
      <c r="R453">
        <v>241</v>
      </c>
      <c r="S453" t="b">
        <v>0</v>
      </c>
      <c r="T453" t="s">
        <v>87</v>
      </c>
      <c r="U453" t="b">
        <v>0</v>
      </c>
      <c r="V453" t="s">
        <v>114</v>
      </c>
      <c r="W453" s="1">
        <v>44659.523020833331</v>
      </c>
      <c r="X453">
        <v>191</v>
      </c>
      <c r="Y453">
        <v>21</v>
      </c>
      <c r="Z453">
        <v>0</v>
      </c>
      <c r="AA453">
        <v>21</v>
      </c>
      <c r="AB453">
        <v>0</v>
      </c>
      <c r="AC453">
        <v>0</v>
      </c>
      <c r="AD453">
        <v>7</v>
      </c>
      <c r="AE453">
        <v>0</v>
      </c>
      <c r="AF453">
        <v>0</v>
      </c>
      <c r="AG453">
        <v>0</v>
      </c>
      <c r="AH453" t="s">
        <v>102</v>
      </c>
      <c r="AI453" s="1">
        <v>44659.551527777781</v>
      </c>
      <c r="AJ453">
        <v>50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hidden="1" x14ac:dyDescent="0.45">
      <c r="A454" t="s">
        <v>1079</v>
      </c>
      <c r="B454" t="s">
        <v>79</v>
      </c>
      <c r="C454" t="s">
        <v>1065</v>
      </c>
      <c r="D454" t="s">
        <v>81</v>
      </c>
      <c r="E454" s="2" t="str">
        <f t="shared" si="13"/>
        <v>FX22041183</v>
      </c>
      <c r="F454" t="s">
        <v>19</v>
      </c>
      <c r="G454" t="s">
        <v>19</v>
      </c>
      <c r="H454" t="s">
        <v>82</v>
      </c>
      <c r="I454" t="s">
        <v>1080</v>
      </c>
      <c r="J454">
        <v>28</v>
      </c>
      <c r="K454" t="s">
        <v>84</v>
      </c>
      <c r="L454" t="s">
        <v>85</v>
      </c>
      <c r="M454" t="s">
        <v>86</v>
      </c>
      <c r="N454">
        <v>2</v>
      </c>
      <c r="O454" s="1">
        <v>44659.519456018519</v>
      </c>
      <c r="P454" s="1">
        <v>44659.552349537036</v>
      </c>
      <c r="Q454">
        <v>2263</v>
      </c>
      <c r="R454">
        <v>579</v>
      </c>
      <c r="S454" t="b">
        <v>0</v>
      </c>
      <c r="T454" t="s">
        <v>87</v>
      </c>
      <c r="U454" t="b">
        <v>0</v>
      </c>
      <c r="V454" t="s">
        <v>127</v>
      </c>
      <c r="W454" s="1">
        <v>44659.528333333335</v>
      </c>
      <c r="X454">
        <v>346</v>
      </c>
      <c r="Y454">
        <v>21</v>
      </c>
      <c r="Z454">
        <v>0</v>
      </c>
      <c r="AA454">
        <v>21</v>
      </c>
      <c r="AB454">
        <v>0</v>
      </c>
      <c r="AC454">
        <v>9</v>
      </c>
      <c r="AD454">
        <v>7</v>
      </c>
      <c r="AE454">
        <v>0</v>
      </c>
      <c r="AF454">
        <v>0</v>
      </c>
      <c r="AG454">
        <v>0</v>
      </c>
      <c r="AH454" t="s">
        <v>102</v>
      </c>
      <c r="AI454" s="1">
        <v>44659.552349537036</v>
      </c>
      <c r="AJ454">
        <v>70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7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hidden="1" x14ac:dyDescent="0.45">
      <c r="A455" t="s">
        <v>1081</v>
      </c>
      <c r="B455" t="s">
        <v>79</v>
      </c>
      <c r="C455" t="s">
        <v>1062</v>
      </c>
      <c r="D455" t="s">
        <v>81</v>
      </c>
      <c r="E455" s="2" t="str">
        <f>HYPERLINK("capsilon://?command=openfolder&amp;siteaddress=FAM.docvelocity-na8.net&amp;folderid=FX7B957298-52B8-92F2-56B3-ABFDD6A7DC66","FX22042736")</f>
        <v>FX22042736</v>
      </c>
      <c r="F455" t="s">
        <v>19</v>
      </c>
      <c r="G455" t="s">
        <v>19</v>
      </c>
      <c r="H455" t="s">
        <v>82</v>
      </c>
      <c r="I455" t="s">
        <v>1063</v>
      </c>
      <c r="J455">
        <v>552</v>
      </c>
      <c r="K455" t="s">
        <v>84</v>
      </c>
      <c r="L455" t="s">
        <v>85</v>
      </c>
      <c r="M455" t="s">
        <v>86</v>
      </c>
      <c r="N455">
        <v>2</v>
      </c>
      <c r="O455" s="1">
        <v>44659.521678240744</v>
      </c>
      <c r="P455" s="1">
        <v>44659.657442129632</v>
      </c>
      <c r="Q455">
        <v>5676</v>
      </c>
      <c r="R455">
        <v>6054</v>
      </c>
      <c r="S455" t="b">
        <v>0</v>
      </c>
      <c r="T455" t="s">
        <v>87</v>
      </c>
      <c r="U455" t="b">
        <v>1</v>
      </c>
      <c r="V455" t="s">
        <v>127</v>
      </c>
      <c r="W455" s="1">
        <v>44659.577465277776</v>
      </c>
      <c r="X455">
        <v>4453</v>
      </c>
      <c r="Y455">
        <v>462</v>
      </c>
      <c r="Z455">
        <v>0</v>
      </c>
      <c r="AA455">
        <v>462</v>
      </c>
      <c r="AB455">
        <v>0</v>
      </c>
      <c r="AC455">
        <v>207</v>
      </c>
      <c r="AD455">
        <v>90</v>
      </c>
      <c r="AE455">
        <v>0</v>
      </c>
      <c r="AF455">
        <v>0</v>
      </c>
      <c r="AG455">
        <v>0</v>
      </c>
      <c r="AH455" t="s">
        <v>102</v>
      </c>
      <c r="AI455" s="1">
        <v>44659.657442129632</v>
      </c>
      <c r="AJ455">
        <v>1151</v>
      </c>
      <c r="AK455">
        <v>6</v>
      </c>
      <c r="AL455">
        <v>0</v>
      </c>
      <c r="AM455">
        <v>6</v>
      </c>
      <c r="AN455">
        <v>0</v>
      </c>
      <c r="AO455">
        <v>6</v>
      </c>
      <c r="AP455">
        <v>84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hidden="1" x14ac:dyDescent="0.45">
      <c r="A456" t="s">
        <v>1082</v>
      </c>
      <c r="B456" t="s">
        <v>79</v>
      </c>
      <c r="C456" t="s">
        <v>1020</v>
      </c>
      <c r="D456" t="s">
        <v>81</v>
      </c>
      <c r="E456" s="2" t="str">
        <f>HYPERLINK("capsilon://?command=openfolder&amp;siteaddress=FAM.docvelocity-na8.net&amp;folderid=FX235EA260-9009-7FAD-4011-7EF417DC4877","FX22041451")</f>
        <v>FX22041451</v>
      </c>
      <c r="F456" t="s">
        <v>19</v>
      </c>
      <c r="G456" t="s">
        <v>19</v>
      </c>
      <c r="H456" t="s">
        <v>82</v>
      </c>
      <c r="I456" t="s">
        <v>1021</v>
      </c>
      <c r="J456">
        <v>360</v>
      </c>
      <c r="K456" t="s">
        <v>84</v>
      </c>
      <c r="L456" t="s">
        <v>85</v>
      </c>
      <c r="M456" t="s">
        <v>86</v>
      </c>
      <c r="N456">
        <v>2</v>
      </c>
      <c r="O456" s="1">
        <v>44659.527557870373</v>
      </c>
      <c r="P456" s="1">
        <v>44659.543321759258</v>
      </c>
      <c r="Q456">
        <v>72</v>
      </c>
      <c r="R456">
        <v>1290</v>
      </c>
      <c r="S456" t="b">
        <v>0</v>
      </c>
      <c r="T456" t="s">
        <v>87</v>
      </c>
      <c r="U456" t="b">
        <v>1</v>
      </c>
      <c r="V456" t="s">
        <v>130</v>
      </c>
      <c r="W456" s="1">
        <v>44659.537916666668</v>
      </c>
      <c r="X456">
        <v>841</v>
      </c>
      <c r="Y456">
        <v>293</v>
      </c>
      <c r="Z456">
        <v>0</v>
      </c>
      <c r="AA456">
        <v>293</v>
      </c>
      <c r="AB456">
        <v>0</v>
      </c>
      <c r="AC456">
        <v>14</v>
      </c>
      <c r="AD456">
        <v>67</v>
      </c>
      <c r="AE456">
        <v>0</v>
      </c>
      <c r="AF456">
        <v>0</v>
      </c>
      <c r="AG456">
        <v>0</v>
      </c>
      <c r="AH456" t="s">
        <v>102</v>
      </c>
      <c r="AI456" s="1">
        <v>44659.543321759258</v>
      </c>
      <c r="AJ456">
        <v>449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67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hidden="1" x14ac:dyDescent="0.45">
      <c r="A457" t="s">
        <v>1083</v>
      </c>
      <c r="B457" t="s">
        <v>79</v>
      </c>
      <c r="C457" t="s">
        <v>1023</v>
      </c>
      <c r="D457" t="s">
        <v>81</v>
      </c>
      <c r="E457" s="2" t="str">
        <f>HYPERLINK("capsilon://?command=openfolder&amp;siteaddress=FAM.docvelocity-na8.net&amp;folderid=FX9EAB9EB9-CD3B-0A47-9C09-4DC946950905","FX22042208")</f>
        <v>FX22042208</v>
      </c>
      <c r="F457" t="s">
        <v>19</v>
      </c>
      <c r="G457" t="s">
        <v>19</v>
      </c>
      <c r="H457" t="s">
        <v>82</v>
      </c>
      <c r="I457" t="s">
        <v>1028</v>
      </c>
      <c r="J457">
        <v>84</v>
      </c>
      <c r="K457" t="s">
        <v>84</v>
      </c>
      <c r="L457" t="s">
        <v>85</v>
      </c>
      <c r="M457" t="s">
        <v>86</v>
      </c>
      <c r="N457">
        <v>2</v>
      </c>
      <c r="O457" s="1">
        <v>44659.52921296296</v>
      </c>
      <c r="P457" s="1">
        <v>44659.548796296294</v>
      </c>
      <c r="Q457">
        <v>125</v>
      </c>
      <c r="R457">
        <v>1567</v>
      </c>
      <c r="S457" t="b">
        <v>0</v>
      </c>
      <c r="T457" t="s">
        <v>87</v>
      </c>
      <c r="U457" t="b">
        <v>1</v>
      </c>
      <c r="V457" t="s">
        <v>148</v>
      </c>
      <c r="W457" s="1">
        <v>44659.546469907407</v>
      </c>
      <c r="X457">
        <v>1439</v>
      </c>
      <c r="Y457">
        <v>63</v>
      </c>
      <c r="Z457">
        <v>0</v>
      </c>
      <c r="AA457">
        <v>63</v>
      </c>
      <c r="AB457">
        <v>0</v>
      </c>
      <c r="AC457">
        <v>48</v>
      </c>
      <c r="AD457">
        <v>21</v>
      </c>
      <c r="AE457">
        <v>0</v>
      </c>
      <c r="AF457">
        <v>0</v>
      </c>
      <c r="AG457">
        <v>0</v>
      </c>
      <c r="AH457" t="s">
        <v>102</v>
      </c>
      <c r="AI457" s="1">
        <v>44659.548796296294</v>
      </c>
      <c r="AJ457">
        <v>128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21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hidden="1" x14ac:dyDescent="0.45">
      <c r="A458" t="s">
        <v>1084</v>
      </c>
      <c r="B458" t="s">
        <v>79</v>
      </c>
      <c r="C458" t="s">
        <v>1065</v>
      </c>
      <c r="D458" t="s">
        <v>81</v>
      </c>
      <c r="E458" s="2" t="str">
        <f>HYPERLINK("capsilon://?command=openfolder&amp;siteaddress=FAM.docvelocity-na8.net&amp;folderid=FX21A734C2-1DC9-513E-DEB6-B67E1552108B","FX22041183")</f>
        <v>FX22041183</v>
      </c>
      <c r="F458" t="s">
        <v>19</v>
      </c>
      <c r="G458" t="s">
        <v>19</v>
      </c>
      <c r="H458" t="s">
        <v>82</v>
      </c>
      <c r="I458" t="s">
        <v>1070</v>
      </c>
      <c r="J458">
        <v>0</v>
      </c>
      <c r="K458" t="s">
        <v>84</v>
      </c>
      <c r="L458" t="s">
        <v>85</v>
      </c>
      <c r="M458" t="s">
        <v>86</v>
      </c>
      <c r="N458">
        <v>2</v>
      </c>
      <c r="O458" s="1">
        <v>44659.530775462961</v>
      </c>
      <c r="P458" s="1">
        <v>44659.550335648149</v>
      </c>
      <c r="Q458">
        <v>74</v>
      </c>
      <c r="R458">
        <v>1616</v>
      </c>
      <c r="S458" t="b">
        <v>0</v>
      </c>
      <c r="T458" t="s">
        <v>87</v>
      </c>
      <c r="U458" t="b">
        <v>1</v>
      </c>
      <c r="V458" t="s">
        <v>151</v>
      </c>
      <c r="W458" s="1">
        <v>44659.548715277779</v>
      </c>
      <c r="X458">
        <v>1484</v>
      </c>
      <c r="Y458">
        <v>74</v>
      </c>
      <c r="Z458">
        <v>0</v>
      </c>
      <c r="AA458">
        <v>74</v>
      </c>
      <c r="AB458">
        <v>0</v>
      </c>
      <c r="AC458">
        <v>63</v>
      </c>
      <c r="AD458">
        <v>-74</v>
      </c>
      <c r="AE458">
        <v>0</v>
      </c>
      <c r="AF458">
        <v>0</v>
      </c>
      <c r="AG458">
        <v>0</v>
      </c>
      <c r="AH458" t="s">
        <v>102</v>
      </c>
      <c r="AI458" s="1">
        <v>44659.550335648149</v>
      </c>
      <c r="AJ458">
        <v>132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-74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hidden="1" x14ac:dyDescent="0.45">
      <c r="A459" t="s">
        <v>1085</v>
      </c>
      <c r="B459" t="s">
        <v>79</v>
      </c>
      <c r="C459" t="s">
        <v>1086</v>
      </c>
      <c r="D459" t="s">
        <v>81</v>
      </c>
      <c r="E459" s="2" t="str">
        <f>HYPERLINK("capsilon://?command=openfolder&amp;siteaddress=FAM.docvelocity-na8.net&amp;folderid=FX7C6A1EBA-8EDF-2CAB-83D2-BB3DBFE26DE6","FX2204146")</f>
        <v>FX2204146</v>
      </c>
      <c r="F459" t="s">
        <v>19</v>
      </c>
      <c r="G459" t="s">
        <v>19</v>
      </c>
      <c r="H459" t="s">
        <v>82</v>
      </c>
      <c r="I459" t="s">
        <v>1087</v>
      </c>
      <c r="J459">
        <v>180</v>
      </c>
      <c r="K459" t="s">
        <v>84</v>
      </c>
      <c r="L459" t="s">
        <v>85</v>
      </c>
      <c r="M459" t="s">
        <v>86</v>
      </c>
      <c r="N459">
        <v>1</v>
      </c>
      <c r="O459" s="1">
        <v>44652.610983796294</v>
      </c>
      <c r="P459" s="1">
        <v>44652.64640046296</v>
      </c>
      <c r="Q459">
        <v>2733</v>
      </c>
      <c r="R459">
        <v>327</v>
      </c>
      <c r="S459" t="b">
        <v>0</v>
      </c>
      <c r="T459" t="s">
        <v>87</v>
      </c>
      <c r="U459" t="b">
        <v>0</v>
      </c>
      <c r="V459" t="s">
        <v>88</v>
      </c>
      <c r="W459" s="1">
        <v>44652.64640046296</v>
      </c>
      <c r="X459">
        <v>166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180</v>
      </c>
      <c r="AE459">
        <v>168</v>
      </c>
      <c r="AF459">
        <v>0</v>
      </c>
      <c r="AG459">
        <v>4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hidden="1" x14ac:dyDescent="0.45">
      <c r="A460" t="s">
        <v>1088</v>
      </c>
      <c r="B460" t="s">
        <v>79</v>
      </c>
      <c r="C460" t="s">
        <v>1089</v>
      </c>
      <c r="D460" t="s">
        <v>81</v>
      </c>
      <c r="E460" s="2" t="str">
        <f t="shared" ref="E460:E465" si="14">HYPERLINK("capsilon://?command=openfolder&amp;siteaddress=FAM.docvelocity-na8.net&amp;folderid=FXA90F3548-3464-FBA7-0894-B1F591648180","FX22042705")</f>
        <v>FX22042705</v>
      </c>
      <c r="F460" t="s">
        <v>19</v>
      </c>
      <c r="G460" t="s">
        <v>19</v>
      </c>
      <c r="H460" t="s">
        <v>82</v>
      </c>
      <c r="I460" t="s">
        <v>1090</v>
      </c>
      <c r="J460">
        <v>0</v>
      </c>
      <c r="K460" t="s">
        <v>84</v>
      </c>
      <c r="L460" t="s">
        <v>85</v>
      </c>
      <c r="M460" t="s">
        <v>86</v>
      </c>
      <c r="N460">
        <v>2</v>
      </c>
      <c r="O460" s="1">
        <v>44659.539421296293</v>
      </c>
      <c r="P460" s="1">
        <v>44659.558530092596</v>
      </c>
      <c r="Q460">
        <v>853</v>
      </c>
      <c r="R460">
        <v>798</v>
      </c>
      <c r="S460" t="b">
        <v>0</v>
      </c>
      <c r="T460" t="s">
        <v>87</v>
      </c>
      <c r="U460" t="b">
        <v>0</v>
      </c>
      <c r="V460" t="s">
        <v>108</v>
      </c>
      <c r="W460" s="1">
        <v>44659.555243055554</v>
      </c>
      <c r="X460">
        <v>659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102</v>
      </c>
      <c r="AI460" s="1">
        <v>44659.558530092596</v>
      </c>
      <c r="AJ460">
        <v>96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-52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hidden="1" x14ac:dyDescent="0.45">
      <c r="A461" t="s">
        <v>1091</v>
      </c>
      <c r="B461" t="s">
        <v>79</v>
      </c>
      <c r="C461" t="s">
        <v>1089</v>
      </c>
      <c r="D461" t="s">
        <v>81</v>
      </c>
      <c r="E461" s="2" t="str">
        <f t="shared" si="14"/>
        <v>FX22042705</v>
      </c>
      <c r="F461" t="s">
        <v>19</v>
      </c>
      <c r="G461" t="s">
        <v>19</v>
      </c>
      <c r="H461" t="s">
        <v>82</v>
      </c>
      <c r="I461" t="s">
        <v>1092</v>
      </c>
      <c r="J461">
        <v>28</v>
      </c>
      <c r="K461" t="s">
        <v>84</v>
      </c>
      <c r="L461" t="s">
        <v>85</v>
      </c>
      <c r="M461" t="s">
        <v>86</v>
      </c>
      <c r="N461">
        <v>2</v>
      </c>
      <c r="O461" s="1">
        <v>44659.54011574074</v>
      </c>
      <c r="P461" s="1">
        <v>44659.553298611114</v>
      </c>
      <c r="Q461">
        <v>974</v>
      </c>
      <c r="R461">
        <v>165</v>
      </c>
      <c r="S461" t="b">
        <v>0</v>
      </c>
      <c r="T461" t="s">
        <v>87</v>
      </c>
      <c r="U461" t="b">
        <v>0</v>
      </c>
      <c r="V461" t="s">
        <v>158</v>
      </c>
      <c r="W461" s="1">
        <v>44659.542268518519</v>
      </c>
      <c r="X461">
        <v>84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102</v>
      </c>
      <c r="AI461" s="1">
        <v>44659.553298611114</v>
      </c>
      <c r="AJ461">
        <v>81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hidden="1" x14ac:dyDescent="0.45">
      <c r="A462" t="s">
        <v>1093</v>
      </c>
      <c r="B462" t="s">
        <v>79</v>
      </c>
      <c r="C462" t="s">
        <v>1089</v>
      </c>
      <c r="D462" t="s">
        <v>81</v>
      </c>
      <c r="E462" s="2" t="str">
        <f t="shared" si="14"/>
        <v>FX22042705</v>
      </c>
      <c r="F462" t="s">
        <v>19</v>
      </c>
      <c r="G462" t="s">
        <v>19</v>
      </c>
      <c r="H462" t="s">
        <v>82</v>
      </c>
      <c r="I462" t="s">
        <v>1094</v>
      </c>
      <c r="J462">
        <v>28</v>
      </c>
      <c r="K462" t="s">
        <v>84</v>
      </c>
      <c r="L462" t="s">
        <v>85</v>
      </c>
      <c r="M462" t="s">
        <v>86</v>
      </c>
      <c r="N462">
        <v>2</v>
      </c>
      <c r="O462" s="1">
        <v>44659.540231481478</v>
      </c>
      <c r="P462" s="1">
        <v>44659.559814814813</v>
      </c>
      <c r="Q462">
        <v>949</v>
      </c>
      <c r="R462">
        <v>743</v>
      </c>
      <c r="S462" t="b">
        <v>0</v>
      </c>
      <c r="T462" t="s">
        <v>87</v>
      </c>
      <c r="U462" t="b">
        <v>0</v>
      </c>
      <c r="V462" t="s">
        <v>180</v>
      </c>
      <c r="W462" s="1">
        <v>44659.556400462963</v>
      </c>
      <c r="X462">
        <v>510</v>
      </c>
      <c r="Y462">
        <v>21</v>
      </c>
      <c r="Z462">
        <v>0</v>
      </c>
      <c r="AA462">
        <v>21</v>
      </c>
      <c r="AB462">
        <v>0</v>
      </c>
      <c r="AC462">
        <v>9</v>
      </c>
      <c r="AD462">
        <v>7</v>
      </c>
      <c r="AE462">
        <v>0</v>
      </c>
      <c r="AF462">
        <v>0</v>
      </c>
      <c r="AG462">
        <v>0</v>
      </c>
      <c r="AH462" t="s">
        <v>102</v>
      </c>
      <c r="AI462" s="1">
        <v>44659.559814814813</v>
      </c>
      <c r="AJ462">
        <v>110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5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hidden="1" x14ac:dyDescent="0.45">
      <c r="A463" t="s">
        <v>1095</v>
      </c>
      <c r="B463" t="s">
        <v>79</v>
      </c>
      <c r="C463" t="s">
        <v>1089</v>
      </c>
      <c r="D463" t="s">
        <v>81</v>
      </c>
      <c r="E463" s="2" t="str">
        <f t="shared" si="14"/>
        <v>FX22042705</v>
      </c>
      <c r="F463" t="s">
        <v>19</v>
      </c>
      <c r="G463" t="s">
        <v>19</v>
      </c>
      <c r="H463" t="s">
        <v>82</v>
      </c>
      <c r="I463" t="s">
        <v>1096</v>
      </c>
      <c r="J463">
        <v>28</v>
      </c>
      <c r="K463" t="s">
        <v>84</v>
      </c>
      <c r="L463" t="s">
        <v>85</v>
      </c>
      <c r="M463" t="s">
        <v>86</v>
      </c>
      <c r="N463">
        <v>2</v>
      </c>
      <c r="O463" s="1">
        <v>44659.540300925924</v>
      </c>
      <c r="P463" s="1">
        <v>44659.55740740741</v>
      </c>
      <c r="Q463">
        <v>1025</v>
      </c>
      <c r="R463">
        <v>453</v>
      </c>
      <c r="S463" t="b">
        <v>0</v>
      </c>
      <c r="T463" t="s">
        <v>87</v>
      </c>
      <c r="U463" t="b">
        <v>0</v>
      </c>
      <c r="V463" t="s">
        <v>158</v>
      </c>
      <c r="W463" s="1">
        <v>44659.543645833335</v>
      </c>
      <c r="X463">
        <v>99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102</v>
      </c>
      <c r="AI463" s="1">
        <v>44659.55740740741</v>
      </c>
      <c r="AJ463">
        <v>354</v>
      </c>
      <c r="AK463">
        <v>2</v>
      </c>
      <c r="AL463">
        <v>0</v>
      </c>
      <c r="AM463">
        <v>2</v>
      </c>
      <c r="AN463">
        <v>0</v>
      </c>
      <c r="AO463">
        <v>1</v>
      </c>
      <c r="AP463">
        <v>5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hidden="1" x14ac:dyDescent="0.45">
      <c r="A464" t="s">
        <v>1097</v>
      </c>
      <c r="B464" t="s">
        <v>79</v>
      </c>
      <c r="C464" t="s">
        <v>1089</v>
      </c>
      <c r="D464" t="s">
        <v>81</v>
      </c>
      <c r="E464" s="2" t="str">
        <f t="shared" si="14"/>
        <v>FX22042705</v>
      </c>
      <c r="F464" t="s">
        <v>19</v>
      </c>
      <c r="G464" t="s">
        <v>19</v>
      </c>
      <c r="H464" t="s">
        <v>82</v>
      </c>
      <c r="I464" t="s">
        <v>1098</v>
      </c>
      <c r="J464">
        <v>28</v>
      </c>
      <c r="K464" t="s">
        <v>84</v>
      </c>
      <c r="L464" t="s">
        <v>85</v>
      </c>
      <c r="M464" t="s">
        <v>86</v>
      </c>
      <c r="N464">
        <v>2</v>
      </c>
      <c r="O464" s="1">
        <v>44659.540509259263</v>
      </c>
      <c r="P464" s="1">
        <v>44659.560520833336</v>
      </c>
      <c r="Q464">
        <v>1545</v>
      </c>
      <c r="R464">
        <v>184</v>
      </c>
      <c r="S464" t="b">
        <v>0</v>
      </c>
      <c r="T464" t="s">
        <v>87</v>
      </c>
      <c r="U464" t="b">
        <v>0</v>
      </c>
      <c r="V464" t="s">
        <v>158</v>
      </c>
      <c r="W464" s="1">
        <v>44659.545092592591</v>
      </c>
      <c r="X464">
        <v>124</v>
      </c>
      <c r="Y464">
        <v>21</v>
      </c>
      <c r="Z464">
        <v>0</v>
      </c>
      <c r="AA464">
        <v>21</v>
      </c>
      <c r="AB464">
        <v>0</v>
      </c>
      <c r="AC464">
        <v>2</v>
      </c>
      <c r="AD464">
        <v>7</v>
      </c>
      <c r="AE464">
        <v>0</v>
      </c>
      <c r="AF464">
        <v>0</v>
      </c>
      <c r="AG464">
        <v>0</v>
      </c>
      <c r="AH464" t="s">
        <v>102</v>
      </c>
      <c r="AI464" s="1">
        <v>44659.560520833336</v>
      </c>
      <c r="AJ464">
        <v>60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hidden="1" x14ac:dyDescent="0.45">
      <c r="A465" t="s">
        <v>1099</v>
      </c>
      <c r="B465" t="s">
        <v>79</v>
      </c>
      <c r="C465" t="s">
        <v>1089</v>
      </c>
      <c r="D465" t="s">
        <v>81</v>
      </c>
      <c r="E465" s="2" t="str">
        <f t="shared" si="14"/>
        <v>FX22042705</v>
      </c>
      <c r="F465" t="s">
        <v>19</v>
      </c>
      <c r="G465" t="s">
        <v>19</v>
      </c>
      <c r="H465" t="s">
        <v>82</v>
      </c>
      <c r="I465" t="s">
        <v>1100</v>
      </c>
      <c r="J465">
        <v>28</v>
      </c>
      <c r="K465" t="s">
        <v>84</v>
      </c>
      <c r="L465" t="s">
        <v>85</v>
      </c>
      <c r="M465" t="s">
        <v>86</v>
      </c>
      <c r="N465">
        <v>2</v>
      </c>
      <c r="O465" s="1">
        <v>44659.540567129632</v>
      </c>
      <c r="P465" s="1">
        <v>44659.561273148145</v>
      </c>
      <c r="Q465">
        <v>1655</v>
      </c>
      <c r="R465">
        <v>134</v>
      </c>
      <c r="S465" t="b">
        <v>0</v>
      </c>
      <c r="T465" t="s">
        <v>87</v>
      </c>
      <c r="U465" t="b">
        <v>0</v>
      </c>
      <c r="V465" t="s">
        <v>158</v>
      </c>
      <c r="W465" s="1">
        <v>44659.545914351853</v>
      </c>
      <c r="X465">
        <v>70</v>
      </c>
      <c r="Y465">
        <v>21</v>
      </c>
      <c r="Z465">
        <v>0</v>
      </c>
      <c r="AA465">
        <v>21</v>
      </c>
      <c r="AB465">
        <v>0</v>
      </c>
      <c r="AC465">
        <v>0</v>
      </c>
      <c r="AD465">
        <v>7</v>
      </c>
      <c r="AE465">
        <v>0</v>
      </c>
      <c r="AF465">
        <v>0</v>
      </c>
      <c r="AG465">
        <v>0</v>
      </c>
      <c r="AH465" t="s">
        <v>102</v>
      </c>
      <c r="AI465" s="1">
        <v>44659.561273148145</v>
      </c>
      <c r="AJ465">
        <v>64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7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hidden="1" x14ac:dyDescent="0.45">
      <c r="A466" t="s">
        <v>1101</v>
      </c>
      <c r="B466" t="s">
        <v>79</v>
      </c>
      <c r="C466" t="s">
        <v>1102</v>
      </c>
      <c r="D466" t="s">
        <v>81</v>
      </c>
      <c r="E466" s="2" t="str">
        <f>HYPERLINK("capsilon://?command=openfolder&amp;siteaddress=FAM.docvelocity-na8.net&amp;folderid=FX0778F33A-C207-A8D0-CB83-FC7D5FAA2FF1","FX22039686")</f>
        <v>FX22039686</v>
      </c>
      <c r="F466" t="s">
        <v>19</v>
      </c>
      <c r="G466" t="s">
        <v>19</v>
      </c>
      <c r="H466" t="s">
        <v>82</v>
      </c>
      <c r="I466" t="s">
        <v>1103</v>
      </c>
      <c r="J466">
        <v>0</v>
      </c>
      <c r="K466" t="s">
        <v>84</v>
      </c>
      <c r="L466" t="s">
        <v>85</v>
      </c>
      <c r="M466" t="s">
        <v>86</v>
      </c>
      <c r="N466">
        <v>2</v>
      </c>
      <c r="O466" s="1">
        <v>44659.55195601852</v>
      </c>
      <c r="P466" s="1">
        <v>44659.657511574071</v>
      </c>
      <c r="Q466">
        <v>6926</v>
      </c>
      <c r="R466">
        <v>2194</v>
      </c>
      <c r="S466" t="b">
        <v>0</v>
      </c>
      <c r="T466" t="s">
        <v>87</v>
      </c>
      <c r="U466" t="b">
        <v>0</v>
      </c>
      <c r="V466" t="s">
        <v>151</v>
      </c>
      <c r="W466" s="1">
        <v>44659.576643518521</v>
      </c>
      <c r="X466">
        <v>1902</v>
      </c>
      <c r="Y466">
        <v>52</v>
      </c>
      <c r="Z466">
        <v>0</v>
      </c>
      <c r="AA466">
        <v>52</v>
      </c>
      <c r="AB466">
        <v>0</v>
      </c>
      <c r="AC466">
        <v>39</v>
      </c>
      <c r="AD466">
        <v>-52</v>
      </c>
      <c r="AE466">
        <v>0</v>
      </c>
      <c r="AF466">
        <v>0</v>
      </c>
      <c r="AG466">
        <v>0</v>
      </c>
      <c r="AH466" t="s">
        <v>190</v>
      </c>
      <c r="AI466" s="1">
        <v>44659.657511574071</v>
      </c>
      <c r="AJ466">
        <v>267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hidden="1" x14ac:dyDescent="0.45">
      <c r="A467" t="s">
        <v>1104</v>
      </c>
      <c r="B467" t="s">
        <v>79</v>
      </c>
      <c r="C467" t="s">
        <v>1105</v>
      </c>
      <c r="D467" t="s">
        <v>81</v>
      </c>
      <c r="E467" s="2" t="str">
        <f>HYPERLINK("capsilon://?command=openfolder&amp;siteaddress=FAM.docvelocity-na8.net&amp;folderid=FXA46DE43D-4A65-E8D3-BDEE-179644B35C6B","FX22042920")</f>
        <v>FX22042920</v>
      </c>
      <c r="F467" t="s">
        <v>19</v>
      </c>
      <c r="G467" t="s">
        <v>19</v>
      </c>
      <c r="H467" t="s">
        <v>82</v>
      </c>
      <c r="I467" t="s">
        <v>1106</v>
      </c>
      <c r="J467">
        <v>50</v>
      </c>
      <c r="K467" t="s">
        <v>84</v>
      </c>
      <c r="L467" t="s">
        <v>85</v>
      </c>
      <c r="M467" t="s">
        <v>86</v>
      </c>
      <c r="N467">
        <v>2</v>
      </c>
      <c r="O467" s="1">
        <v>44659.554629629631</v>
      </c>
      <c r="P467" s="1">
        <v>44659.562407407408</v>
      </c>
      <c r="Q467">
        <v>219</v>
      </c>
      <c r="R467">
        <v>453</v>
      </c>
      <c r="S467" t="b">
        <v>0</v>
      </c>
      <c r="T467" t="s">
        <v>87</v>
      </c>
      <c r="U467" t="b">
        <v>0</v>
      </c>
      <c r="V467" t="s">
        <v>136</v>
      </c>
      <c r="W467" s="1">
        <v>44659.558888888889</v>
      </c>
      <c r="X467">
        <v>356</v>
      </c>
      <c r="Y467">
        <v>45</v>
      </c>
      <c r="Z467">
        <v>0</v>
      </c>
      <c r="AA467">
        <v>45</v>
      </c>
      <c r="AB467">
        <v>0</v>
      </c>
      <c r="AC467">
        <v>1</v>
      </c>
      <c r="AD467">
        <v>5</v>
      </c>
      <c r="AE467">
        <v>0</v>
      </c>
      <c r="AF467">
        <v>0</v>
      </c>
      <c r="AG467">
        <v>0</v>
      </c>
      <c r="AH467" t="s">
        <v>102</v>
      </c>
      <c r="AI467" s="1">
        <v>44659.562407407408</v>
      </c>
      <c r="AJ467">
        <v>97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5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hidden="1" x14ac:dyDescent="0.45">
      <c r="A468" t="s">
        <v>1107</v>
      </c>
      <c r="B468" t="s">
        <v>79</v>
      </c>
      <c r="C468" t="s">
        <v>1105</v>
      </c>
      <c r="D468" t="s">
        <v>81</v>
      </c>
      <c r="E468" s="2" t="str">
        <f>HYPERLINK("capsilon://?command=openfolder&amp;siteaddress=FAM.docvelocity-na8.net&amp;folderid=FXA46DE43D-4A65-E8D3-BDEE-179644B35C6B","FX22042920")</f>
        <v>FX22042920</v>
      </c>
      <c r="F468" t="s">
        <v>19</v>
      </c>
      <c r="G468" t="s">
        <v>19</v>
      </c>
      <c r="H468" t="s">
        <v>82</v>
      </c>
      <c r="I468" t="s">
        <v>1108</v>
      </c>
      <c r="J468">
        <v>44</v>
      </c>
      <c r="K468" t="s">
        <v>84</v>
      </c>
      <c r="L468" t="s">
        <v>85</v>
      </c>
      <c r="M468" t="s">
        <v>86</v>
      </c>
      <c r="N468">
        <v>2</v>
      </c>
      <c r="O468" s="1">
        <v>44659.554675925923</v>
      </c>
      <c r="P468" s="1">
        <v>44659.563090277778</v>
      </c>
      <c r="Q468">
        <v>451</v>
      </c>
      <c r="R468">
        <v>276</v>
      </c>
      <c r="S468" t="b">
        <v>0</v>
      </c>
      <c r="T468" t="s">
        <v>87</v>
      </c>
      <c r="U468" t="b">
        <v>0</v>
      </c>
      <c r="V468" t="s">
        <v>108</v>
      </c>
      <c r="W468" s="1">
        <v>44659.55777777778</v>
      </c>
      <c r="X468">
        <v>218</v>
      </c>
      <c r="Y468">
        <v>36</v>
      </c>
      <c r="Z468">
        <v>0</v>
      </c>
      <c r="AA468">
        <v>36</v>
      </c>
      <c r="AB468">
        <v>0</v>
      </c>
      <c r="AC468">
        <v>7</v>
      </c>
      <c r="AD468">
        <v>8</v>
      </c>
      <c r="AE468">
        <v>0</v>
      </c>
      <c r="AF468">
        <v>0</v>
      </c>
      <c r="AG468">
        <v>0</v>
      </c>
      <c r="AH468" t="s">
        <v>102</v>
      </c>
      <c r="AI468" s="1">
        <v>44659.563090277778</v>
      </c>
      <c r="AJ468">
        <v>58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8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hidden="1" x14ac:dyDescent="0.45">
      <c r="A469" t="s">
        <v>1109</v>
      </c>
      <c r="B469" t="s">
        <v>79</v>
      </c>
      <c r="C469" t="s">
        <v>1110</v>
      </c>
      <c r="D469" t="s">
        <v>81</v>
      </c>
      <c r="E469" s="2" t="str">
        <f>HYPERLINK("capsilon://?command=openfolder&amp;siteaddress=FAM.docvelocity-na8.net&amp;folderid=FX07138424-3CCD-9D08-032E-F1F4B63C38CC","FX220113840")</f>
        <v>FX220113840</v>
      </c>
      <c r="F469" t="s">
        <v>19</v>
      </c>
      <c r="G469" t="s">
        <v>19</v>
      </c>
      <c r="H469" t="s">
        <v>82</v>
      </c>
      <c r="I469" t="s">
        <v>1111</v>
      </c>
      <c r="J469">
        <v>0</v>
      </c>
      <c r="K469" t="s">
        <v>84</v>
      </c>
      <c r="L469" t="s">
        <v>85</v>
      </c>
      <c r="M469" t="s">
        <v>86</v>
      </c>
      <c r="N469">
        <v>2</v>
      </c>
      <c r="O469" s="1">
        <v>44659.55846064815</v>
      </c>
      <c r="P469" s="1">
        <v>44659.563263888886</v>
      </c>
      <c r="Q469">
        <v>253</v>
      </c>
      <c r="R469">
        <v>162</v>
      </c>
      <c r="S469" t="b">
        <v>0</v>
      </c>
      <c r="T469" t="s">
        <v>87</v>
      </c>
      <c r="U469" t="b">
        <v>0</v>
      </c>
      <c r="V469" t="s">
        <v>136</v>
      </c>
      <c r="W469" s="1">
        <v>44659.560613425929</v>
      </c>
      <c r="X469">
        <v>148</v>
      </c>
      <c r="Y469">
        <v>0</v>
      </c>
      <c r="Z469">
        <v>0</v>
      </c>
      <c r="AA469">
        <v>0</v>
      </c>
      <c r="AB469">
        <v>37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102</v>
      </c>
      <c r="AI469" s="1">
        <v>44659.563263888886</v>
      </c>
      <c r="AJ469">
        <v>14</v>
      </c>
      <c r="AK469">
        <v>0</v>
      </c>
      <c r="AL469">
        <v>0</v>
      </c>
      <c r="AM469">
        <v>0</v>
      </c>
      <c r="AN469">
        <v>37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hidden="1" x14ac:dyDescent="0.45">
      <c r="A470" t="s">
        <v>1112</v>
      </c>
      <c r="B470" t="s">
        <v>79</v>
      </c>
      <c r="C470" t="s">
        <v>1113</v>
      </c>
      <c r="D470" t="s">
        <v>81</v>
      </c>
      <c r="E470" s="2" t="str">
        <f>HYPERLINK("capsilon://?command=openfolder&amp;siteaddress=FAM.docvelocity-na8.net&amp;folderid=FXBBD35834-AEBF-DB29-CF29-78109F2E4B90","FX22042940")</f>
        <v>FX22042940</v>
      </c>
      <c r="F470" t="s">
        <v>19</v>
      </c>
      <c r="G470" t="s">
        <v>19</v>
      </c>
      <c r="H470" t="s">
        <v>82</v>
      </c>
      <c r="I470" t="s">
        <v>1114</v>
      </c>
      <c r="J470">
        <v>205</v>
      </c>
      <c r="K470" t="s">
        <v>84</v>
      </c>
      <c r="L470" t="s">
        <v>85</v>
      </c>
      <c r="M470" t="s">
        <v>86</v>
      </c>
      <c r="N470">
        <v>1</v>
      </c>
      <c r="O470" s="1">
        <v>44659.558530092596</v>
      </c>
      <c r="P470" s="1">
        <v>44659.56591435185</v>
      </c>
      <c r="Q470">
        <v>464</v>
      </c>
      <c r="R470">
        <v>174</v>
      </c>
      <c r="S470" t="b">
        <v>0</v>
      </c>
      <c r="T470" t="s">
        <v>87</v>
      </c>
      <c r="U470" t="b">
        <v>0</v>
      </c>
      <c r="V470" t="s">
        <v>88</v>
      </c>
      <c r="W470" s="1">
        <v>44659.56591435185</v>
      </c>
      <c r="X470">
        <v>132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205</v>
      </c>
      <c r="AE470">
        <v>193</v>
      </c>
      <c r="AF470">
        <v>0</v>
      </c>
      <c r="AG470">
        <v>4</v>
      </c>
      <c r="AH470" t="s">
        <v>87</v>
      </c>
      <c r="AI470" t="s">
        <v>87</v>
      </c>
      <c r="AJ470" t="s">
        <v>87</v>
      </c>
      <c r="AK470" t="s">
        <v>87</v>
      </c>
      <c r="AL470" t="s">
        <v>87</v>
      </c>
      <c r="AM470" t="s">
        <v>87</v>
      </c>
      <c r="AN470" t="s">
        <v>87</v>
      </c>
      <c r="AO470" t="s">
        <v>87</v>
      </c>
      <c r="AP470" t="s">
        <v>87</v>
      </c>
      <c r="AQ470" t="s">
        <v>87</v>
      </c>
      <c r="AR470" t="s">
        <v>87</v>
      </c>
      <c r="AS470" t="s">
        <v>87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hidden="1" x14ac:dyDescent="0.45">
      <c r="A471" t="s">
        <v>1115</v>
      </c>
      <c r="B471" t="s">
        <v>79</v>
      </c>
      <c r="C471" t="s">
        <v>1116</v>
      </c>
      <c r="D471" t="s">
        <v>81</v>
      </c>
      <c r="E471" s="2" t="str">
        <f>HYPERLINK("capsilon://?command=openfolder&amp;siteaddress=FAM.docvelocity-na8.net&amp;folderid=FX464CDBB8-D4CA-8E9C-FDE6-F1C710E9B2FC","FX220495")</f>
        <v>FX220495</v>
      </c>
      <c r="F471" t="s">
        <v>19</v>
      </c>
      <c r="G471" t="s">
        <v>19</v>
      </c>
      <c r="H471" t="s">
        <v>82</v>
      </c>
      <c r="I471" t="s">
        <v>1117</v>
      </c>
      <c r="J471">
        <v>88</v>
      </c>
      <c r="K471" t="s">
        <v>84</v>
      </c>
      <c r="L471" t="s">
        <v>85</v>
      </c>
      <c r="M471" t="s">
        <v>86</v>
      </c>
      <c r="N471">
        <v>2</v>
      </c>
      <c r="O471" s="1">
        <v>44659.563506944447</v>
      </c>
      <c r="P471" s="1">
        <v>44659.659872685188</v>
      </c>
      <c r="Q471">
        <v>6948</v>
      </c>
      <c r="R471">
        <v>1378</v>
      </c>
      <c r="S471" t="b">
        <v>0</v>
      </c>
      <c r="T471" t="s">
        <v>87</v>
      </c>
      <c r="U471" t="b">
        <v>0</v>
      </c>
      <c r="V471" t="s">
        <v>189</v>
      </c>
      <c r="W471" s="1">
        <v>44659.578206018516</v>
      </c>
      <c r="X471">
        <v>1169</v>
      </c>
      <c r="Y471">
        <v>76</v>
      </c>
      <c r="Z471">
        <v>0</v>
      </c>
      <c r="AA471">
        <v>76</v>
      </c>
      <c r="AB471">
        <v>0</v>
      </c>
      <c r="AC471">
        <v>15</v>
      </c>
      <c r="AD471">
        <v>12</v>
      </c>
      <c r="AE471">
        <v>0</v>
      </c>
      <c r="AF471">
        <v>0</v>
      </c>
      <c r="AG471">
        <v>0</v>
      </c>
      <c r="AH471" t="s">
        <v>102</v>
      </c>
      <c r="AI471" s="1">
        <v>44659.659872685188</v>
      </c>
      <c r="AJ471">
        <v>209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12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hidden="1" x14ac:dyDescent="0.45">
      <c r="A472" t="s">
        <v>1118</v>
      </c>
      <c r="B472" t="s">
        <v>79</v>
      </c>
      <c r="C472" t="s">
        <v>1113</v>
      </c>
      <c r="D472" t="s">
        <v>81</v>
      </c>
      <c r="E472" s="2" t="str">
        <f>HYPERLINK("capsilon://?command=openfolder&amp;siteaddress=FAM.docvelocity-na8.net&amp;folderid=FXBBD35834-AEBF-DB29-CF29-78109F2E4B90","FX22042940")</f>
        <v>FX22042940</v>
      </c>
      <c r="F472" t="s">
        <v>19</v>
      </c>
      <c r="G472" t="s">
        <v>19</v>
      </c>
      <c r="H472" t="s">
        <v>82</v>
      </c>
      <c r="I472" t="s">
        <v>1114</v>
      </c>
      <c r="J472">
        <v>257</v>
      </c>
      <c r="K472" t="s">
        <v>84</v>
      </c>
      <c r="L472" t="s">
        <v>85</v>
      </c>
      <c r="M472" t="s">
        <v>86</v>
      </c>
      <c r="N472">
        <v>2</v>
      </c>
      <c r="O472" s="1">
        <v>44659.566805555558</v>
      </c>
      <c r="P472" s="1">
        <v>44659.654409722221</v>
      </c>
      <c r="Q472">
        <v>1412</v>
      </c>
      <c r="R472">
        <v>6157</v>
      </c>
      <c r="S472" t="b">
        <v>0</v>
      </c>
      <c r="T472" t="s">
        <v>87</v>
      </c>
      <c r="U472" t="b">
        <v>1</v>
      </c>
      <c r="V472" t="s">
        <v>98</v>
      </c>
      <c r="W472" s="1">
        <v>44659.627905092595</v>
      </c>
      <c r="X472">
        <v>5268</v>
      </c>
      <c r="Y472">
        <v>250</v>
      </c>
      <c r="Z472">
        <v>0</v>
      </c>
      <c r="AA472">
        <v>250</v>
      </c>
      <c r="AB472">
        <v>0</v>
      </c>
      <c r="AC472">
        <v>115</v>
      </c>
      <c r="AD472">
        <v>7</v>
      </c>
      <c r="AE472">
        <v>0</v>
      </c>
      <c r="AF472">
        <v>0</v>
      </c>
      <c r="AG472">
        <v>0</v>
      </c>
      <c r="AH472" t="s">
        <v>190</v>
      </c>
      <c r="AI472" s="1">
        <v>44659.654409722221</v>
      </c>
      <c r="AJ472">
        <v>889</v>
      </c>
      <c r="AK472">
        <v>3</v>
      </c>
      <c r="AL472">
        <v>0</v>
      </c>
      <c r="AM472">
        <v>3</v>
      </c>
      <c r="AN472">
        <v>0</v>
      </c>
      <c r="AO472">
        <v>4</v>
      </c>
      <c r="AP472">
        <v>4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hidden="1" x14ac:dyDescent="0.45">
      <c r="A473" t="s">
        <v>1119</v>
      </c>
      <c r="B473" t="s">
        <v>79</v>
      </c>
      <c r="C473" t="s">
        <v>1120</v>
      </c>
      <c r="D473" t="s">
        <v>81</v>
      </c>
      <c r="E473" s="2" t="str">
        <f>HYPERLINK("capsilon://?command=openfolder&amp;siteaddress=FAM.docvelocity-na8.net&amp;folderid=FX60740536-A812-1296-CD19-3F70324FD4F3","FX220211318")</f>
        <v>FX220211318</v>
      </c>
      <c r="F473" t="s">
        <v>19</v>
      </c>
      <c r="G473" t="s">
        <v>19</v>
      </c>
      <c r="H473" t="s">
        <v>82</v>
      </c>
      <c r="I473" t="s">
        <v>1121</v>
      </c>
      <c r="J473">
        <v>0</v>
      </c>
      <c r="K473" t="s">
        <v>84</v>
      </c>
      <c r="L473" t="s">
        <v>85</v>
      </c>
      <c r="M473" t="s">
        <v>86</v>
      </c>
      <c r="N473">
        <v>2</v>
      </c>
      <c r="O473" s="1">
        <v>44659.572731481479</v>
      </c>
      <c r="P473" s="1">
        <v>44659.657708333332</v>
      </c>
      <c r="Q473">
        <v>7233</v>
      </c>
      <c r="R473">
        <v>109</v>
      </c>
      <c r="S473" t="b">
        <v>0</v>
      </c>
      <c r="T473" t="s">
        <v>87</v>
      </c>
      <c r="U473" t="b">
        <v>0</v>
      </c>
      <c r="V473" t="s">
        <v>136</v>
      </c>
      <c r="W473" s="1">
        <v>44659.573946759258</v>
      </c>
      <c r="X473">
        <v>86</v>
      </c>
      <c r="Y473">
        <v>0</v>
      </c>
      <c r="Z473">
        <v>0</v>
      </c>
      <c r="AA473">
        <v>0</v>
      </c>
      <c r="AB473">
        <v>37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190</v>
      </c>
      <c r="AI473" s="1">
        <v>44659.657708333332</v>
      </c>
      <c r="AJ473">
        <v>16</v>
      </c>
      <c r="AK473">
        <v>0</v>
      </c>
      <c r="AL473">
        <v>0</v>
      </c>
      <c r="AM473">
        <v>0</v>
      </c>
      <c r="AN473">
        <v>37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hidden="1" x14ac:dyDescent="0.45">
      <c r="A474" t="s">
        <v>1122</v>
      </c>
      <c r="B474" t="s">
        <v>79</v>
      </c>
      <c r="C474" t="s">
        <v>1123</v>
      </c>
      <c r="D474" t="s">
        <v>81</v>
      </c>
      <c r="E474" s="2" t="str">
        <f>HYPERLINK("capsilon://?command=openfolder&amp;siteaddress=FAM.docvelocity-na8.net&amp;folderid=FXFBA6D6DB-2A2B-1A5E-9FB5-42BF92B900C9","FX22014047")</f>
        <v>FX22014047</v>
      </c>
      <c r="F474" t="s">
        <v>19</v>
      </c>
      <c r="G474" t="s">
        <v>19</v>
      </c>
      <c r="H474" t="s">
        <v>82</v>
      </c>
      <c r="I474" t="s">
        <v>1124</v>
      </c>
      <c r="J474">
        <v>0</v>
      </c>
      <c r="K474" t="s">
        <v>84</v>
      </c>
      <c r="L474" t="s">
        <v>85</v>
      </c>
      <c r="M474" t="s">
        <v>86</v>
      </c>
      <c r="N474">
        <v>2</v>
      </c>
      <c r="O474" s="1">
        <v>44659.580324074072</v>
      </c>
      <c r="P474" s="1">
        <v>44659.658703703702</v>
      </c>
      <c r="Q474">
        <v>6367</v>
      </c>
      <c r="R474">
        <v>405</v>
      </c>
      <c r="S474" t="b">
        <v>0</v>
      </c>
      <c r="T474" t="s">
        <v>87</v>
      </c>
      <c r="U474" t="b">
        <v>0</v>
      </c>
      <c r="V474" t="s">
        <v>114</v>
      </c>
      <c r="W474" s="1">
        <v>44659.585231481484</v>
      </c>
      <c r="X474">
        <v>319</v>
      </c>
      <c r="Y474">
        <v>37</v>
      </c>
      <c r="Z474">
        <v>0</v>
      </c>
      <c r="AA474">
        <v>37</v>
      </c>
      <c r="AB474">
        <v>0</v>
      </c>
      <c r="AC474">
        <v>15</v>
      </c>
      <c r="AD474">
        <v>-37</v>
      </c>
      <c r="AE474">
        <v>0</v>
      </c>
      <c r="AF474">
        <v>0</v>
      </c>
      <c r="AG474">
        <v>0</v>
      </c>
      <c r="AH474" t="s">
        <v>190</v>
      </c>
      <c r="AI474" s="1">
        <v>44659.658703703702</v>
      </c>
      <c r="AJ474">
        <v>86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-37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hidden="1" x14ac:dyDescent="0.45">
      <c r="A475" t="s">
        <v>1125</v>
      </c>
      <c r="B475" t="s">
        <v>79</v>
      </c>
      <c r="C475" t="s">
        <v>1126</v>
      </c>
      <c r="D475" t="s">
        <v>81</v>
      </c>
      <c r="E475" s="2" t="str">
        <f>HYPERLINK("capsilon://?command=openfolder&amp;siteaddress=FAM.docvelocity-na8.net&amp;folderid=FX1E173465-534C-9A3B-7E03-D8B9D8069DB8","FX22035449")</f>
        <v>FX22035449</v>
      </c>
      <c r="F475" t="s">
        <v>19</v>
      </c>
      <c r="G475" t="s">
        <v>19</v>
      </c>
      <c r="H475" t="s">
        <v>82</v>
      </c>
      <c r="I475" t="s">
        <v>1127</v>
      </c>
      <c r="J475">
        <v>0</v>
      </c>
      <c r="K475" t="s">
        <v>84</v>
      </c>
      <c r="L475" t="s">
        <v>85</v>
      </c>
      <c r="M475" t="s">
        <v>86</v>
      </c>
      <c r="N475">
        <v>2</v>
      </c>
      <c r="O475" s="1">
        <v>44659.588993055557</v>
      </c>
      <c r="P475" s="1">
        <v>44659.65829861111</v>
      </c>
      <c r="Q475">
        <v>5744</v>
      </c>
      <c r="R475">
        <v>244</v>
      </c>
      <c r="S475" t="b">
        <v>0</v>
      </c>
      <c r="T475" t="s">
        <v>87</v>
      </c>
      <c r="U475" t="b">
        <v>0</v>
      </c>
      <c r="V475" t="s">
        <v>130</v>
      </c>
      <c r="W475" s="1">
        <v>44659.593888888892</v>
      </c>
      <c r="X475">
        <v>199</v>
      </c>
      <c r="Y475">
        <v>0</v>
      </c>
      <c r="Z475">
        <v>0</v>
      </c>
      <c r="AA475">
        <v>0</v>
      </c>
      <c r="AB475">
        <v>37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479</v>
      </c>
      <c r="AI475" s="1">
        <v>44659.65829861111</v>
      </c>
      <c r="AJ475">
        <v>45</v>
      </c>
      <c r="AK475">
        <v>0</v>
      </c>
      <c r="AL475">
        <v>0</v>
      </c>
      <c r="AM475">
        <v>0</v>
      </c>
      <c r="AN475">
        <v>37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hidden="1" x14ac:dyDescent="0.45">
      <c r="A476" t="s">
        <v>1128</v>
      </c>
      <c r="B476" t="s">
        <v>79</v>
      </c>
      <c r="C476" t="s">
        <v>1129</v>
      </c>
      <c r="D476" t="s">
        <v>81</v>
      </c>
      <c r="E476" s="2" t="str">
        <f>HYPERLINK("capsilon://?command=openfolder&amp;siteaddress=FAM.docvelocity-na8.net&amp;folderid=FXB8386B0D-1790-EBDB-447D-668F859A7350","FX2204364")</f>
        <v>FX2204364</v>
      </c>
      <c r="F476" t="s">
        <v>19</v>
      </c>
      <c r="G476" t="s">
        <v>19</v>
      </c>
      <c r="H476" t="s">
        <v>82</v>
      </c>
      <c r="I476" t="s">
        <v>1130</v>
      </c>
      <c r="J476">
        <v>441</v>
      </c>
      <c r="K476" t="s">
        <v>84</v>
      </c>
      <c r="L476" t="s">
        <v>85</v>
      </c>
      <c r="M476" t="s">
        <v>86</v>
      </c>
      <c r="N476">
        <v>1</v>
      </c>
      <c r="O476" s="1">
        <v>44659.600543981483</v>
      </c>
      <c r="P476" s="1">
        <v>44659.643576388888</v>
      </c>
      <c r="Q476">
        <v>3513</v>
      </c>
      <c r="R476">
        <v>205</v>
      </c>
      <c r="S476" t="b">
        <v>0</v>
      </c>
      <c r="T476" t="s">
        <v>87</v>
      </c>
      <c r="U476" t="b">
        <v>0</v>
      </c>
      <c r="V476" t="s">
        <v>180</v>
      </c>
      <c r="W476" s="1">
        <v>44659.643576388888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441</v>
      </c>
      <c r="AE476">
        <v>0</v>
      </c>
      <c r="AF476">
        <v>0</v>
      </c>
      <c r="AG476">
        <v>15</v>
      </c>
      <c r="AH476" t="s">
        <v>87</v>
      </c>
      <c r="AI476" t="s">
        <v>87</v>
      </c>
      <c r="AJ476" t="s">
        <v>87</v>
      </c>
      <c r="AK476" t="s">
        <v>87</v>
      </c>
      <c r="AL476" t="s">
        <v>87</v>
      </c>
      <c r="AM476" t="s">
        <v>87</v>
      </c>
      <c r="AN476" t="s">
        <v>87</v>
      </c>
      <c r="AO476" t="s">
        <v>87</v>
      </c>
      <c r="AP476" t="s">
        <v>87</v>
      </c>
      <c r="AQ476" t="s">
        <v>87</v>
      </c>
      <c r="AR476" t="s">
        <v>87</v>
      </c>
      <c r="AS476" t="s">
        <v>87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hidden="1" x14ac:dyDescent="0.45">
      <c r="A477" t="s">
        <v>1131</v>
      </c>
      <c r="B477" t="s">
        <v>79</v>
      </c>
      <c r="C477" t="s">
        <v>1132</v>
      </c>
      <c r="D477" t="s">
        <v>81</v>
      </c>
      <c r="E477" s="2" t="str">
        <f>HYPERLINK("capsilon://?command=openfolder&amp;siteaddress=FAM.docvelocity-na8.net&amp;folderid=FXA3EA0155-0924-120B-FDDD-AC14D2A14ADB","FX22042546")</f>
        <v>FX22042546</v>
      </c>
      <c r="F477" t="s">
        <v>19</v>
      </c>
      <c r="G477" t="s">
        <v>19</v>
      </c>
      <c r="H477" t="s">
        <v>82</v>
      </c>
      <c r="I477" t="s">
        <v>1133</v>
      </c>
      <c r="J477">
        <v>79</v>
      </c>
      <c r="K477" t="s">
        <v>84</v>
      </c>
      <c r="L477" t="s">
        <v>85</v>
      </c>
      <c r="M477" t="s">
        <v>86</v>
      </c>
      <c r="N477">
        <v>1</v>
      </c>
      <c r="O477" s="1">
        <v>44659.603402777779</v>
      </c>
      <c r="P477" s="1">
        <v>44659.651458333334</v>
      </c>
      <c r="Q477">
        <v>3423</v>
      </c>
      <c r="R477">
        <v>729</v>
      </c>
      <c r="S477" t="b">
        <v>0</v>
      </c>
      <c r="T477" t="s">
        <v>87</v>
      </c>
      <c r="U477" t="b">
        <v>0</v>
      </c>
      <c r="V477" t="s">
        <v>88</v>
      </c>
      <c r="W477" s="1">
        <v>44659.651458333334</v>
      </c>
      <c r="X477">
        <v>255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79</v>
      </c>
      <c r="AE477">
        <v>67</v>
      </c>
      <c r="AF477">
        <v>0</v>
      </c>
      <c r="AG477">
        <v>7</v>
      </c>
      <c r="AH477" t="s">
        <v>87</v>
      </c>
      <c r="AI477" t="s">
        <v>87</v>
      </c>
      <c r="AJ477" t="s">
        <v>87</v>
      </c>
      <c r="AK477" t="s">
        <v>87</v>
      </c>
      <c r="AL477" t="s">
        <v>87</v>
      </c>
      <c r="AM477" t="s">
        <v>87</v>
      </c>
      <c r="AN477" t="s">
        <v>87</v>
      </c>
      <c r="AO477" t="s">
        <v>87</v>
      </c>
      <c r="AP477" t="s">
        <v>87</v>
      </c>
      <c r="AQ477" t="s">
        <v>87</v>
      </c>
      <c r="AR477" t="s">
        <v>87</v>
      </c>
      <c r="AS477" t="s">
        <v>87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hidden="1" x14ac:dyDescent="0.45">
      <c r="A478" t="s">
        <v>1134</v>
      </c>
      <c r="B478" t="s">
        <v>79</v>
      </c>
      <c r="C478" t="s">
        <v>1102</v>
      </c>
      <c r="D478" t="s">
        <v>81</v>
      </c>
      <c r="E478" s="2" t="str">
        <f>HYPERLINK("capsilon://?command=openfolder&amp;siteaddress=FAM.docvelocity-na8.net&amp;folderid=FX0778F33A-C207-A8D0-CB83-FC7D5FAA2FF1","FX22039686")</f>
        <v>FX22039686</v>
      </c>
      <c r="F478" t="s">
        <v>19</v>
      </c>
      <c r="G478" t="s">
        <v>19</v>
      </c>
      <c r="H478" t="s">
        <v>82</v>
      </c>
      <c r="I478" t="s">
        <v>1135</v>
      </c>
      <c r="J478">
        <v>77</v>
      </c>
      <c r="K478" t="s">
        <v>84</v>
      </c>
      <c r="L478" t="s">
        <v>85</v>
      </c>
      <c r="M478" t="s">
        <v>86</v>
      </c>
      <c r="N478">
        <v>1</v>
      </c>
      <c r="O478" s="1">
        <v>44659.60465277778</v>
      </c>
      <c r="P478" s="1">
        <v>44659.652314814812</v>
      </c>
      <c r="Q478">
        <v>3916</v>
      </c>
      <c r="R478">
        <v>202</v>
      </c>
      <c r="S478" t="b">
        <v>0</v>
      </c>
      <c r="T478" t="s">
        <v>87</v>
      </c>
      <c r="U478" t="b">
        <v>0</v>
      </c>
      <c r="V478" t="s">
        <v>88</v>
      </c>
      <c r="W478" s="1">
        <v>44659.652314814812</v>
      </c>
      <c r="X478">
        <v>73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77</v>
      </c>
      <c r="AE478">
        <v>72</v>
      </c>
      <c r="AF478">
        <v>0</v>
      </c>
      <c r="AG478">
        <v>2</v>
      </c>
      <c r="AH478" t="s">
        <v>87</v>
      </c>
      <c r="AI478" t="s">
        <v>87</v>
      </c>
      <c r="AJ478" t="s">
        <v>87</v>
      </c>
      <c r="AK478" t="s">
        <v>87</v>
      </c>
      <c r="AL478" t="s">
        <v>87</v>
      </c>
      <c r="AM478" t="s">
        <v>87</v>
      </c>
      <c r="AN478" t="s">
        <v>87</v>
      </c>
      <c r="AO478" t="s">
        <v>87</v>
      </c>
      <c r="AP478" t="s">
        <v>87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hidden="1" x14ac:dyDescent="0.45">
      <c r="A479" t="s">
        <v>1136</v>
      </c>
      <c r="B479" t="s">
        <v>79</v>
      </c>
      <c r="C479" t="s">
        <v>1126</v>
      </c>
      <c r="D479" t="s">
        <v>81</v>
      </c>
      <c r="E479" s="2" t="str">
        <f>HYPERLINK("capsilon://?command=openfolder&amp;siteaddress=FAM.docvelocity-na8.net&amp;folderid=FX1E173465-534C-9A3B-7E03-D8B9D8069DB8","FX22035449")</f>
        <v>FX22035449</v>
      </c>
      <c r="F479" t="s">
        <v>19</v>
      </c>
      <c r="G479" t="s">
        <v>19</v>
      </c>
      <c r="H479" t="s">
        <v>82</v>
      </c>
      <c r="I479" t="s">
        <v>1137</v>
      </c>
      <c r="J479">
        <v>0</v>
      </c>
      <c r="K479" t="s">
        <v>84</v>
      </c>
      <c r="L479" t="s">
        <v>85</v>
      </c>
      <c r="M479" t="s">
        <v>86</v>
      </c>
      <c r="N479">
        <v>2</v>
      </c>
      <c r="O479" s="1">
        <v>44659.610590277778</v>
      </c>
      <c r="P479" s="1">
        <v>44659.658402777779</v>
      </c>
      <c r="Q479">
        <v>4083</v>
      </c>
      <c r="R479">
        <v>48</v>
      </c>
      <c r="S479" t="b">
        <v>0</v>
      </c>
      <c r="T479" t="s">
        <v>87</v>
      </c>
      <c r="U479" t="b">
        <v>0</v>
      </c>
      <c r="V479" t="s">
        <v>130</v>
      </c>
      <c r="W479" s="1">
        <v>44659.612291666665</v>
      </c>
      <c r="X479">
        <v>31</v>
      </c>
      <c r="Y479">
        <v>0</v>
      </c>
      <c r="Z479">
        <v>0</v>
      </c>
      <c r="AA479">
        <v>0</v>
      </c>
      <c r="AB479">
        <v>37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479</v>
      </c>
      <c r="AI479" s="1">
        <v>44659.658402777779</v>
      </c>
      <c r="AJ479">
        <v>8</v>
      </c>
      <c r="AK479">
        <v>0</v>
      </c>
      <c r="AL479">
        <v>0</v>
      </c>
      <c r="AM479">
        <v>0</v>
      </c>
      <c r="AN479">
        <v>37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hidden="1" x14ac:dyDescent="0.45">
      <c r="A480" t="s">
        <v>1138</v>
      </c>
      <c r="B480" t="s">
        <v>79</v>
      </c>
      <c r="C480" t="s">
        <v>1139</v>
      </c>
      <c r="D480" t="s">
        <v>81</v>
      </c>
      <c r="E480" s="2" t="str">
        <f>HYPERLINK("capsilon://?command=openfolder&amp;siteaddress=FAM.docvelocity-na8.net&amp;folderid=FX77C18DBE-4EA7-63CB-D020-18DCDE7D0772","FX22041951")</f>
        <v>FX22041951</v>
      </c>
      <c r="F480" t="s">
        <v>19</v>
      </c>
      <c r="G480" t="s">
        <v>19</v>
      </c>
      <c r="H480" t="s">
        <v>82</v>
      </c>
      <c r="I480" t="s">
        <v>1140</v>
      </c>
      <c r="J480">
        <v>58</v>
      </c>
      <c r="K480" t="s">
        <v>84</v>
      </c>
      <c r="L480" t="s">
        <v>85</v>
      </c>
      <c r="M480" t="s">
        <v>86</v>
      </c>
      <c r="N480">
        <v>1</v>
      </c>
      <c r="O480" s="1">
        <v>44659.619930555556</v>
      </c>
      <c r="P480" s="1">
        <v>44659.652986111112</v>
      </c>
      <c r="Q480">
        <v>2608</v>
      </c>
      <c r="R480">
        <v>248</v>
      </c>
      <c r="S480" t="b">
        <v>0</v>
      </c>
      <c r="T480" t="s">
        <v>87</v>
      </c>
      <c r="U480" t="b">
        <v>0</v>
      </c>
      <c r="V480" t="s">
        <v>88</v>
      </c>
      <c r="W480" s="1">
        <v>44659.652986111112</v>
      </c>
      <c r="X480">
        <v>57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58</v>
      </c>
      <c r="AE480">
        <v>53</v>
      </c>
      <c r="AF480">
        <v>0</v>
      </c>
      <c r="AG480">
        <v>2</v>
      </c>
      <c r="AH480" t="s">
        <v>87</v>
      </c>
      <c r="AI480" t="s">
        <v>87</v>
      </c>
      <c r="AJ480" t="s">
        <v>87</v>
      </c>
      <c r="AK480" t="s">
        <v>87</v>
      </c>
      <c r="AL480" t="s">
        <v>87</v>
      </c>
      <c r="AM480" t="s">
        <v>87</v>
      </c>
      <c r="AN480" t="s">
        <v>87</v>
      </c>
      <c r="AO480" t="s">
        <v>87</v>
      </c>
      <c r="AP480" t="s">
        <v>87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hidden="1" x14ac:dyDescent="0.45">
      <c r="A481" t="s">
        <v>1141</v>
      </c>
      <c r="B481" t="s">
        <v>79</v>
      </c>
      <c r="C481" t="s">
        <v>1139</v>
      </c>
      <c r="D481" t="s">
        <v>81</v>
      </c>
      <c r="E481" s="2" t="str">
        <f>HYPERLINK("capsilon://?command=openfolder&amp;siteaddress=FAM.docvelocity-na8.net&amp;folderid=FX77C18DBE-4EA7-63CB-D020-18DCDE7D0772","FX22041951")</f>
        <v>FX22041951</v>
      </c>
      <c r="F481" t="s">
        <v>19</v>
      </c>
      <c r="G481" t="s">
        <v>19</v>
      </c>
      <c r="H481" t="s">
        <v>82</v>
      </c>
      <c r="I481" t="s">
        <v>1142</v>
      </c>
      <c r="J481">
        <v>28</v>
      </c>
      <c r="K481" t="s">
        <v>84</v>
      </c>
      <c r="L481" t="s">
        <v>85</v>
      </c>
      <c r="M481" t="s">
        <v>86</v>
      </c>
      <c r="N481">
        <v>1</v>
      </c>
      <c r="O481" s="1">
        <v>44659.61996527778</v>
      </c>
      <c r="P481" s="1">
        <v>44659.654479166667</v>
      </c>
      <c r="Q481">
        <v>2673</v>
      </c>
      <c r="R481">
        <v>309</v>
      </c>
      <c r="S481" t="b">
        <v>0</v>
      </c>
      <c r="T481" t="s">
        <v>87</v>
      </c>
      <c r="U481" t="b">
        <v>0</v>
      </c>
      <c r="V481" t="s">
        <v>88</v>
      </c>
      <c r="W481" s="1">
        <v>44659.654479166667</v>
      </c>
      <c r="X481">
        <v>128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28</v>
      </c>
      <c r="AE481">
        <v>21</v>
      </c>
      <c r="AF481">
        <v>0</v>
      </c>
      <c r="AG481">
        <v>3</v>
      </c>
      <c r="AH481" t="s">
        <v>87</v>
      </c>
      <c r="AI481" t="s">
        <v>87</v>
      </c>
      <c r="AJ481" t="s">
        <v>87</v>
      </c>
      <c r="AK481" t="s">
        <v>87</v>
      </c>
      <c r="AL481" t="s">
        <v>87</v>
      </c>
      <c r="AM481" t="s">
        <v>87</v>
      </c>
      <c r="AN481" t="s">
        <v>87</v>
      </c>
      <c r="AO481" t="s">
        <v>87</v>
      </c>
      <c r="AP481" t="s">
        <v>87</v>
      </c>
      <c r="AQ481" t="s">
        <v>87</v>
      </c>
      <c r="AR481" t="s">
        <v>87</v>
      </c>
      <c r="AS481" t="s">
        <v>87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45">
      <c r="A482" t="s">
        <v>1143</v>
      </c>
      <c r="B482" t="s">
        <v>79</v>
      </c>
      <c r="C482" t="s">
        <v>1144</v>
      </c>
      <c r="D482" t="s">
        <v>81</v>
      </c>
      <c r="E482" s="2" t="str">
        <f>HYPERLINK("capsilon://?command=openfolder&amp;siteaddress=FAM.docvelocity-na8.net&amp;folderid=FXEF5D14A6-7EFC-C78D-5787-46A761445D7E","FX2204116")</f>
        <v>FX2204116</v>
      </c>
      <c r="F482" t="s">
        <v>19</v>
      </c>
      <c r="G482" t="s">
        <v>19</v>
      </c>
      <c r="H482" t="s">
        <v>82</v>
      </c>
      <c r="I482" t="s">
        <v>1145</v>
      </c>
      <c r="J482">
        <v>176</v>
      </c>
      <c r="K482" t="s">
        <v>84</v>
      </c>
      <c r="L482" t="s">
        <v>85</v>
      </c>
      <c r="M482" t="s">
        <v>86</v>
      </c>
      <c r="N482">
        <v>1</v>
      </c>
      <c r="O482" s="1">
        <v>44652.619722222225</v>
      </c>
      <c r="P482" s="1">
        <v>44652.648449074077</v>
      </c>
      <c r="Q482">
        <v>744</v>
      </c>
      <c r="R482">
        <v>1738</v>
      </c>
      <c r="S482" t="b">
        <v>0</v>
      </c>
      <c r="T482" t="s">
        <v>87</v>
      </c>
      <c r="U482" t="b">
        <v>0</v>
      </c>
      <c r="V482" t="s">
        <v>88</v>
      </c>
      <c r="W482" s="1">
        <v>44652.648449074077</v>
      </c>
      <c r="X482">
        <v>1714</v>
      </c>
      <c r="Y482">
        <v>59</v>
      </c>
      <c r="Z482">
        <v>0</v>
      </c>
      <c r="AA482">
        <v>59</v>
      </c>
      <c r="AB482">
        <v>0</v>
      </c>
      <c r="AC482">
        <v>18</v>
      </c>
      <c r="AD482">
        <v>117</v>
      </c>
      <c r="AE482">
        <v>148</v>
      </c>
      <c r="AF482">
        <v>0</v>
      </c>
      <c r="AG482">
        <v>5</v>
      </c>
      <c r="AH482" t="s">
        <v>87</v>
      </c>
      <c r="AI482" t="s">
        <v>87</v>
      </c>
      <c r="AJ482" t="s">
        <v>87</v>
      </c>
      <c r="AK482" t="s">
        <v>87</v>
      </c>
      <c r="AL482" t="s">
        <v>87</v>
      </c>
      <c r="AM482" t="s">
        <v>87</v>
      </c>
      <c r="AN482" t="s">
        <v>87</v>
      </c>
      <c r="AO482" t="s">
        <v>87</v>
      </c>
      <c r="AP482" t="s">
        <v>87</v>
      </c>
      <c r="AQ482" t="s">
        <v>87</v>
      </c>
      <c r="AR482" t="s">
        <v>87</v>
      </c>
      <c r="AS482" t="s">
        <v>87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hidden="1" x14ac:dyDescent="0.45">
      <c r="A483" t="s">
        <v>1146</v>
      </c>
      <c r="B483" t="s">
        <v>79</v>
      </c>
      <c r="C483" t="s">
        <v>1147</v>
      </c>
      <c r="D483" t="s">
        <v>81</v>
      </c>
      <c r="E483" s="2" t="str">
        <f>HYPERLINK("capsilon://?command=openfolder&amp;siteaddress=FAM.docvelocity-na8.net&amp;folderid=FXDCEEDE55-BCB7-1FA6-782C-9794EB075A16","FX22042459")</f>
        <v>FX22042459</v>
      </c>
      <c r="F483" t="s">
        <v>19</v>
      </c>
      <c r="G483" t="s">
        <v>19</v>
      </c>
      <c r="H483" t="s">
        <v>82</v>
      </c>
      <c r="I483" t="s">
        <v>1148</v>
      </c>
      <c r="J483">
        <v>196</v>
      </c>
      <c r="K483" t="s">
        <v>84</v>
      </c>
      <c r="L483" t="s">
        <v>85</v>
      </c>
      <c r="M483" t="s">
        <v>86</v>
      </c>
      <c r="N483">
        <v>1</v>
      </c>
      <c r="O483" s="1">
        <v>44659.634791666664</v>
      </c>
      <c r="P483" s="1">
        <v>44659.659166666665</v>
      </c>
      <c r="Q483">
        <v>1606</v>
      </c>
      <c r="R483">
        <v>500</v>
      </c>
      <c r="S483" t="b">
        <v>0</v>
      </c>
      <c r="T483" t="s">
        <v>87</v>
      </c>
      <c r="U483" t="b">
        <v>0</v>
      </c>
      <c r="V483" t="s">
        <v>88</v>
      </c>
      <c r="W483" s="1">
        <v>44659.659166666665</v>
      </c>
      <c r="X483">
        <v>356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196</v>
      </c>
      <c r="AE483">
        <v>183</v>
      </c>
      <c r="AF483">
        <v>0</v>
      </c>
      <c r="AG483">
        <v>8</v>
      </c>
      <c r="AH483" t="s">
        <v>87</v>
      </c>
      <c r="AI483" t="s">
        <v>87</v>
      </c>
      <c r="AJ483" t="s">
        <v>87</v>
      </c>
      <c r="AK483" t="s">
        <v>87</v>
      </c>
      <c r="AL483" t="s">
        <v>87</v>
      </c>
      <c r="AM483" t="s">
        <v>87</v>
      </c>
      <c r="AN483" t="s">
        <v>87</v>
      </c>
      <c r="AO483" t="s">
        <v>87</v>
      </c>
      <c r="AP483" t="s">
        <v>87</v>
      </c>
      <c r="AQ483" t="s">
        <v>87</v>
      </c>
      <c r="AR483" t="s">
        <v>87</v>
      </c>
      <c r="AS483" t="s">
        <v>87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hidden="1" x14ac:dyDescent="0.45">
      <c r="A484" t="s">
        <v>1149</v>
      </c>
      <c r="B484" t="s">
        <v>79</v>
      </c>
      <c r="C484" t="s">
        <v>1150</v>
      </c>
      <c r="D484" t="s">
        <v>81</v>
      </c>
      <c r="E484" s="2" t="str">
        <f>HYPERLINK("capsilon://?command=openfolder&amp;siteaddress=FAM.docvelocity-na8.net&amp;folderid=FXFEF00A0B-F970-1C7F-F27E-6A6DFDFB12E0","FX22042182")</f>
        <v>FX22042182</v>
      </c>
      <c r="F484" t="s">
        <v>19</v>
      </c>
      <c r="G484" t="s">
        <v>19</v>
      </c>
      <c r="H484" t="s">
        <v>82</v>
      </c>
      <c r="I484" t="s">
        <v>1151</v>
      </c>
      <c r="J484">
        <v>268</v>
      </c>
      <c r="K484" t="s">
        <v>84</v>
      </c>
      <c r="L484" t="s">
        <v>85</v>
      </c>
      <c r="M484" t="s">
        <v>86</v>
      </c>
      <c r="N484">
        <v>1</v>
      </c>
      <c r="O484" s="1">
        <v>44659.644259259258</v>
      </c>
      <c r="P484" s="1">
        <v>44659.661620370367</v>
      </c>
      <c r="Q484">
        <v>1228</v>
      </c>
      <c r="R484">
        <v>272</v>
      </c>
      <c r="S484" t="b">
        <v>0</v>
      </c>
      <c r="T484" t="s">
        <v>87</v>
      </c>
      <c r="U484" t="b">
        <v>0</v>
      </c>
      <c r="V484" t="s">
        <v>88</v>
      </c>
      <c r="W484" s="1">
        <v>44659.661620370367</v>
      </c>
      <c r="X484">
        <v>189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268</v>
      </c>
      <c r="AE484">
        <v>256</v>
      </c>
      <c r="AF484">
        <v>0</v>
      </c>
      <c r="AG484">
        <v>6</v>
      </c>
      <c r="AH484" t="s">
        <v>87</v>
      </c>
      <c r="AI484" t="s">
        <v>87</v>
      </c>
      <c r="AJ484" t="s">
        <v>87</v>
      </c>
      <c r="AK484" t="s">
        <v>87</v>
      </c>
      <c r="AL484" t="s">
        <v>87</v>
      </c>
      <c r="AM484" t="s">
        <v>87</v>
      </c>
      <c r="AN484" t="s">
        <v>87</v>
      </c>
      <c r="AO484" t="s">
        <v>87</v>
      </c>
      <c r="AP484" t="s">
        <v>87</v>
      </c>
      <c r="AQ484" t="s">
        <v>87</v>
      </c>
      <c r="AR484" t="s">
        <v>87</v>
      </c>
      <c r="AS484" t="s">
        <v>87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hidden="1" x14ac:dyDescent="0.45">
      <c r="A485" t="s">
        <v>1152</v>
      </c>
      <c r="B485" t="s">
        <v>79</v>
      </c>
      <c r="C485" t="s">
        <v>1129</v>
      </c>
      <c r="D485" t="s">
        <v>81</v>
      </c>
      <c r="E485" s="2" t="str">
        <f>HYPERLINK("capsilon://?command=openfolder&amp;siteaddress=FAM.docvelocity-na8.net&amp;folderid=FXB8386B0D-1790-EBDB-447D-668F859A7350","FX2204364")</f>
        <v>FX2204364</v>
      </c>
      <c r="F485" t="s">
        <v>19</v>
      </c>
      <c r="G485" t="s">
        <v>19</v>
      </c>
      <c r="H485" t="s">
        <v>82</v>
      </c>
      <c r="I485" t="s">
        <v>1130</v>
      </c>
      <c r="J485">
        <v>683</v>
      </c>
      <c r="K485" t="s">
        <v>84</v>
      </c>
      <c r="L485" t="s">
        <v>85</v>
      </c>
      <c r="M485" t="s">
        <v>86</v>
      </c>
      <c r="N485">
        <v>2</v>
      </c>
      <c r="O485" s="1">
        <v>44659.644930555558</v>
      </c>
      <c r="P485" s="1">
        <v>44659.754699074074</v>
      </c>
      <c r="Q485">
        <v>3803</v>
      </c>
      <c r="R485">
        <v>5681</v>
      </c>
      <c r="S485" t="b">
        <v>0</v>
      </c>
      <c r="T485" t="s">
        <v>87</v>
      </c>
      <c r="U485" t="b">
        <v>1</v>
      </c>
      <c r="V485" t="s">
        <v>180</v>
      </c>
      <c r="W485" s="1">
        <v>44659.682673611111</v>
      </c>
      <c r="X485">
        <v>3249</v>
      </c>
      <c r="Y485">
        <v>605</v>
      </c>
      <c r="Z485">
        <v>0</v>
      </c>
      <c r="AA485">
        <v>605</v>
      </c>
      <c r="AB485">
        <v>0</v>
      </c>
      <c r="AC485">
        <v>134</v>
      </c>
      <c r="AD485">
        <v>78</v>
      </c>
      <c r="AE485">
        <v>0</v>
      </c>
      <c r="AF485">
        <v>0</v>
      </c>
      <c r="AG485">
        <v>0</v>
      </c>
      <c r="AH485" t="s">
        <v>99</v>
      </c>
      <c r="AI485" s="1">
        <v>44659.754699074074</v>
      </c>
      <c r="AJ485">
        <v>2378</v>
      </c>
      <c r="AK485">
        <v>4</v>
      </c>
      <c r="AL485">
        <v>0</v>
      </c>
      <c r="AM485">
        <v>4</v>
      </c>
      <c r="AN485">
        <v>0</v>
      </c>
      <c r="AO485">
        <v>4</v>
      </c>
      <c r="AP485">
        <v>74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hidden="1" x14ac:dyDescent="0.45">
      <c r="A486" t="s">
        <v>1153</v>
      </c>
      <c r="B486" t="s">
        <v>79</v>
      </c>
      <c r="C486" t="s">
        <v>1154</v>
      </c>
      <c r="D486" t="s">
        <v>81</v>
      </c>
      <c r="E486" s="2" t="str">
        <f>HYPERLINK("capsilon://?command=openfolder&amp;siteaddress=FAM.docvelocity-na8.net&amp;folderid=FX6BB269BC-BA8C-55CC-9B70-FE2A5864CDE9","FX22034052")</f>
        <v>FX22034052</v>
      </c>
      <c r="F486" t="s">
        <v>19</v>
      </c>
      <c r="G486" t="s">
        <v>19</v>
      </c>
      <c r="H486" t="s">
        <v>82</v>
      </c>
      <c r="I486" t="s">
        <v>1155</v>
      </c>
      <c r="J486">
        <v>0</v>
      </c>
      <c r="K486" t="s">
        <v>84</v>
      </c>
      <c r="L486" t="s">
        <v>85</v>
      </c>
      <c r="M486" t="s">
        <v>86</v>
      </c>
      <c r="N486">
        <v>2</v>
      </c>
      <c r="O486" s="1">
        <v>44659.649571759262</v>
      </c>
      <c r="P486" s="1">
        <v>44659.756793981483</v>
      </c>
      <c r="Q486">
        <v>9024</v>
      </c>
      <c r="R486">
        <v>240</v>
      </c>
      <c r="S486" t="b">
        <v>0</v>
      </c>
      <c r="T486" t="s">
        <v>87</v>
      </c>
      <c r="U486" t="b">
        <v>0</v>
      </c>
      <c r="V486" t="s">
        <v>127</v>
      </c>
      <c r="W486" s="1">
        <v>44659.664467592593</v>
      </c>
      <c r="X486">
        <v>173</v>
      </c>
      <c r="Y486">
        <v>0</v>
      </c>
      <c r="Z486">
        <v>0</v>
      </c>
      <c r="AA486">
        <v>0</v>
      </c>
      <c r="AB486">
        <v>37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99</v>
      </c>
      <c r="AI486" s="1">
        <v>44659.756793981483</v>
      </c>
      <c r="AJ486">
        <v>20</v>
      </c>
      <c r="AK486">
        <v>0</v>
      </c>
      <c r="AL486">
        <v>0</v>
      </c>
      <c r="AM486">
        <v>0</v>
      </c>
      <c r="AN486">
        <v>37</v>
      </c>
      <c r="AO486">
        <v>0</v>
      </c>
      <c r="AP486">
        <v>0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hidden="1" x14ac:dyDescent="0.45">
      <c r="A487" t="s">
        <v>1156</v>
      </c>
      <c r="B487" t="s">
        <v>79</v>
      </c>
      <c r="C487" t="s">
        <v>1132</v>
      </c>
      <c r="D487" t="s">
        <v>81</v>
      </c>
      <c r="E487" s="2" t="str">
        <f>HYPERLINK("capsilon://?command=openfolder&amp;siteaddress=FAM.docvelocity-na8.net&amp;folderid=FXA3EA0155-0924-120B-FDDD-AC14D2A14ADB","FX22042546")</f>
        <v>FX22042546</v>
      </c>
      <c r="F487" t="s">
        <v>19</v>
      </c>
      <c r="G487" t="s">
        <v>19</v>
      </c>
      <c r="H487" t="s">
        <v>82</v>
      </c>
      <c r="I487" t="s">
        <v>1133</v>
      </c>
      <c r="J487">
        <v>219</v>
      </c>
      <c r="K487" t="s">
        <v>84</v>
      </c>
      <c r="L487" t="s">
        <v>85</v>
      </c>
      <c r="M487" t="s">
        <v>86</v>
      </c>
      <c r="N487">
        <v>2</v>
      </c>
      <c r="O487" s="1">
        <v>44659.652708333335</v>
      </c>
      <c r="P487" s="1">
        <v>44659.731412037036</v>
      </c>
      <c r="Q487">
        <v>4845</v>
      </c>
      <c r="R487">
        <v>1955</v>
      </c>
      <c r="S487" t="b">
        <v>0</v>
      </c>
      <c r="T487" t="s">
        <v>87</v>
      </c>
      <c r="U487" t="b">
        <v>1</v>
      </c>
      <c r="V487" t="s">
        <v>98</v>
      </c>
      <c r="W487" s="1">
        <v>44659.675127314818</v>
      </c>
      <c r="X487">
        <v>1593</v>
      </c>
      <c r="Y487">
        <v>172</v>
      </c>
      <c r="Z487">
        <v>0</v>
      </c>
      <c r="AA487">
        <v>172</v>
      </c>
      <c r="AB487">
        <v>0</v>
      </c>
      <c r="AC487">
        <v>52</v>
      </c>
      <c r="AD487">
        <v>47</v>
      </c>
      <c r="AE487">
        <v>0</v>
      </c>
      <c r="AF487">
        <v>0</v>
      </c>
      <c r="AG487">
        <v>0</v>
      </c>
      <c r="AH487" t="s">
        <v>102</v>
      </c>
      <c r="AI487" s="1">
        <v>44659.731412037036</v>
      </c>
      <c r="AJ487">
        <v>328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45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hidden="1" x14ac:dyDescent="0.45">
      <c r="A488" t="s">
        <v>1157</v>
      </c>
      <c r="B488" t="s">
        <v>79</v>
      </c>
      <c r="C488" t="s">
        <v>1102</v>
      </c>
      <c r="D488" t="s">
        <v>81</v>
      </c>
      <c r="E488" s="2" t="str">
        <f>HYPERLINK("capsilon://?command=openfolder&amp;siteaddress=FAM.docvelocity-na8.net&amp;folderid=FX0778F33A-C207-A8D0-CB83-FC7D5FAA2FF1","FX22039686")</f>
        <v>FX22039686</v>
      </c>
      <c r="F488" t="s">
        <v>19</v>
      </c>
      <c r="G488" t="s">
        <v>19</v>
      </c>
      <c r="H488" t="s">
        <v>82</v>
      </c>
      <c r="I488" t="s">
        <v>1135</v>
      </c>
      <c r="J488">
        <v>101</v>
      </c>
      <c r="K488" t="s">
        <v>84</v>
      </c>
      <c r="L488" t="s">
        <v>85</v>
      </c>
      <c r="M488" t="s">
        <v>86</v>
      </c>
      <c r="N488">
        <v>2</v>
      </c>
      <c r="O488" s="1">
        <v>44659.653101851851</v>
      </c>
      <c r="P488" s="1">
        <v>44659.733090277776</v>
      </c>
      <c r="Q488">
        <v>6117</v>
      </c>
      <c r="R488">
        <v>794</v>
      </c>
      <c r="S488" t="b">
        <v>0</v>
      </c>
      <c r="T488" t="s">
        <v>87</v>
      </c>
      <c r="U488" t="b">
        <v>1</v>
      </c>
      <c r="V488" t="s">
        <v>130</v>
      </c>
      <c r="W488" s="1">
        <v>44659.661192129628</v>
      </c>
      <c r="X488">
        <v>647</v>
      </c>
      <c r="Y488">
        <v>91</v>
      </c>
      <c r="Z488">
        <v>0</v>
      </c>
      <c r="AA488">
        <v>91</v>
      </c>
      <c r="AB488">
        <v>0</v>
      </c>
      <c r="AC488">
        <v>21</v>
      </c>
      <c r="AD488">
        <v>10</v>
      </c>
      <c r="AE488">
        <v>0</v>
      </c>
      <c r="AF488">
        <v>0</v>
      </c>
      <c r="AG488">
        <v>0</v>
      </c>
      <c r="AH488" t="s">
        <v>102</v>
      </c>
      <c r="AI488" s="1">
        <v>44659.733090277776</v>
      </c>
      <c r="AJ488">
        <v>144</v>
      </c>
      <c r="AK488">
        <v>2</v>
      </c>
      <c r="AL488">
        <v>0</v>
      </c>
      <c r="AM488">
        <v>2</v>
      </c>
      <c r="AN488">
        <v>0</v>
      </c>
      <c r="AO488">
        <v>1</v>
      </c>
      <c r="AP488">
        <v>8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hidden="1" x14ac:dyDescent="0.45">
      <c r="A489" t="s">
        <v>1158</v>
      </c>
      <c r="B489" t="s">
        <v>79</v>
      </c>
      <c r="C489" t="s">
        <v>1139</v>
      </c>
      <c r="D489" t="s">
        <v>81</v>
      </c>
      <c r="E489" s="2" t="str">
        <f>HYPERLINK("capsilon://?command=openfolder&amp;siteaddress=FAM.docvelocity-na8.net&amp;folderid=FX77C18DBE-4EA7-63CB-D020-18DCDE7D0772","FX22041951")</f>
        <v>FX22041951</v>
      </c>
      <c r="F489" t="s">
        <v>19</v>
      </c>
      <c r="G489" t="s">
        <v>19</v>
      </c>
      <c r="H489" t="s">
        <v>82</v>
      </c>
      <c r="I489" t="s">
        <v>1140</v>
      </c>
      <c r="J489">
        <v>82</v>
      </c>
      <c r="K489" t="s">
        <v>84</v>
      </c>
      <c r="L489" t="s">
        <v>85</v>
      </c>
      <c r="M489" t="s">
        <v>86</v>
      </c>
      <c r="N489">
        <v>2</v>
      </c>
      <c r="O489" s="1">
        <v>44659.653622685182</v>
      </c>
      <c r="P489" s="1">
        <v>44659.734826388885</v>
      </c>
      <c r="Q489">
        <v>6525</v>
      </c>
      <c r="R489">
        <v>491</v>
      </c>
      <c r="S489" t="b">
        <v>0</v>
      </c>
      <c r="T489" t="s">
        <v>87</v>
      </c>
      <c r="U489" t="b">
        <v>1</v>
      </c>
      <c r="V489" t="s">
        <v>98</v>
      </c>
      <c r="W489" s="1">
        <v>44659.660173611112</v>
      </c>
      <c r="X489">
        <v>335</v>
      </c>
      <c r="Y489">
        <v>72</v>
      </c>
      <c r="Z489">
        <v>0</v>
      </c>
      <c r="AA489">
        <v>72</v>
      </c>
      <c r="AB489">
        <v>0</v>
      </c>
      <c r="AC489">
        <v>2</v>
      </c>
      <c r="AD489">
        <v>10</v>
      </c>
      <c r="AE489">
        <v>0</v>
      </c>
      <c r="AF489">
        <v>0</v>
      </c>
      <c r="AG489">
        <v>0</v>
      </c>
      <c r="AH489" t="s">
        <v>102</v>
      </c>
      <c r="AI489" s="1">
        <v>44659.734826388885</v>
      </c>
      <c r="AJ489">
        <v>149</v>
      </c>
      <c r="AK489">
        <v>2</v>
      </c>
      <c r="AL489">
        <v>0</v>
      </c>
      <c r="AM489">
        <v>2</v>
      </c>
      <c r="AN489">
        <v>0</v>
      </c>
      <c r="AO489">
        <v>1</v>
      </c>
      <c r="AP489">
        <v>8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hidden="1" x14ac:dyDescent="0.45">
      <c r="A490" t="s">
        <v>1159</v>
      </c>
      <c r="B490" t="s">
        <v>79</v>
      </c>
      <c r="C490" t="s">
        <v>1139</v>
      </c>
      <c r="D490" t="s">
        <v>81</v>
      </c>
      <c r="E490" s="2" t="str">
        <f>HYPERLINK("capsilon://?command=openfolder&amp;siteaddress=FAM.docvelocity-na8.net&amp;folderid=FX77C18DBE-4EA7-63CB-D020-18DCDE7D0772","FX22041951")</f>
        <v>FX22041951</v>
      </c>
      <c r="F490" t="s">
        <v>19</v>
      </c>
      <c r="G490" t="s">
        <v>19</v>
      </c>
      <c r="H490" t="s">
        <v>82</v>
      </c>
      <c r="I490" t="s">
        <v>1142</v>
      </c>
      <c r="J490">
        <v>84</v>
      </c>
      <c r="K490" t="s">
        <v>84</v>
      </c>
      <c r="L490" t="s">
        <v>85</v>
      </c>
      <c r="M490" t="s">
        <v>86</v>
      </c>
      <c r="N490">
        <v>2</v>
      </c>
      <c r="O490" s="1">
        <v>44659.655289351853</v>
      </c>
      <c r="P490" s="1">
        <v>44659.736516203702</v>
      </c>
      <c r="Q490">
        <v>6492</v>
      </c>
      <c r="R490">
        <v>526</v>
      </c>
      <c r="S490" t="b">
        <v>0</v>
      </c>
      <c r="T490" t="s">
        <v>87</v>
      </c>
      <c r="U490" t="b">
        <v>1</v>
      </c>
      <c r="V490" t="s">
        <v>130</v>
      </c>
      <c r="W490" s="1">
        <v>44659.665532407409</v>
      </c>
      <c r="X490">
        <v>374</v>
      </c>
      <c r="Y490">
        <v>42</v>
      </c>
      <c r="Z490">
        <v>0</v>
      </c>
      <c r="AA490">
        <v>42</v>
      </c>
      <c r="AB490">
        <v>21</v>
      </c>
      <c r="AC490">
        <v>5</v>
      </c>
      <c r="AD490">
        <v>42</v>
      </c>
      <c r="AE490">
        <v>0</v>
      </c>
      <c r="AF490">
        <v>0</v>
      </c>
      <c r="AG490">
        <v>0</v>
      </c>
      <c r="AH490" t="s">
        <v>102</v>
      </c>
      <c r="AI490" s="1">
        <v>44659.736516203702</v>
      </c>
      <c r="AJ490">
        <v>145</v>
      </c>
      <c r="AK490">
        <v>4</v>
      </c>
      <c r="AL490">
        <v>0</v>
      </c>
      <c r="AM490">
        <v>4</v>
      </c>
      <c r="AN490">
        <v>21</v>
      </c>
      <c r="AO490">
        <v>3</v>
      </c>
      <c r="AP490">
        <v>38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hidden="1" x14ac:dyDescent="0.45">
      <c r="A491" t="s">
        <v>1160</v>
      </c>
      <c r="B491" t="s">
        <v>79</v>
      </c>
      <c r="C491" t="s">
        <v>1147</v>
      </c>
      <c r="D491" t="s">
        <v>81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82</v>
      </c>
      <c r="I491" t="s">
        <v>1148</v>
      </c>
      <c r="J491">
        <v>348</v>
      </c>
      <c r="K491" t="s">
        <v>84</v>
      </c>
      <c r="L491" t="s">
        <v>85</v>
      </c>
      <c r="M491" t="s">
        <v>86</v>
      </c>
      <c r="N491">
        <v>2</v>
      </c>
      <c r="O491" s="1">
        <v>44659.66034722222</v>
      </c>
      <c r="P491" s="1">
        <v>44659.742129629631</v>
      </c>
      <c r="Q491">
        <v>2846</v>
      </c>
      <c r="R491">
        <v>4220</v>
      </c>
      <c r="S491" t="b">
        <v>0</v>
      </c>
      <c r="T491" t="s">
        <v>87</v>
      </c>
      <c r="U491" t="b">
        <v>1</v>
      </c>
      <c r="V491" t="s">
        <v>136</v>
      </c>
      <c r="W491" s="1">
        <v>44659.705335648148</v>
      </c>
      <c r="X491">
        <v>3723</v>
      </c>
      <c r="Y491">
        <v>315</v>
      </c>
      <c r="Z491">
        <v>0</v>
      </c>
      <c r="AA491">
        <v>315</v>
      </c>
      <c r="AB491">
        <v>37</v>
      </c>
      <c r="AC491">
        <v>130</v>
      </c>
      <c r="AD491">
        <v>33</v>
      </c>
      <c r="AE491">
        <v>0</v>
      </c>
      <c r="AF491">
        <v>0</v>
      </c>
      <c r="AG491">
        <v>0</v>
      </c>
      <c r="AH491" t="s">
        <v>102</v>
      </c>
      <c r="AI491" s="1">
        <v>44659.742129629631</v>
      </c>
      <c r="AJ491">
        <v>484</v>
      </c>
      <c r="AK491">
        <v>9</v>
      </c>
      <c r="AL491">
        <v>0</v>
      </c>
      <c r="AM491">
        <v>9</v>
      </c>
      <c r="AN491">
        <v>93</v>
      </c>
      <c r="AO491">
        <v>10</v>
      </c>
      <c r="AP491">
        <v>24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hidden="1" x14ac:dyDescent="0.45">
      <c r="A492" t="s">
        <v>1161</v>
      </c>
      <c r="B492" t="s">
        <v>79</v>
      </c>
      <c r="C492" t="s">
        <v>1150</v>
      </c>
      <c r="D492" t="s">
        <v>81</v>
      </c>
      <c r="E492" s="2" t="str">
        <f>HYPERLINK("capsilon://?command=openfolder&amp;siteaddress=FAM.docvelocity-na8.net&amp;folderid=FXFEF00A0B-F970-1C7F-F27E-6A6DFDFB12E0","FX22042182")</f>
        <v>FX22042182</v>
      </c>
      <c r="F492" t="s">
        <v>19</v>
      </c>
      <c r="G492" t="s">
        <v>19</v>
      </c>
      <c r="H492" t="s">
        <v>82</v>
      </c>
      <c r="I492" t="s">
        <v>1151</v>
      </c>
      <c r="J492">
        <v>368</v>
      </c>
      <c r="K492" t="s">
        <v>84</v>
      </c>
      <c r="L492" t="s">
        <v>85</v>
      </c>
      <c r="M492" t="s">
        <v>86</v>
      </c>
      <c r="N492">
        <v>2</v>
      </c>
      <c r="O492" s="1">
        <v>44659.662604166668</v>
      </c>
      <c r="P492" s="1">
        <v>44659.745891203704</v>
      </c>
      <c r="Q492">
        <v>4923</v>
      </c>
      <c r="R492">
        <v>2273</v>
      </c>
      <c r="S492" t="b">
        <v>0</v>
      </c>
      <c r="T492" t="s">
        <v>87</v>
      </c>
      <c r="U492" t="b">
        <v>1</v>
      </c>
      <c r="V492" t="s">
        <v>127</v>
      </c>
      <c r="W492" s="1">
        <v>44659.68677083333</v>
      </c>
      <c r="X492">
        <v>1926</v>
      </c>
      <c r="Y492">
        <v>334</v>
      </c>
      <c r="Z492">
        <v>0</v>
      </c>
      <c r="AA492">
        <v>334</v>
      </c>
      <c r="AB492">
        <v>0</v>
      </c>
      <c r="AC492">
        <v>23</v>
      </c>
      <c r="AD492">
        <v>34</v>
      </c>
      <c r="AE492">
        <v>0</v>
      </c>
      <c r="AF492">
        <v>0</v>
      </c>
      <c r="AG492">
        <v>0</v>
      </c>
      <c r="AH492" t="s">
        <v>102</v>
      </c>
      <c r="AI492" s="1">
        <v>44659.745891203704</v>
      </c>
      <c r="AJ492">
        <v>324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34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hidden="1" x14ac:dyDescent="0.45">
      <c r="A493" t="s">
        <v>1162</v>
      </c>
      <c r="B493" t="s">
        <v>79</v>
      </c>
      <c r="C493" t="s">
        <v>1163</v>
      </c>
      <c r="D493" t="s">
        <v>81</v>
      </c>
      <c r="E493" s="2" t="str">
        <f>HYPERLINK("capsilon://?command=openfolder&amp;siteaddress=FAM.docvelocity-na8.net&amp;folderid=FXF478DBFD-6AC9-9D9F-41A4-136BEFC51F45","FX2204914")</f>
        <v>FX2204914</v>
      </c>
      <c r="F493" t="s">
        <v>19</v>
      </c>
      <c r="G493" t="s">
        <v>19</v>
      </c>
      <c r="H493" t="s">
        <v>82</v>
      </c>
      <c r="I493" t="s">
        <v>1164</v>
      </c>
      <c r="J493">
        <v>145</v>
      </c>
      <c r="K493" t="s">
        <v>84</v>
      </c>
      <c r="L493" t="s">
        <v>85</v>
      </c>
      <c r="M493" t="s">
        <v>86</v>
      </c>
      <c r="N493">
        <v>1</v>
      </c>
      <c r="O493" s="1">
        <v>44659.686064814814</v>
      </c>
      <c r="P493" s="1">
        <v>44659.71199074074</v>
      </c>
      <c r="Q493">
        <v>1869</v>
      </c>
      <c r="R493">
        <v>371</v>
      </c>
      <c r="S493" t="b">
        <v>0</v>
      </c>
      <c r="T493" t="s">
        <v>87</v>
      </c>
      <c r="U493" t="b">
        <v>0</v>
      </c>
      <c r="V493" t="s">
        <v>88</v>
      </c>
      <c r="W493" s="1">
        <v>44659.71199074074</v>
      </c>
      <c r="X493">
        <v>124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145</v>
      </c>
      <c r="AE493">
        <v>133</v>
      </c>
      <c r="AF493">
        <v>0</v>
      </c>
      <c r="AG493">
        <v>5</v>
      </c>
      <c r="AH493" t="s">
        <v>87</v>
      </c>
      <c r="AI493" t="s">
        <v>87</v>
      </c>
      <c r="AJ493" t="s">
        <v>87</v>
      </c>
      <c r="AK493" t="s">
        <v>87</v>
      </c>
      <c r="AL493" t="s">
        <v>87</v>
      </c>
      <c r="AM493" t="s">
        <v>87</v>
      </c>
      <c r="AN493" t="s">
        <v>87</v>
      </c>
      <c r="AO493" t="s">
        <v>87</v>
      </c>
      <c r="AP493" t="s">
        <v>87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hidden="1" x14ac:dyDescent="0.45">
      <c r="A494" t="s">
        <v>1165</v>
      </c>
      <c r="B494" t="s">
        <v>79</v>
      </c>
      <c r="C494" t="s">
        <v>1166</v>
      </c>
      <c r="D494" t="s">
        <v>81</v>
      </c>
      <c r="E494" s="2" t="str">
        <f>HYPERLINK("capsilon://?command=openfolder&amp;siteaddress=FAM.docvelocity-na8.net&amp;folderid=FX0B9624FC-648C-1350-0673-1950A4C2A360","FX22041624")</f>
        <v>FX22041624</v>
      </c>
      <c r="F494" t="s">
        <v>19</v>
      </c>
      <c r="G494" t="s">
        <v>19</v>
      </c>
      <c r="H494" t="s">
        <v>82</v>
      </c>
      <c r="I494" t="s">
        <v>1167</v>
      </c>
      <c r="J494">
        <v>193</v>
      </c>
      <c r="K494" t="s">
        <v>84</v>
      </c>
      <c r="L494" t="s">
        <v>85</v>
      </c>
      <c r="M494" t="s">
        <v>86</v>
      </c>
      <c r="N494">
        <v>1</v>
      </c>
      <c r="O494" s="1">
        <v>44659.694988425923</v>
      </c>
      <c r="P494" s="1">
        <v>44659.713680555556</v>
      </c>
      <c r="Q494">
        <v>1335</v>
      </c>
      <c r="R494">
        <v>280</v>
      </c>
      <c r="S494" t="b">
        <v>0</v>
      </c>
      <c r="T494" t="s">
        <v>87</v>
      </c>
      <c r="U494" t="b">
        <v>0</v>
      </c>
      <c r="V494" t="s">
        <v>88</v>
      </c>
      <c r="W494" s="1">
        <v>44659.713680555556</v>
      </c>
      <c r="X494">
        <v>145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193</v>
      </c>
      <c r="AE494">
        <v>174</v>
      </c>
      <c r="AF494">
        <v>0</v>
      </c>
      <c r="AG494">
        <v>6</v>
      </c>
      <c r="AH494" t="s">
        <v>87</v>
      </c>
      <c r="AI494" t="s">
        <v>87</v>
      </c>
      <c r="AJ494" t="s">
        <v>87</v>
      </c>
      <c r="AK494" t="s">
        <v>87</v>
      </c>
      <c r="AL494" t="s">
        <v>87</v>
      </c>
      <c r="AM494" t="s">
        <v>87</v>
      </c>
      <c r="AN494" t="s">
        <v>87</v>
      </c>
      <c r="AO494" t="s">
        <v>87</v>
      </c>
      <c r="AP494" t="s">
        <v>87</v>
      </c>
      <c r="AQ494" t="s">
        <v>87</v>
      </c>
      <c r="AR494" t="s">
        <v>87</v>
      </c>
      <c r="AS494" t="s">
        <v>87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hidden="1" x14ac:dyDescent="0.45">
      <c r="A495" t="s">
        <v>1168</v>
      </c>
      <c r="B495" t="s">
        <v>79</v>
      </c>
      <c r="C495" t="s">
        <v>1169</v>
      </c>
      <c r="D495" t="s">
        <v>81</v>
      </c>
      <c r="E495" s="2" t="str">
        <f>HYPERLINK("capsilon://?command=openfolder&amp;siteaddress=FAM.docvelocity-na8.net&amp;folderid=FX2D1EF45E-5A4E-59F2-D442-CC5BFA9B2C57","FX22043079")</f>
        <v>FX22043079</v>
      </c>
      <c r="F495" t="s">
        <v>19</v>
      </c>
      <c r="G495" t="s">
        <v>19</v>
      </c>
      <c r="H495" t="s">
        <v>82</v>
      </c>
      <c r="I495" t="s">
        <v>1170</v>
      </c>
      <c r="J495">
        <v>648</v>
      </c>
      <c r="K495" t="s">
        <v>84</v>
      </c>
      <c r="L495" t="s">
        <v>85</v>
      </c>
      <c r="M495" t="s">
        <v>86</v>
      </c>
      <c r="N495">
        <v>1</v>
      </c>
      <c r="O495" s="1">
        <v>44659.708611111113</v>
      </c>
      <c r="P495" s="1">
        <v>44659.717638888891</v>
      </c>
      <c r="Q495">
        <v>190</v>
      </c>
      <c r="R495">
        <v>590</v>
      </c>
      <c r="S495" t="b">
        <v>0</v>
      </c>
      <c r="T495" t="s">
        <v>87</v>
      </c>
      <c r="U495" t="b">
        <v>0</v>
      </c>
      <c r="V495" t="s">
        <v>88</v>
      </c>
      <c r="W495" s="1">
        <v>44659.717638888891</v>
      </c>
      <c r="X495">
        <v>466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648</v>
      </c>
      <c r="AE495">
        <v>572</v>
      </c>
      <c r="AF495">
        <v>0</v>
      </c>
      <c r="AG495">
        <v>18</v>
      </c>
      <c r="AH495" t="s">
        <v>87</v>
      </c>
      <c r="AI495" t="s">
        <v>87</v>
      </c>
      <c r="AJ495" t="s">
        <v>87</v>
      </c>
      <c r="AK495" t="s">
        <v>87</v>
      </c>
      <c r="AL495" t="s">
        <v>87</v>
      </c>
      <c r="AM495" t="s">
        <v>87</v>
      </c>
      <c r="AN495" t="s">
        <v>87</v>
      </c>
      <c r="AO495" t="s">
        <v>87</v>
      </c>
      <c r="AP495" t="s">
        <v>87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hidden="1" x14ac:dyDescent="0.45">
      <c r="A496" t="s">
        <v>1171</v>
      </c>
      <c r="B496" t="s">
        <v>79</v>
      </c>
      <c r="C496" t="s">
        <v>1163</v>
      </c>
      <c r="D496" t="s">
        <v>81</v>
      </c>
      <c r="E496" s="2" t="str">
        <f>HYPERLINK("capsilon://?command=openfolder&amp;siteaddress=FAM.docvelocity-na8.net&amp;folderid=FXF478DBFD-6AC9-9D9F-41A4-136BEFC51F45","FX2204914")</f>
        <v>FX2204914</v>
      </c>
      <c r="F496" t="s">
        <v>19</v>
      </c>
      <c r="G496" t="s">
        <v>19</v>
      </c>
      <c r="H496" t="s">
        <v>82</v>
      </c>
      <c r="I496" t="s">
        <v>1164</v>
      </c>
      <c r="J496">
        <v>225</v>
      </c>
      <c r="K496" t="s">
        <v>84</v>
      </c>
      <c r="L496" t="s">
        <v>85</v>
      </c>
      <c r="M496" t="s">
        <v>86</v>
      </c>
      <c r="N496">
        <v>2</v>
      </c>
      <c r="O496" s="1">
        <v>44659.712800925925</v>
      </c>
      <c r="P496" s="1">
        <v>44659.756469907406</v>
      </c>
      <c r="Q496">
        <v>2068</v>
      </c>
      <c r="R496">
        <v>1705</v>
      </c>
      <c r="S496" t="b">
        <v>0</v>
      </c>
      <c r="T496" t="s">
        <v>87</v>
      </c>
      <c r="U496" t="b">
        <v>1</v>
      </c>
      <c r="V496" t="s">
        <v>127</v>
      </c>
      <c r="W496" s="1">
        <v>44659.733449074076</v>
      </c>
      <c r="X496">
        <v>1410</v>
      </c>
      <c r="Y496">
        <v>189</v>
      </c>
      <c r="Z496">
        <v>0</v>
      </c>
      <c r="AA496">
        <v>189</v>
      </c>
      <c r="AB496">
        <v>0</v>
      </c>
      <c r="AC496">
        <v>2</v>
      </c>
      <c r="AD496">
        <v>36</v>
      </c>
      <c r="AE496">
        <v>0</v>
      </c>
      <c r="AF496">
        <v>0</v>
      </c>
      <c r="AG496">
        <v>0</v>
      </c>
      <c r="AH496" t="s">
        <v>102</v>
      </c>
      <c r="AI496" s="1">
        <v>44659.756469907406</v>
      </c>
      <c r="AJ496">
        <v>258</v>
      </c>
      <c r="AK496">
        <v>2</v>
      </c>
      <c r="AL496">
        <v>0</v>
      </c>
      <c r="AM496">
        <v>2</v>
      </c>
      <c r="AN496">
        <v>0</v>
      </c>
      <c r="AO496">
        <v>1</v>
      </c>
      <c r="AP496">
        <v>34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hidden="1" x14ac:dyDescent="0.45">
      <c r="A497" t="s">
        <v>1172</v>
      </c>
      <c r="B497" t="s">
        <v>79</v>
      </c>
      <c r="C497" t="s">
        <v>744</v>
      </c>
      <c r="D497" t="s">
        <v>81</v>
      </c>
      <c r="E497" s="2" t="str">
        <f>HYPERLINK("capsilon://?command=openfolder&amp;siteaddress=FAM.docvelocity-na8.net&amp;folderid=FX51415426-C45D-C4D3-2925-E81F745F0779","FX22041585")</f>
        <v>FX22041585</v>
      </c>
      <c r="F497" t="s">
        <v>19</v>
      </c>
      <c r="G497" t="s">
        <v>19</v>
      </c>
      <c r="H497" t="s">
        <v>82</v>
      </c>
      <c r="I497" t="s">
        <v>1173</v>
      </c>
      <c r="J497">
        <v>43</v>
      </c>
      <c r="K497" t="s">
        <v>84</v>
      </c>
      <c r="L497" t="s">
        <v>85</v>
      </c>
      <c r="M497" t="s">
        <v>86</v>
      </c>
      <c r="N497">
        <v>2</v>
      </c>
      <c r="O497" s="1">
        <v>44659.714363425926</v>
      </c>
      <c r="P497" s="1">
        <v>44659.760115740741</v>
      </c>
      <c r="Q497">
        <v>3404</v>
      </c>
      <c r="R497">
        <v>549</v>
      </c>
      <c r="S497" t="b">
        <v>0</v>
      </c>
      <c r="T497" t="s">
        <v>87</v>
      </c>
      <c r="U497" t="b">
        <v>0</v>
      </c>
      <c r="V497" t="s">
        <v>136</v>
      </c>
      <c r="W497" s="1">
        <v>44659.72283564815</v>
      </c>
      <c r="X497">
        <v>255</v>
      </c>
      <c r="Y497">
        <v>38</v>
      </c>
      <c r="Z497">
        <v>0</v>
      </c>
      <c r="AA497">
        <v>38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99</v>
      </c>
      <c r="AI497" s="1">
        <v>44659.760115740741</v>
      </c>
      <c r="AJ497">
        <v>286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hidden="1" x14ac:dyDescent="0.45">
      <c r="A498" t="s">
        <v>1174</v>
      </c>
      <c r="B498" t="s">
        <v>79</v>
      </c>
      <c r="C498" t="s">
        <v>744</v>
      </c>
      <c r="D498" t="s">
        <v>81</v>
      </c>
      <c r="E498" s="2" t="str">
        <f>HYPERLINK("capsilon://?command=openfolder&amp;siteaddress=FAM.docvelocity-na8.net&amp;folderid=FX51415426-C45D-C4D3-2925-E81F745F0779","FX22041585")</f>
        <v>FX22041585</v>
      </c>
      <c r="F498" t="s">
        <v>19</v>
      </c>
      <c r="G498" t="s">
        <v>19</v>
      </c>
      <c r="H498" t="s">
        <v>82</v>
      </c>
      <c r="I498" t="s">
        <v>1175</v>
      </c>
      <c r="J498">
        <v>43</v>
      </c>
      <c r="K498" t="s">
        <v>84</v>
      </c>
      <c r="L498" t="s">
        <v>85</v>
      </c>
      <c r="M498" t="s">
        <v>86</v>
      </c>
      <c r="N498">
        <v>2</v>
      </c>
      <c r="O498" s="1">
        <v>44659.714432870373</v>
      </c>
      <c r="P498" s="1">
        <v>44659.774525462963</v>
      </c>
      <c r="Q498">
        <v>4489</v>
      </c>
      <c r="R498">
        <v>703</v>
      </c>
      <c r="S498" t="b">
        <v>0</v>
      </c>
      <c r="T498" t="s">
        <v>87</v>
      </c>
      <c r="U498" t="b">
        <v>0</v>
      </c>
      <c r="V498" t="s">
        <v>148</v>
      </c>
      <c r="W498" s="1">
        <v>44659.726793981485</v>
      </c>
      <c r="X498">
        <v>503</v>
      </c>
      <c r="Y498">
        <v>38</v>
      </c>
      <c r="Z498">
        <v>0</v>
      </c>
      <c r="AA498">
        <v>38</v>
      </c>
      <c r="AB498">
        <v>0</v>
      </c>
      <c r="AC498">
        <v>0</v>
      </c>
      <c r="AD498">
        <v>5</v>
      </c>
      <c r="AE498">
        <v>0</v>
      </c>
      <c r="AF498">
        <v>0</v>
      </c>
      <c r="AG498">
        <v>0</v>
      </c>
      <c r="AH498" t="s">
        <v>190</v>
      </c>
      <c r="AI498" s="1">
        <v>44659.774525462963</v>
      </c>
      <c r="AJ498">
        <v>194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5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hidden="1" x14ac:dyDescent="0.45">
      <c r="A499" t="s">
        <v>1176</v>
      </c>
      <c r="B499" t="s">
        <v>79</v>
      </c>
      <c r="C499" t="s">
        <v>1166</v>
      </c>
      <c r="D499" t="s">
        <v>81</v>
      </c>
      <c r="E499" s="2" t="str">
        <f>HYPERLINK("capsilon://?command=openfolder&amp;siteaddress=FAM.docvelocity-na8.net&amp;folderid=FX0B9624FC-648C-1350-0673-1950A4C2A360","FX22041624")</f>
        <v>FX22041624</v>
      </c>
      <c r="F499" t="s">
        <v>19</v>
      </c>
      <c r="G499" t="s">
        <v>19</v>
      </c>
      <c r="H499" t="s">
        <v>82</v>
      </c>
      <c r="I499" t="s">
        <v>1167</v>
      </c>
      <c r="J499">
        <v>273</v>
      </c>
      <c r="K499" t="s">
        <v>84</v>
      </c>
      <c r="L499" t="s">
        <v>85</v>
      </c>
      <c r="M499" t="s">
        <v>86</v>
      </c>
      <c r="N499">
        <v>2</v>
      </c>
      <c r="O499" s="1">
        <v>44659.714594907404</v>
      </c>
      <c r="P499" s="1">
        <v>44659.762094907404</v>
      </c>
      <c r="Q499">
        <v>2466</v>
      </c>
      <c r="R499">
        <v>1638</v>
      </c>
      <c r="S499" t="b">
        <v>0</v>
      </c>
      <c r="T499" t="s">
        <v>87</v>
      </c>
      <c r="U499" t="b">
        <v>1</v>
      </c>
      <c r="V499" t="s">
        <v>151</v>
      </c>
      <c r="W499" s="1">
        <v>44659.730995370373</v>
      </c>
      <c r="X499">
        <v>1143</v>
      </c>
      <c r="Y499">
        <v>225</v>
      </c>
      <c r="Z499">
        <v>0</v>
      </c>
      <c r="AA499">
        <v>225</v>
      </c>
      <c r="AB499">
        <v>0</v>
      </c>
      <c r="AC499">
        <v>26</v>
      </c>
      <c r="AD499">
        <v>48</v>
      </c>
      <c r="AE499">
        <v>0</v>
      </c>
      <c r="AF499">
        <v>0</v>
      </c>
      <c r="AG499">
        <v>0</v>
      </c>
      <c r="AH499" t="s">
        <v>102</v>
      </c>
      <c r="AI499" s="1">
        <v>44659.762094907404</v>
      </c>
      <c r="AJ499">
        <v>485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48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hidden="1" x14ac:dyDescent="0.45">
      <c r="A500" t="s">
        <v>1177</v>
      </c>
      <c r="B500" t="s">
        <v>79</v>
      </c>
      <c r="C500" t="s">
        <v>1166</v>
      </c>
      <c r="D500" t="s">
        <v>81</v>
      </c>
      <c r="E500" s="2" t="str">
        <f>HYPERLINK("capsilon://?command=openfolder&amp;siteaddress=FAM.docvelocity-na8.net&amp;folderid=FX0B9624FC-648C-1350-0673-1950A4C2A360","FX22041624")</f>
        <v>FX22041624</v>
      </c>
      <c r="F500" t="s">
        <v>19</v>
      </c>
      <c r="G500" t="s">
        <v>19</v>
      </c>
      <c r="H500" t="s">
        <v>82</v>
      </c>
      <c r="I500" t="s">
        <v>1178</v>
      </c>
      <c r="J500">
        <v>32</v>
      </c>
      <c r="K500" t="s">
        <v>84</v>
      </c>
      <c r="L500" t="s">
        <v>85</v>
      </c>
      <c r="M500" t="s">
        <v>86</v>
      </c>
      <c r="N500">
        <v>1</v>
      </c>
      <c r="O500" s="1">
        <v>44659.715613425928</v>
      </c>
      <c r="P500" s="1">
        <v>44659.719976851855</v>
      </c>
      <c r="Q500">
        <v>196</v>
      </c>
      <c r="R500">
        <v>181</v>
      </c>
      <c r="S500" t="b">
        <v>0</v>
      </c>
      <c r="T500" t="s">
        <v>87</v>
      </c>
      <c r="U500" t="b">
        <v>0</v>
      </c>
      <c r="V500" t="s">
        <v>88</v>
      </c>
      <c r="W500" s="1">
        <v>44659.719976851855</v>
      </c>
      <c r="X500">
        <v>181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32</v>
      </c>
      <c r="AE500">
        <v>27</v>
      </c>
      <c r="AF500">
        <v>0</v>
      </c>
      <c r="AG500">
        <v>2</v>
      </c>
      <c r="AH500" t="s">
        <v>87</v>
      </c>
      <c r="AI500" t="s">
        <v>87</v>
      </c>
      <c r="AJ500" t="s">
        <v>87</v>
      </c>
      <c r="AK500" t="s">
        <v>87</v>
      </c>
      <c r="AL500" t="s">
        <v>87</v>
      </c>
      <c r="AM500" t="s">
        <v>87</v>
      </c>
      <c r="AN500" t="s">
        <v>87</v>
      </c>
      <c r="AO500" t="s">
        <v>87</v>
      </c>
      <c r="AP500" t="s">
        <v>87</v>
      </c>
      <c r="AQ500" t="s">
        <v>87</v>
      </c>
      <c r="AR500" t="s">
        <v>87</v>
      </c>
      <c r="AS500" t="s">
        <v>87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hidden="1" x14ac:dyDescent="0.45">
      <c r="A501" t="s">
        <v>1179</v>
      </c>
      <c r="B501" t="s">
        <v>79</v>
      </c>
      <c r="C501" t="s">
        <v>1169</v>
      </c>
      <c r="D501" t="s">
        <v>81</v>
      </c>
      <c r="E501" s="2" t="str">
        <f>HYPERLINK("capsilon://?command=openfolder&amp;siteaddress=FAM.docvelocity-na8.net&amp;folderid=FX2D1EF45E-5A4E-59F2-D442-CC5BFA9B2C57","FX22043079")</f>
        <v>FX22043079</v>
      </c>
      <c r="F501" t="s">
        <v>19</v>
      </c>
      <c r="G501" t="s">
        <v>19</v>
      </c>
      <c r="H501" t="s">
        <v>82</v>
      </c>
      <c r="I501" t="s">
        <v>1170</v>
      </c>
      <c r="J501">
        <v>890</v>
      </c>
      <c r="K501" t="s">
        <v>84</v>
      </c>
      <c r="L501" t="s">
        <v>85</v>
      </c>
      <c r="M501" t="s">
        <v>86</v>
      </c>
      <c r="N501">
        <v>2</v>
      </c>
      <c r="O501" s="1">
        <v>44659.719050925924</v>
      </c>
      <c r="P501" s="1">
        <v>44659.772881944446</v>
      </c>
      <c r="Q501">
        <v>336</v>
      </c>
      <c r="R501">
        <v>4315</v>
      </c>
      <c r="S501" t="b">
        <v>0</v>
      </c>
      <c r="T501" t="s">
        <v>87</v>
      </c>
      <c r="U501" t="b">
        <v>1</v>
      </c>
      <c r="V501" t="s">
        <v>180</v>
      </c>
      <c r="W501" s="1">
        <v>44659.760104166664</v>
      </c>
      <c r="X501">
        <v>3333</v>
      </c>
      <c r="Y501">
        <v>719</v>
      </c>
      <c r="Z501">
        <v>0</v>
      </c>
      <c r="AA501">
        <v>719</v>
      </c>
      <c r="AB501">
        <v>0</v>
      </c>
      <c r="AC501">
        <v>183</v>
      </c>
      <c r="AD501">
        <v>171</v>
      </c>
      <c r="AE501">
        <v>0</v>
      </c>
      <c r="AF501">
        <v>0</v>
      </c>
      <c r="AG501">
        <v>0</v>
      </c>
      <c r="AH501" t="s">
        <v>102</v>
      </c>
      <c r="AI501" s="1">
        <v>44659.772881944446</v>
      </c>
      <c r="AJ501">
        <v>931</v>
      </c>
      <c r="AK501">
        <v>7</v>
      </c>
      <c r="AL501">
        <v>0</v>
      </c>
      <c r="AM501">
        <v>7</v>
      </c>
      <c r="AN501">
        <v>0</v>
      </c>
      <c r="AO501">
        <v>6</v>
      </c>
      <c r="AP501">
        <v>164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hidden="1" x14ac:dyDescent="0.45">
      <c r="A502" t="s">
        <v>1180</v>
      </c>
      <c r="B502" t="s">
        <v>79</v>
      </c>
      <c r="C502" t="s">
        <v>1166</v>
      </c>
      <c r="D502" t="s">
        <v>81</v>
      </c>
      <c r="E502" s="2" t="str">
        <f>HYPERLINK("capsilon://?command=openfolder&amp;siteaddress=FAM.docvelocity-na8.net&amp;folderid=FX0B9624FC-648C-1350-0673-1950A4C2A360","FX22041624")</f>
        <v>FX22041624</v>
      </c>
      <c r="F502" t="s">
        <v>19</v>
      </c>
      <c r="G502" t="s">
        <v>19</v>
      </c>
      <c r="H502" t="s">
        <v>82</v>
      </c>
      <c r="I502" t="s">
        <v>1178</v>
      </c>
      <c r="J502">
        <v>64</v>
      </c>
      <c r="K502" t="s">
        <v>84</v>
      </c>
      <c r="L502" t="s">
        <v>85</v>
      </c>
      <c r="M502" t="s">
        <v>86</v>
      </c>
      <c r="N502">
        <v>2</v>
      </c>
      <c r="O502" s="1">
        <v>44659.723321759258</v>
      </c>
      <c r="P502" s="1">
        <v>44659.772268518522</v>
      </c>
      <c r="Q502">
        <v>470</v>
      </c>
      <c r="R502">
        <v>3759</v>
      </c>
      <c r="S502" t="b">
        <v>0</v>
      </c>
      <c r="T502" t="s">
        <v>87</v>
      </c>
      <c r="U502" t="b">
        <v>1</v>
      </c>
      <c r="V502" t="s">
        <v>136</v>
      </c>
      <c r="W502" s="1">
        <v>44659.759641203702</v>
      </c>
      <c r="X502">
        <v>3061</v>
      </c>
      <c r="Y502">
        <v>141</v>
      </c>
      <c r="Z502">
        <v>0</v>
      </c>
      <c r="AA502">
        <v>141</v>
      </c>
      <c r="AB502">
        <v>0</v>
      </c>
      <c r="AC502">
        <v>134</v>
      </c>
      <c r="AD502">
        <v>-77</v>
      </c>
      <c r="AE502">
        <v>0</v>
      </c>
      <c r="AF502">
        <v>0</v>
      </c>
      <c r="AG502">
        <v>0</v>
      </c>
      <c r="AH502" t="s">
        <v>190</v>
      </c>
      <c r="AI502" s="1">
        <v>44659.772268518522</v>
      </c>
      <c r="AJ502">
        <v>686</v>
      </c>
      <c r="AK502">
        <v>8</v>
      </c>
      <c r="AL502">
        <v>0</v>
      </c>
      <c r="AM502">
        <v>8</v>
      </c>
      <c r="AN502">
        <v>0</v>
      </c>
      <c r="AO502">
        <v>9</v>
      </c>
      <c r="AP502">
        <v>-85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hidden="1" x14ac:dyDescent="0.45">
      <c r="A503" t="s">
        <v>1181</v>
      </c>
      <c r="B503" t="s">
        <v>79</v>
      </c>
      <c r="C503" t="s">
        <v>1182</v>
      </c>
      <c r="D503" t="s">
        <v>81</v>
      </c>
      <c r="E503" s="2" t="str">
        <f>HYPERLINK("capsilon://?command=openfolder&amp;siteaddress=FAM.docvelocity-na8.net&amp;folderid=FX48E2E676-0C7C-C146-7E0A-ED3E09BC1028","FX22041108")</f>
        <v>FX22041108</v>
      </c>
      <c r="F503" t="s">
        <v>19</v>
      </c>
      <c r="G503" t="s">
        <v>19</v>
      </c>
      <c r="H503" t="s">
        <v>82</v>
      </c>
      <c r="I503" t="s">
        <v>1183</v>
      </c>
      <c r="J503">
        <v>84</v>
      </c>
      <c r="K503" t="s">
        <v>84</v>
      </c>
      <c r="L503" t="s">
        <v>85</v>
      </c>
      <c r="M503" t="s">
        <v>86</v>
      </c>
      <c r="N503">
        <v>1</v>
      </c>
      <c r="O503" s="1">
        <v>44659.726145833331</v>
      </c>
      <c r="P503" s="1">
        <v>44659.769189814811</v>
      </c>
      <c r="Q503">
        <v>3442</v>
      </c>
      <c r="R503">
        <v>277</v>
      </c>
      <c r="S503" t="b">
        <v>0</v>
      </c>
      <c r="T503" t="s">
        <v>87</v>
      </c>
      <c r="U503" t="b">
        <v>0</v>
      </c>
      <c r="V503" t="s">
        <v>88</v>
      </c>
      <c r="W503" s="1">
        <v>44659.769189814811</v>
      </c>
      <c r="X503">
        <v>63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84</v>
      </c>
      <c r="AE503">
        <v>79</v>
      </c>
      <c r="AF503">
        <v>0</v>
      </c>
      <c r="AG503">
        <v>2</v>
      </c>
      <c r="AH503" t="s">
        <v>87</v>
      </c>
      <c r="AI503" t="s">
        <v>87</v>
      </c>
      <c r="AJ503" t="s">
        <v>87</v>
      </c>
      <c r="AK503" t="s">
        <v>87</v>
      </c>
      <c r="AL503" t="s">
        <v>87</v>
      </c>
      <c r="AM503" t="s">
        <v>87</v>
      </c>
      <c r="AN503" t="s">
        <v>87</v>
      </c>
      <c r="AO503" t="s">
        <v>87</v>
      </c>
      <c r="AP503" t="s">
        <v>87</v>
      </c>
      <c r="AQ503" t="s">
        <v>87</v>
      </c>
      <c r="AR503" t="s">
        <v>87</v>
      </c>
      <c r="AS503" t="s">
        <v>87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hidden="1" x14ac:dyDescent="0.45">
      <c r="A504" t="s">
        <v>1184</v>
      </c>
      <c r="B504" t="s">
        <v>79</v>
      </c>
      <c r="C504" t="s">
        <v>1182</v>
      </c>
      <c r="D504" t="s">
        <v>81</v>
      </c>
      <c r="E504" s="2" t="str">
        <f>HYPERLINK("capsilon://?command=openfolder&amp;siteaddress=FAM.docvelocity-na8.net&amp;folderid=FX48E2E676-0C7C-C146-7E0A-ED3E09BC1028","FX22041108")</f>
        <v>FX22041108</v>
      </c>
      <c r="F504" t="s">
        <v>19</v>
      </c>
      <c r="G504" t="s">
        <v>19</v>
      </c>
      <c r="H504" t="s">
        <v>82</v>
      </c>
      <c r="I504" t="s">
        <v>1185</v>
      </c>
      <c r="J504">
        <v>28</v>
      </c>
      <c r="K504" t="s">
        <v>84</v>
      </c>
      <c r="L504" t="s">
        <v>85</v>
      </c>
      <c r="M504" t="s">
        <v>86</v>
      </c>
      <c r="N504">
        <v>1</v>
      </c>
      <c r="O504" s="1">
        <v>44659.726539351854</v>
      </c>
      <c r="P504" s="1">
        <v>44659.77</v>
      </c>
      <c r="Q504">
        <v>3501</v>
      </c>
      <c r="R504">
        <v>254</v>
      </c>
      <c r="S504" t="b">
        <v>0</v>
      </c>
      <c r="T504" t="s">
        <v>87</v>
      </c>
      <c r="U504" t="b">
        <v>0</v>
      </c>
      <c r="V504" t="s">
        <v>88</v>
      </c>
      <c r="W504" s="1">
        <v>44659.77</v>
      </c>
      <c r="X504">
        <v>69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28</v>
      </c>
      <c r="AE504">
        <v>21</v>
      </c>
      <c r="AF504">
        <v>0</v>
      </c>
      <c r="AG504">
        <v>2</v>
      </c>
      <c r="AH504" t="s">
        <v>87</v>
      </c>
      <c r="AI504" t="s">
        <v>87</v>
      </c>
      <c r="AJ504" t="s">
        <v>87</v>
      </c>
      <c r="AK504" t="s">
        <v>87</v>
      </c>
      <c r="AL504" t="s">
        <v>87</v>
      </c>
      <c r="AM504" t="s">
        <v>87</v>
      </c>
      <c r="AN504" t="s">
        <v>87</v>
      </c>
      <c r="AO504" t="s">
        <v>87</v>
      </c>
      <c r="AP504" t="s">
        <v>87</v>
      </c>
      <c r="AQ504" t="s">
        <v>87</v>
      </c>
      <c r="AR504" t="s">
        <v>87</v>
      </c>
      <c r="AS504" t="s">
        <v>87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hidden="1" x14ac:dyDescent="0.45">
      <c r="A505" t="s">
        <v>1186</v>
      </c>
      <c r="B505" t="s">
        <v>79</v>
      </c>
      <c r="C505" t="s">
        <v>1187</v>
      </c>
      <c r="D505" t="s">
        <v>81</v>
      </c>
      <c r="E505" s="2" t="str">
        <f>HYPERLINK("capsilon://?command=openfolder&amp;siteaddress=FAM.docvelocity-na8.net&amp;folderid=FXC7E8B257-404F-DDC0-8FF1-13C3B1B39317","FX22042532")</f>
        <v>FX22042532</v>
      </c>
      <c r="F505" t="s">
        <v>19</v>
      </c>
      <c r="G505" t="s">
        <v>19</v>
      </c>
      <c r="H505" t="s">
        <v>82</v>
      </c>
      <c r="I505" t="s">
        <v>1188</v>
      </c>
      <c r="J505">
        <v>392</v>
      </c>
      <c r="K505" t="s">
        <v>84</v>
      </c>
      <c r="L505" t="s">
        <v>85</v>
      </c>
      <c r="M505" t="s">
        <v>86</v>
      </c>
      <c r="N505">
        <v>1</v>
      </c>
      <c r="O505" s="1">
        <v>44659.727141203701</v>
      </c>
      <c r="P505" s="1">
        <v>44659.779560185183</v>
      </c>
      <c r="Q505">
        <v>3474</v>
      </c>
      <c r="R505">
        <v>1055</v>
      </c>
      <c r="S505" t="b">
        <v>0</v>
      </c>
      <c r="T505" t="s">
        <v>87</v>
      </c>
      <c r="U505" t="b">
        <v>0</v>
      </c>
      <c r="V505" t="s">
        <v>88</v>
      </c>
      <c r="W505" s="1">
        <v>44659.779560185183</v>
      </c>
      <c r="X505">
        <v>816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392</v>
      </c>
      <c r="AE505">
        <v>367</v>
      </c>
      <c r="AF505">
        <v>0</v>
      </c>
      <c r="AG505">
        <v>21</v>
      </c>
      <c r="AH505" t="s">
        <v>87</v>
      </c>
      <c r="AI505" t="s">
        <v>87</v>
      </c>
      <c r="AJ505" t="s">
        <v>87</v>
      </c>
      <c r="AK505" t="s">
        <v>87</v>
      </c>
      <c r="AL505" t="s">
        <v>87</v>
      </c>
      <c r="AM505" t="s">
        <v>87</v>
      </c>
      <c r="AN505" t="s">
        <v>87</v>
      </c>
      <c r="AO505" t="s">
        <v>87</v>
      </c>
      <c r="AP505" t="s">
        <v>87</v>
      </c>
      <c r="AQ505" t="s">
        <v>87</v>
      </c>
      <c r="AR505" t="s">
        <v>87</v>
      </c>
      <c r="AS505" t="s">
        <v>87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hidden="1" x14ac:dyDescent="0.45">
      <c r="A506" t="s">
        <v>1189</v>
      </c>
      <c r="B506" t="s">
        <v>79</v>
      </c>
      <c r="C506" t="s">
        <v>1190</v>
      </c>
      <c r="D506" t="s">
        <v>81</v>
      </c>
      <c r="E506" s="2" t="str">
        <f>HYPERLINK("capsilon://?command=openfolder&amp;siteaddress=FAM.docvelocity-na8.net&amp;folderid=FX32D6A78D-24EB-C812-0F64-158E060FA9AE","FX22042345")</f>
        <v>FX22042345</v>
      </c>
      <c r="F506" t="s">
        <v>19</v>
      </c>
      <c r="G506" t="s">
        <v>19</v>
      </c>
      <c r="H506" t="s">
        <v>82</v>
      </c>
      <c r="I506" t="s">
        <v>1191</v>
      </c>
      <c r="J506">
        <v>190</v>
      </c>
      <c r="K506" t="s">
        <v>84</v>
      </c>
      <c r="L506" t="s">
        <v>85</v>
      </c>
      <c r="M506" t="s">
        <v>86</v>
      </c>
      <c r="N506">
        <v>1</v>
      </c>
      <c r="O506" s="1">
        <v>44659.76190972222</v>
      </c>
      <c r="P506" s="1">
        <v>44659.781192129631</v>
      </c>
      <c r="Q506">
        <v>1473</v>
      </c>
      <c r="R506">
        <v>193</v>
      </c>
      <c r="S506" t="b">
        <v>0</v>
      </c>
      <c r="T506" t="s">
        <v>87</v>
      </c>
      <c r="U506" t="b">
        <v>0</v>
      </c>
      <c r="V506" t="s">
        <v>88</v>
      </c>
      <c r="W506" s="1">
        <v>44659.781192129631</v>
      </c>
      <c r="X506">
        <v>140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190</v>
      </c>
      <c r="AE506">
        <v>178</v>
      </c>
      <c r="AF506">
        <v>0</v>
      </c>
      <c r="AG506">
        <v>5</v>
      </c>
      <c r="AH506" t="s">
        <v>87</v>
      </c>
      <c r="AI506" t="s">
        <v>87</v>
      </c>
      <c r="AJ506" t="s">
        <v>87</v>
      </c>
      <c r="AK506" t="s">
        <v>87</v>
      </c>
      <c r="AL506" t="s">
        <v>87</v>
      </c>
      <c r="AM506" t="s">
        <v>87</v>
      </c>
      <c r="AN506" t="s">
        <v>87</v>
      </c>
      <c r="AO506" t="s">
        <v>87</v>
      </c>
      <c r="AP506" t="s">
        <v>87</v>
      </c>
      <c r="AQ506" t="s">
        <v>87</v>
      </c>
      <c r="AR506" t="s">
        <v>87</v>
      </c>
      <c r="AS506" t="s">
        <v>87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hidden="1" x14ac:dyDescent="0.45">
      <c r="A507" t="s">
        <v>1192</v>
      </c>
      <c r="B507" t="s">
        <v>79</v>
      </c>
      <c r="C507" t="s">
        <v>1182</v>
      </c>
      <c r="D507" t="s">
        <v>81</v>
      </c>
      <c r="E507" s="2" t="str">
        <f>HYPERLINK("capsilon://?command=openfolder&amp;siteaddress=FAM.docvelocity-na8.net&amp;folderid=FX48E2E676-0C7C-C146-7E0A-ED3E09BC1028","FX22041108")</f>
        <v>FX22041108</v>
      </c>
      <c r="F507" t="s">
        <v>19</v>
      </c>
      <c r="G507" t="s">
        <v>19</v>
      </c>
      <c r="H507" t="s">
        <v>82</v>
      </c>
      <c r="I507" t="s">
        <v>1183</v>
      </c>
      <c r="J507">
        <v>108</v>
      </c>
      <c r="K507" t="s">
        <v>84</v>
      </c>
      <c r="L507" t="s">
        <v>85</v>
      </c>
      <c r="M507" t="s">
        <v>86</v>
      </c>
      <c r="N507">
        <v>2</v>
      </c>
      <c r="O507" s="1">
        <v>44659.769733796296</v>
      </c>
      <c r="P507" s="1">
        <v>44659.973761574074</v>
      </c>
      <c r="Q507">
        <v>16081</v>
      </c>
      <c r="R507">
        <v>1547</v>
      </c>
      <c r="S507" t="b">
        <v>0</v>
      </c>
      <c r="T507" t="s">
        <v>87</v>
      </c>
      <c r="U507" t="b">
        <v>1</v>
      </c>
      <c r="V507" t="s">
        <v>108</v>
      </c>
      <c r="W507" s="1">
        <v>44659.785277777781</v>
      </c>
      <c r="X507">
        <v>1097</v>
      </c>
      <c r="Y507">
        <v>86</v>
      </c>
      <c r="Z507">
        <v>0</v>
      </c>
      <c r="AA507">
        <v>86</v>
      </c>
      <c r="AB507">
        <v>0</v>
      </c>
      <c r="AC507">
        <v>1</v>
      </c>
      <c r="AD507">
        <v>22</v>
      </c>
      <c r="AE507">
        <v>0</v>
      </c>
      <c r="AF507">
        <v>0</v>
      </c>
      <c r="AG507">
        <v>0</v>
      </c>
      <c r="AH507" t="s">
        <v>1193</v>
      </c>
      <c r="AI507" s="1">
        <v>44659.973761574074</v>
      </c>
      <c r="AJ507">
        <v>423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22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hidden="1" x14ac:dyDescent="0.45">
      <c r="A508" t="s">
        <v>1194</v>
      </c>
      <c r="B508" t="s">
        <v>79</v>
      </c>
      <c r="C508" t="s">
        <v>724</v>
      </c>
      <c r="D508" t="s">
        <v>81</v>
      </c>
      <c r="E508" s="2" t="str">
        <f>HYPERLINK("capsilon://?command=openfolder&amp;siteaddress=FAM.docvelocity-na8.net&amp;folderid=FXEF074490-5E83-59D3-D98E-0C2DEDB18D7F","FX22033739")</f>
        <v>FX22033739</v>
      </c>
      <c r="F508" t="s">
        <v>19</v>
      </c>
      <c r="G508" t="s">
        <v>19</v>
      </c>
      <c r="H508" t="s">
        <v>82</v>
      </c>
      <c r="I508" t="s">
        <v>725</v>
      </c>
      <c r="J508">
        <v>0</v>
      </c>
      <c r="K508" t="s">
        <v>84</v>
      </c>
      <c r="L508" t="s">
        <v>85</v>
      </c>
      <c r="M508" t="s">
        <v>86</v>
      </c>
      <c r="N508">
        <v>2</v>
      </c>
      <c r="O508" s="1">
        <v>44652.63521990741</v>
      </c>
      <c r="P508" s="1">
        <v>44652.654502314814</v>
      </c>
      <c r="Q508">
        <v>443</v>
      </c>
      <c r="R508">
        <v>1223</v>
      </c>
      <c r="S508" t="b">
        <v>0</v>
      </c>
      <c r="T508" t="s">
        <v>87</v>
      </c>
      <c r="U508" t="b">
        <v>1</v>
      </c>
      <c r="V508" t="s">
        <v>189</v>
      </c>
      <c r="W508" s="1">
        <v>44652.653078703705</v>
      </c>
      <c r="X508">
        <v>1106</v>
      </c>
      <c r="Y508">
        <v>37</v>
      </c>
      <c r="Z508">
        <v>0</v>
      </c>
      <c r="AA508">
        <v>37</v>
      </c>
      <c r="AB508">
        <v>74</v>
      </c>
      <c r="AC508">
        <v>32</v>
      </c>
      <c r="AD508">
        <v>-37</v>
      </c>
      <c r="AE508">
        <v>0</v>
      </c>
      <c r="AF508">
        <v>0</v>
      </c>
      <c r="AG508">
        <v>0</v>
      </c>
      <c r="AH508" t="s">
        <v>102</v>
      </c>
      <c r="AI508" s="1">
        <v>44652.654502314814</v>
      </c>
      <c r="AJ508">
        <v>64</v>
      </c>
      <c r="AK508">
        <v>0</v>
      </c>
      <c r="AL508">
        <v>0</v>
      </c>
      <c r="AM508">
        <v>0</v>
      </c>
      <c r="AN508">
        <v>74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hidden="1" x14ac:dyDescent="0.45">
      <c r="A509" t="s">
        <v>1195</v>
      </c>
      <c r="B509" t="s">
        <v>79</v>
      </c>
      <c r="C509" t="s">
        <v>1182</v>
      </c>
      <c r="D509" t="s">
        <v>81</v>
      </c>
      <c r="E509" s="2" t="str">
        <f>HYPERLINK("capsilon://?command=openfolder&amp;siteaddress=FAM.docvelocity-na8.net&amp;folderid=FX48E2E676-0C7C-C146-7E0A-ED3E09BC1028","FX22041108")</f>
        <v>FX22041108</v>
      </c>
      <c r="F509" t="s">
        <v>19</v>
      </c>
      <c r="G509" t="s">
        <v>19</v>
      </c>
      <c r="H509" t="s">
        <v>82</v>
      </c>
      <c r="I509" t="s">
        <v>1185</v>
      </c>
      <c r="J509">
        <v>56</v>
      </c>
      <c r="K509" t="s">
        <v>84</v>
      </c>
      <c r="L509" t="s">
        <v>85</v>
      </c>
      <c r="M509" t="s">
        <v>86</v>
      </c>
      <c r="N509">
        <v>2</v>
      </c>
      <c r="O509" s="1">
        <v>44659.770601851851</v>
      </c>
      <c r="P509" s="1">
        <v>44659.975219907406</v>
      </c>
      <c r="Q509">
        <v>16667</v>
      </c>
      <c r="R509">
        <v>1012</v>
      </c>
      <c r="S509" t="b">
        <v>0</v>
      </c>
      <c r="T509" t="s">
        <v>87</v>
      </c>
      <c r="U509" t="b">
        <v>1</v>
      </c>
      <c r="V509" t="s">
        <v>136</v>
      </c>
      <c r="W509" s="1">
        <v>44659.784016203703</v>
      </c>
      <c r="X509">
        <v>509</v>
      </c>
      <c r="Y509">
        <v>42</v>
      </c>
      <c r="Z509">
        <v>0</v>
      </c>
      <c r="AA509">
        <v>42</v>
      </c>
      <c r="AB509">
        <v>0</v>
      </c>
      <c r="AC509">
        <v>14</v>
      </c>
      <c r="AD509">
        <v>14</v>
      </c>
      <c r="AE509">
        <v>0</v>
      </c>
      <c r="AF509">
        <v>0</v>
      </c>
      <c r="AG509">
        <v>0</v>
      </c>
      <c r="AH509" t="s">
        <v>299</v>
      </c>
      <c r="AI509" s="1">
        <v>44659.975219907406</v>
      </c>
      <c r="AJ509">
        <v>503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14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hidden="1" x14ac:dyDescent="0.45">
      <c r="A510" t="s">
        <v>1196</v>
      </c>
      <c r="B510" t="s">
        <v>79</v>
      </c>
      <c r="C510" t="s">
        <v>766</v>
      </c>
      <c r="D510" t="s">
        <v>81</v>
      </c>
      <c r="E510" s="2" t="str">
        <f>HYPERLINK("capsilon://?command=openfolder&amp;siteaddress=FAM.docvelocity-na8.net&amp;folderid=FXDC175D9E-E08B-FCE4-0870-4DAA80D67F77","FX220313945")</f>
        <v>FX220313945</v>
      </c>
      <c r="F510" t="s">
        <v>19</v>
      </c>
      <c r="G510" t="s">
        <v>19</v>
      </c>
      <c r="H510" t="s">
        <v>82</v>
      </c>
      <c r="I510" t="s">
        <v>767</v>
      </c>
      <c r="J510">
        <v>152</v>
      </c>
      <c r="K510" t="s">
        <v>84</v>
      </c>
      <c r="L510" t="s">
        <v>85</v>
      </c>
      <c r="M510" t="s">
        <v>86</v>
      </c>
      <c r="N510">
        <v>2</v>
      </c>
      <c r="O510" s="1">
        <v>44652.636828703704</v>
      </c>
      <c r="P510" s="1">
        <v>44652.652881944443</v>
      </c>
      <c r="Q510">
        <v>961</v>
      </c>
      <c r="R510">
        <v>426</v>
      </c>
      <c r="S510" t="b">
        <v>0</v>
      </c>
      <c r="T510" t="s">
        <v>87</v>
      </c>
      <c r="U510" t="b">
        <v>1</v>
      </c>
      <c r="V510" t="s">
        <v>180</v>
      </c>
      <c r="W510" s="1">
        <v>44652.650972222225</v>
      </c>
      <c r="X510">
        <v>338</v>
      </c>
      <c r="Y510">
        <v>0</v>
      </c>
      <c r="Z510">
        <v>0</v>
      </c>
      <c r="AA510">
        <v>0</v>
      </c>
      <c r="AB510">
        <v>130</v>
      </c>
      <c r="AC510">
        <v>0</v>
      </c>
      <c r="AD510">
        <v>152</v>
      </c>
      <c r="AE510">
        <v>0</v>
      </c>
      <c r="AF510">
        <v>0</v>
      </c>
      <c r="AG510">
        <v>0</v>
      </c>
      <c r="AH510" t="s">
        <v>102</v>
      </c>
      <c r="AI510" s="1">
        <v>44652.652881944443</v>
      </c>
      <c r="AJ510">
        <v>19</v>
      </c>
      <c r="AK510">
        <v>0</v>
      </c>
      <c r="AL510">
        <v>0</v>
      </c>
      <c r="AM510">
        <v>0</v>
      </c>
      <c r="AN510">
        <v>130</v>
      </c>
      <c r="AO510">
        <v>0</v>
      </c>
      <c r="AP510">
        <v>152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hidden="1" x14ac:dyDescent="0.45">
      <c r="A511" t="s">
        <v>1197</v>
      </c>
      <c r="B511" t="s">
        <v>79</v>
      </c>
      <c r="C511" t="s">
        <v>1187</v>
      </c>
      <c r="D511" t="s">
        <v>81</v>
      </c>
      <c r="E511" s="2" t="str">
        <f>HYPERLINK("capsilon://?command=openfolder&amp;siteaddress=FAM.docvelocity-na8.net&amp;folderid=FXC7E8B257-404F-DDC0-8FF1-13C3B1B39317","FX22042532")</f>
        <v>FX22042532</v>
      </c>
      <c r="F511" t="s">
        <v>19</v>
      </c>
      <c r="G511" t="s">
        <v>19</v>
      </c>
      <c r="H511" t="s">
        <v>82</v>
      </c>
      <c r="I511" t="s">
        <v>1188</v>
      </c>
      <c r="J511">
        <v>846</v>
      </c>
      <c r="K511" t="s">
        <v>84</v>
      </c>
      <c r="L511" t="s">
        <v>85</v>
      </c>
      <c r="M511" t="s">
        <v>86</v>
      </c>
      <c r="N511">
        <v>2</v>
      </c>
      <c r="O511" s="1">
        <v>44659.780740740738</v>
      </c>
      <c r="P511" s="1">
        <v>44660.055046296293</v>
      </c>
      <c r="Q511">
        <v>15157</v>
      </c>
      <c r="R511">
        <v>8543</v>
      </c>
      <c r="S511" t="b">
        <v>0</v>
      </c>
      <c r="T511" t="s">
        <v>87</v>
      </c>
      <c r="U511" t="b">
        <v>1</v>
      </c>
      <c r="V511" t="s">
        <v>322</v>
      </c>
      <c r="W511" s="1">
        <v>44659.995752314811</v>
      </c>
      <c r="X511">
        <v>4912</v>
      </c>
      <c r="Y511">
        <v>740</v>
      </c>
      <c r="Z511">
        <v>0</v>
      </c>
      <c r="AA511">
        <v>740</v>
      </c>
      <c r="AB511">
        <v>0</v>
      </c>
      <c r="AC511">
        <v>215</v>
      </c>
      <c r="AD511">
        <v>106</v>
      </c>
      <c r="AE511">
        <v>0</v>
      </c>
      <c r="AF511">
        <v>0</v>
      </c>
      <c r="AG511">
        <v>0</v>
      </c>
      <c r="AH511" t="s">
        <v>1193</v>
      </c>
      <c r="AI511" s="1">
        <v>44660.055046296293</v>
      </c>
      <c r="AJ511">
        <v>3343</v>
      </c>
      <c r="AK511">
        <v>6</v>
      </c>
      <c r="AL511">
        <v>0</v>
      </c>
      <c r="AM511">
        <v>6</v>
      </c>
      <c r="AN511">
        <v>0</v>
      </c>
      <c r="AO511">
        <v>6</v>
      </c>
      <c r="AP511">
        <v>100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hidden="1" x14ac:dyDescent="0.45">
      <c r="A512" t="s">
        <v>1198</v>
      </c>
      <c r="B512" t="s">
        <v>79</v>
      </c>
      <c r="C512" t="s">
        <v>1190</v>
      </c>
      <c r="D512" t="s">
        <v>81</v>
      </c>
      <c r="E512" s="2" t="str">
        <f>HYPERLINK("capsilon://?command=openfolder&amp;siteaddress=FAM.docvelocity-na8.net&amp;folderid=FX32D6A78D-24EB-C812-0F64-158E060FA9AE","FX22042345")</f>
        <v>FX22042345</v>
      </c>
      <c r="F512" t="s">
        <v>19</v>
      </c>
      <c r="G512" t="s">
        <v>19</v>
      </c>
      <c r="H512" t="s">
        <v>82</v>
      </c>
      <c r="I512" t="s">
        <v>1191</v>
      </c>
      <c r="J512">
        <v>266</v>
      </c>
      <c r="K512" t="s">
        <v>84</v>
      </c>
      <c r="L512" t="s">
        <v>85</v>
      </c>
      <c r="M512" t="s">
        <v>86</v>
      </c>
      <c r="N512">
        <v>2</v>
      </c>
      <c r="O512" s="1">
        <v>44659.781967592593</v>
      </c>
      <c r="P512" s="1">
        <v>44659.981238425928</v>
      </c>
      <c r="Q512">
        <v>15783</v>
      </c>
      <c r="R512">
        <v>1434</v>
      </c>
      <c r="S512" t="b">
        <v>0</v>
      </c>
      <c r="T512" t="s">
        <v>87</v>
      </c>
      <c r="U512" t="b">
        <v>1</v>
      </c>
      <c r="V512" t="s">
        <v>98</v>
      </c>
      <c r="W512" s="1">
        <v>44659.794421296298</v>
      </c>
      <c r="X512">
        <v>789</v>
      </c>
      <c r="Y512">
        <v>237</v>
      </c>
      <c r="Z512">
        <v>0</v>
      </c>
      <c r="AA512">
        <v>237</v>
      </c>
      <c r="AB512">
        <v>0</v>
      </c>
      <c r="AC512">
        <v>8</v>
      </c>
      <c r="AD512">
        <v>29</v>
      </c>
      <c r="AE512">
        <v>0</v>
      </c>
      <c r="AF512">
        <v>0</v>
      </c>
      <c r="AG512">
        <v>0</v>
      </c>
      <c r="AH512" t="s">
        <v>1193</v>
      </c>
      <c r="AI512" s="1">
        <v>44659.981238425928</v>
      </c>
      <c r="AJ512">
        <v>645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29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hidden="1" x14ac:dyDescent="0.45">
      <c r="A513" t="s">
        <v>1199</v>
      </c>
      <c r="B513" t="s">
        <v>79</v>
      </c>
      <c r="C513" t="s">
        <v>1200</v>
      </c>
      <c r="D513" t="s">
        <v>81</v>
      </c>
      <c r="E513" s="2" t="str">
        <f>HYPERLINK("capsilon://?command=openfolder&amp;siteaddress=FAM.docvelocity-na8.net&amp;folderid=FXB3A4C5BB-EEC8-C399-AFE0-EA1906F2E1D9","FX22042980")</f>
        <v>FX22042980</v>
      </c>
      <c r="F513" t="s">
        <v>19</v>
      </c>
      <c r="G513" t="s">
        <v>19</v>
      </c>
      <c r="H513" t="s">
        <v>82</v>
      </c>
      <c r="I513" t="s">
        <v>1201</v>
      </c>
      <c r="J513">
        <v>101</v>
      </c>
      <c r="K513" t="s">
        <v>84</v>
      </c>
      <c r="L513" t="s">
        <v>85</v>
      </c>
      <c r="M513" t="s">
        <v>86</v>
      </c>
      <c r="N513">
        <v>2</v>
      </c>
      <c r="O513" s="1">
        <v>44659.782847222225</v>
      </c>
      <c r="P513" s="1">
        <v>44659.983726851853</v>
      </c>
      <c r="Q513">
        <v>15463</v>
      </c>
      <c r="R513">
        <v>1893</v>
      </c>
      <c r="S513" t="b">
        <v>0</v>
      </c>
      <c r="T513" t="s">
        <v>87</v>
      </c>
      <c r="U513" t="b">
        <v>0</v>
      </c>
      <c r="V513" t="s">
        <v>245</v>
      </c>
      <c r="W513" s="1">
        <v>44659.95207175926</v>
      </c>
      <c r="X513">
        <v>1081</v>
      </c>
      <c r="Y513">
        <v>89</v>
      </c>
      <c r="Z513">
        <v>0</v>
      </c>
      <c r="AA513">
        <v>89</v>
      </c>
      <c r="AB513">
        <v>0</v>
      </c>
      <c r="AC513">
        <v>3</v>
      </c>
      <c r="AD513">
        <v>12</v>
      </c>
      <c r="AE513">
        <v>0</v>
      </c>
      <c r="AF513">
        <v>0</v>
      </c>
      <c r="AG513">
        <v>0</v>
      </c>
      <c r="AH513" t="s">
        <v>299</v>
      </c>
      <c r="AI513" s="1">
        <v>44659.983726851853</v>
      </c>
      <c r="AJ513">
        <v>734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12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hidden="1" x14ac:dyDescent="0.45">
      <c r="A514" t="s">
        <v>1202</v>
      </c>
      <c r="B514" t="s">
        <v>79</v>
      </c>
      <c r="C514" t="s">
        <v>1203</v>
      </c>
      <c r="D514" t="s">
        <v>81</v>
      </c>
      <c r="E514" s="2" t="str">
        <f>HYPERLINK("capsilon://?command=openfolder&amp;siteaddress=FAM.docvelocity-na8.net&amp;folderid=FX131A8FD7-0162-1108-2DBA-5B041560B298","FX22042702")</f>
        <v>FX22042702</v>
      </c>
      <c r="F514" t="s">
        <v>19</v>
      </c>
      <c r="G514" t="s">
        <v>19</v>
      </c>
      <c r="H514" t="s">
        <v>82</v>
      </c>
      <c r="I514" t="s">
        <v>1204</v>
      </c>
      <c r="J514">
        <v>86</v>
      </c>
      <c r="K514" t="s">
        <v>84</v>
      </c>
      <c r="L514" t="s">
        <v>85</v>
      </c>
      <c r="M514" t="s">
        <v>86</v>
      </c>
      <c r="N514">
        <v>1</v>
      </c>
      <c r="O514" s="1">
        <v>44659.784085648149</v>
      </c>
      <c r="P514" s="1">
        <v>44659.963796296295</v>
      </c>
      <c r="Q514">
        <v>13878</v>
      </c>
      <c r="R514">
        <v>1649</v>
      </c>
      <c r="S514" t="b">
        <v>0</v>
      </c>
      <c r="T514" t="s">
        <v>87</v>
      </c>
      <c r="U514" t="b">
        <v>0</v>
      </c>
      <c r="V514" t="s">
        <v>245</v>
      </c>
      <c r="W514" s="1">
        <v>44659.963796296295</v>
      </c>
      <c r="X514">
        <v>1013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86</v>
      </c>
      <c r="AE514">
        <v>74</v>
      </c>
      <c r="AF514">
        <v>0</v>
      </c>
      <c r="AG514">
        <v>9</v>
      </c>
      <c r="AH514" t="s">
        <v>87</v>
      </c>
      <c r="AI514" t="s">
        <v>87</v>
      </c>
      <c r="AJ514" t="s">
        <v>87</v>
      </c>
      <c r="AK514" t="s">
        <v>87</v>
      </c>
      <c r="AL514" t="s">
        <v>87</v>
      </c>
      <c r="AM514" t="s">
        <v>87</v>
      </c>
      <c r="AN514" t="s">
        <v>87</v>
      </c>
      <c r="AO514" t="s">
        <v>87</v>
      </c>
      <c r="AP514" t="s">
        <v>87</v>
      </c>
      <c r="AQ514" t="s">
        <v>87</v>
      </c>
      <c r="AR514" t="s">
        <v>87</v>
      </c>
      <c r="AS514" t="s">
        <v>87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hidden="1" x14ac:dyDescent="0.45">
      <c r="A515" t="s">
        <v>1205</v>
      </c>
      <c r="B515" t="s">
        <v>79</v>
      </c>
      <c r="C515" t="s">
        <v>872</v>
      </c>
      <c r="D515" t="s">
        <v>81</v>
      </c>
      <c r="E515" s="2" t="str">
        <f>HYPERLINK("capsilon://?command=openfolder&amp;siteaddress=FAM.docvelocity-na8.net&amp;folderid=FX5FE1E230-9F33-EE92-9EC4-07352C708F82","FX220313827")</f>
        <v>FX220313827</v>
      </c>
      <c r="F515" t="s">
        <v>19</v>
      </c>
      <c r="G515" t="s">
        <v>19</v>
      </c>
      <c r="H515" t="s">
        <v>82</v>
      </c>
      <c r="I515" t="s">
        <v>879</v>
      </c>
      <c r="J515">
        <v>56</v>
      </c>
      <c r="K515" t="s">
        <v>84</v>
      </c>
      <c r="L515" t="s">
        <v>85</v>
      </c>
      <c r="M515" t="s">
        <v>86</v>
      </c>
      <c r="N515">
        <v>2</v>
      </c>
      <c r="O515" s="1">
        <v>44652.63790509259</v>
      </c>
      <c r="P515" s="1">
        <v>44652.652650462966</v>
      </c>
      <c r="Q515">
        <v>802</v>
      </c>
      <c r="R515">
        <v>472</v>
      </c>
      <c r="S515" t="b">
        <v>0</v>
      </c>
      <c r="T515" t="s">
        <v>87</v>
      </c>
      <c r="U515" t="b">
        <v>1</v>
      </c>
      <c r="V515" t="s">
        <v>139</v>
      </c>
      <c r="W515" s="1">
        <v>44652.650347222225</v>
      </c>
      <c r="X515">
        <v>279</v>
      </c>
      <c r="Y515">
        <v>42</v>
      </c>
      <c r="Z515">
        <v>0</v>
      </c>
      <c r="AA515">
        <v>42</v>
      </c>
      <c r="AB515">
        <v>0</v>
      </c>
      <c r="AC515">
        <v>0</v>
      </c>
      <c r="AD515">
        <v>14</v>
      </c>
      <c r="AE515">
        <v>0</v>
      </c>
      <c r="AF515">
        <v>0</v>
      </c>
      <c r="AG515">
        <v>0</v>
      </c>
      <c r="AH515" t="s">
        <v>102</v>
      </c>
      <c r="AI515" s="1">
        <v>44652.652650462966</v>
      </c>
      <c r="AJ515">
        <v>184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14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hidden="1" x14ac:dyDescent="0.45">
      <c r="A516" t="s">
        <v>1206</v>
      </c>
      <c r="B516" t="s">
        <v>79</v>
      </c>
      <c r="C516" t="s">
        <v>1207</v>
      </c>
      <c r="D516" t="s">
        <v>81</v>
      </c>
      <c r="E516" s="2" t="str">
        <f>HYPERLINK("capsilon://?command=openfolder&amp;siteaddress=FAM.docvelocity-na8.net&amp;folderid=FX8E7ED5DD-E9D8-7BA0-4DAF-C1EF0375A399","FX22042188")</f>
        <v>FX22042188</v>
      </c>
      <c r="F516" t="s">
        <v>19</v>
      </c>
      <c r="G516" t="s">
        <v>19</v>
      </c>
      <c r="H516" t="s">
        <v>82</v>
      </c>
      <c r="I516" t="s">
        <v>1208</v>
      </c>
      <c r="J516">
        <v>28</v>
      </c>
      <c r="K516" t="s">
        <v>84</v>
      </c>
      <c r="L516" t="s">
        <v>85</v>
      </c>
      <c r="M516" t="s">
        <v>86</v>
      </c>
      <c r="N516">
        <v>2</v>
      </c>
      <c r="O516" s="1">
        <v>44659.841527777775</v>
      </c>
      <c r="P516" s="1">
        <v>44659.982430555552</v>
      </c>
      <c r="Q516">
        <v>11903</v>
      </c>
      <c r="R516">
        <v>271</v>
      </c>
      <c r="S516" t="b">
        <v>0</v>
      </c>
      <c r="T516" t="s">
        <v>87</v>
      </c>
      <c r="U516" t="b">
        <v>0</v>
      </c>
      <c r="V516" t="s">
        <v>382</v>
      </c>
      <c r="W516" s="1">
        <v>44659.950474537036</v>
      </c>
      <c r="X516">
        <v>169</v>
      </c>
      <c r="Y516">
        <v>21</v>
      </c>
      <c r="Z516">
        <v>0</v>
      </c>
      <c r="AA516">
        <v>21</v>
      </c>
      <c r="AB516">
        <v>0</v>
      </c>
      <c r="AC516">
        <v>0</v>
      </c>
      <c r="AD516">
        <v>7</v>
      </c>
      <c r="AE516">
        <v>0</v>
      </c>
      <c r="AF516">
        <v>0</v>
      </c>
      <c r="AG516">
        <v>0</v>
      </c>
      <c r="AH516" t="s">
        <v>1193</v>
      </c>
      <c r="AI516" s="1">
        <v>44659.982430555552</v>
      </c>
      <c r="AJ516">
        <v>102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7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hidden="1" x14ac:dyDescent="0.45">
      <c r="A517" t="s">
        <v>1209</v>
      </c>
      <c r="B517" t="s">
        <v>79</v>
      </c>
      <c r="C517" t="s">
        <v>1207</v>
      </c>
      <c r="D517" t="s">
        <v>81</v>
      </c>
      <c r="E517" s="2" t="str">
        <f>HYPERLINK("capsilon://?command=openfolder&amp;siteaddress=FAM.docvelocity-na8.net&amp;folderid=FX8E7ED5DD-E9D8-7BA0-4DAF-C1EF0375A399","FX22042188")</f>
        <v>FX22042188</v>
      </c>
      <c r="F517" t="s">
        <v>19</v>
      </c>
      <c r="G517" t="s">
        <v>19</v>
      </c>
      <c r="H517" t="s">
        <v>82</v>
      </c>
      <c r="I517" t="s">
        <v>1210</v>
      </c>
      <c r="J517">
        <v>93</v>
      </c>
      <c r="K517" t="s">
        <v>84</v>
      </c>
      <c r="L517" t="s">
        <v>85</v>
      </c>
      <c r="M517" t="s">
        <v>86</v>
      </c>
      <c r="N517">
        <v>1</v>
      </c>
      <c r="O517" s="1">
        <v>44659.841689814813</v>
      </c>
      <c r="P517" s="1">
        <v>44659.952939814815</v>
      </c>
      <c r="Q517">
        <v>9400</v>
      </c>
      <c r="R517">
        <v>212</v>
      </c>
      <c r="S517" t="b">
        <v>0</v>
      </c>
      <c r="T517" t="s">
        <v>87</v>
      </c>
      <c r="U517" t="b">
        <v>0</v>
      </c>
      <c r="V517" t="s">
        <v>382</v>
      </c>
      <c r="W517" s="1">
        <v>44659.952939814815</v>
      </c>
      <c r="X517">
        <v>212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93</v>
      </c>
      <c r="AE517">
        <v>88</v>
      </c>
      <c r="AF517">
        <v>0</v>
      </c>
      <c r="AG517">
        <v>2</v>
      </c>
      <c r="AH517" t="s">
        <v>87</v>
      </c>
      <c r="AI517" t="s">
        <v>87</v>
      </c>
      <c r="AJ517" t="s">
        <v>87</v>
      </c>
      <c r="AK517" t="s">
        <v>87</v>
      </c>
      <c r="AL517" t="s">
        <v>87</v>
      </c>
      <c r="AM517" t="s">
        <v>87</v>
      </c>
      <c r="AN517" t="s">
        <v>87</v>
      </c>
      <c r="AO517" t="s">
        <v>87</v>
      </c>
      <c r="AP517" t="s">
        <v>87</v>
      </c>
      <c r="AQ517" t="s">
        <v>87</v>
      </c>
      <c r="AR517" t="s">
        <v>87</v>
      </c>
      <c r="AS517" t="s">
        <v>87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hidden="1" x14ac:dyDescent="0.45">
      <c r="A518" t="s">
        <v>1211</v>
      </c>
      <c r="B518" t="s">
        <v>79</v>
      </c>
      <c r="C518" t="s">
        <v>1207</v>
      </c>
      <c r="D518" t="s">
        <v>81</v>
      </c>
      <c r="E518" s="2" t="str">
        <f>HYPERLINK("capsilon://?command=openfolder&amp;siteaddress=FAM.docvelocity-na8.net&amp;folderid=FX8E7ED5DD-E9D8-7BA0-4DAF-C1EF0375A399","FX22042188")</f>
        <v>FX22042188</v>
      </c>
      <c r="F518" t="s">
        <v>19</v>
      </c>
      <c r="G518" t="s">
        <v>19</v>
      </c>
      <c r="H518" t="s">
        <v>82</v>
      </c>
      <c r="I518" t="s">
        <v>1212</v>
      </c>
      <c r="J518">
        <v>59</v>
      </c>
      <c r="K518" t="s">
        <v>84</v>
      </c>
      <c r="L518" t="s">
        <v>85</v>
      </c>
      <c r="M518" t="s">
        <v>86</v>
      </c>
      <c r="N518">
        <v>2</v>
      </c>
      <c r="O518" s="1">
        <v>44659.841944444444</v>
      </c>
      <c r="P518" s="1">
        <v>44659.98841435185</v>
      </c>
      <c r="Q518">
        <v>11771</v>
      </c>
      <c r="R518">
        <v>884</v>
      </c>
      <c r="S518" t="b">
        <v>0</v>
      </c>
      <c r="T518" t="s">
        <v>87</v>
      </c>
      <c r="U518" t="b">
        <v>0</v>
      </c>
      <c r="V518" t="s">
        <v>382</v>
      </c>
      <c r="W518" s="1">
        <v>44659.958310185182</v>
      </c>
      <c r="X518">
        <v>464</v>
      </c>
      <c r="Y518">
        <v>54</v>
      </c>
      <c r="Z518">
        <v>0</v>
      </c>
      <c r="AA518">
        <v>54</v>
      </c>
      <c r="AB518">
        <v>0</v>
      </c>
      <c r="AC518">
        <v>4</v>
      </c>
      <c r="AD518">
        <v>5</v>
      </c>
      <c r="AE518">
        <v>0</v>
      </c>
      <c r="AF518">
        <v>0</v>
      </c>
      <c r="AG518">
        <v>0</v>
      </c>
      <c r="AH518" t="s">
        <v>299</v>
      </c>
      <c r="AI518" s="1">
        <v>44659.98841435185</v>
      </c>
      <c r="AJ518">
        <v>404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hidden="1" x14ac:dyDescent="0.45">
      <c r="A519" t="s">
        <v>1213</v>
      </c>
      <c r="B519" t="s">
        <v>79</v>
      </c>
      <c r="C519" t="s">
        <v>1207</v>
      </c>
      <c r="D519" t="s">
        <v>81</v>
      </c>
      <c r="E519" s="2" t="str">
        <f>HYPERLINK("capsilon://?command=openfolder&amp;siteaddress=FAM.docvelocity-na8.net&amp;folderid=FX8E7ED5DD-E9D8-7BA0-4DAF-C1EF0375A399","FX22042188")</f>
        <v>FX22042188</v>
      </c>
      <c r="F519" t="s">
        <v>19</v>
      </c>
      <c r="G519" t="s">
        <v>19</v>
      </c>
      <c r="H519" t="s">
        <v>82</v>
      </c>
      <c r="I519" t="s">
        <v>1214</v>
      </c>
      <c r="J519">
        <v>32</v>
      </c>
      <c r="K519" t="s">
        <v>84</v>
      </c>
      <c r="L519" t="s">
        <v>85</v>
      </c>
      <c r="M519" t="s">
        <v>86</v>
      </c>
      <c r="N519">
        <v>2</v>
      </c>
      <c r="O519" s="1">
        <v>44659.842256944445</v>
      </c>
      <c r="P519" s="1">
        <v>44659.989571759259</v>
      </c>
      <c r="Q519">
        <v>12520</v>
      </c>
      <c r="R519">
        <v>208</v>
      </c>
      <c r="S519" t="b">
        <v>0</v>
      </c>
      <c r="T519" t="s">
        <v>87</v>
      </c>
      <c r="U519" t="b">
        <v>0</v>
      </c>
      <c r="V519" t="s">
        <v>245</v>
      </c>
      <c r="W519" s="1">
        <v>44659.965069444443</v>
      </c>
      <c r="X519">
        <v>109</v>
      </c>
      <c r="Y519">
        <v>0</v>
      </c>
      <c r="Z519">
        <v>0</v>
      </c>
      <c r="AA519">
        <v>0</v>
      </c>
      <c r="AB519">
        <v>27</v>
      </c>
      <c r="AC519">
        <v>0</v>
      </c>
      <c r="AD519">
        <v>32</v>
      </c>
      <c r="AE519">
        <v>0</v>
      </c>
      <c r="AF519">
        <v>0</v>
      </c>
      <c r="AG519">
        <v>0</v>
      </c>
      <c r="AH519" t="s">
        <v>299</v>
      </c>
      <c r="AI519" s="1">
        <v>44659.989571759259</v>
      </c>
      <c r="AJ519">
        <v>99</v>
      </c>
      <c r="AK519">
        <v>0</v>
      </c>
      <c r="AL519">
        <v>0</v>
      </c>
      <c r="AM519">
        <v>0</v>
      </c>
      <c r="AN519">
        <v>27</v>
      </c>
      <c r="AO519">
        <v>0</v>
      </c>
      <c r="AP519">
        <v>32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hidden="1" x14ac:dyDescent="0.45">
      <c r="A520" t="s">
        <v>1215</v>
      </c>
      <c r="B520" t="s">
        <v>79</v>
      </c>
      <c r="C520" t="s">
        <v>1207</v>
      </c>
      <c r="D520" t="s">
        <v>81</v>
      </c>
      <c r="E520" s="2" t="str">
        <f>HYPERLINK("capsilon://?command=openfolder&amp;siteaddress=FAM.docvelocity-na8.net&amp;folderid=FX8E7ED5DD-E9D8-7BA0-4DAF-C1EF0375A399","FX22042188")</f>
        <v>FX22042188</v>
      </c>
      <c r="F520" t="s">
        <v>19</v>
      </c>
      <c r="G520" t="s">
        <v>19</v>
      </c>
      <c r="H520" t="s">
        <v>82</v>
      </c>
      <c r="I520" t="s">
        <v>1216</v>
      </c>
      <c r="J520">
        <v>28</v>
      </c>
      <c r="K520" t="s">
        <v>84</v>
      </c>
      <c r="L520" t="s">
        <v>85</v>
      </c>
      <c r="M520" t="s">
        <v>86</v>
      </c>
      <c r="N520">
        <v>1</v>
      </c>
      <c r="O520" s="1">
        <v>44659.842835648145</v>
      </c>
      <c r="P520" s="1">
        <v>44660.011666666665</v>
      </c>
      <c r="Q520">
        <v>13924</v>
      </c>
      <c r="R520">
        <v>663</v>
      </c>
      <c r="S520" t="b">
        <v>0</v>
      </c>
      <c r="T520" t="s">
        <v>87</v>
      </c>
      <c r="U520" t="b">
        <v>0</v>
      </c>
      <c r="V520" t="s">
        <v>245</v>
      </c>
      <c r="W520" s="1">
        <v>44660.011666666665</v>
      </c>
      <c r="X520">
        <v>316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28</v>
      </c>
      <c r="AE520">
        <v>21</v>
      </c>
      <c r="AF520">
        <v>0</v>
      </c>
      <c r="AG520">
        <v>3</v>
      </c>
      <c r="AH520" t="s">
        <v>87</v>
      </c>
      <c r="AI520" t="s">
        <v>87</v>
      </c>
      <c r="AJ520" t="s">
        <v>87</v>
      </c>
      <c r="AK520" t="s">
        <v>87</v>
      </c>
      <c r="AL520" t="s">
        <v>87</v>
      </c>
      <c r="AM520" t="s">
        <v>87</v>
      </c>
      <c r="AN520" t="s">
        <v>87</v>
      </c>
      <c r="AO520" t="s">
        <v>87</v>
      </c>
      <c r="AP520" t="s">
        <v>87</v>
      </c>
      <c r="AQ520" t="s">
        <v>87</v>
      </c>
      <c r="AR520" t="s">
        <v>87</v>
      </c>
      <c r="AS520" t="s">
        <v>87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hidden="1" x14ac:dyDescent="0.45">
      <c r="A521" t="s">
        <v>1217</v>
      </c>
      <c r="B521" t="s">
        <v>79</v>
      </c>
      <c r="C521" t="s">
        <v>1218</v>
      </c>
      <c r="D521" t="s">
        <v>81</v>
      </c>
      <c r="E521" s="2" t="str">
        <f>HYPERLINK("capsilon://?command=openfolder&amp;siteaddress=FAM.docvelocity-na8.net&amp;folderid=FX4CC89FE2-51C3-8163-A007-D3A613817EE3","FX22043247")</f>
        <v>FX22043247</v>
      </c>
      <c r="F521" t="s">
        <v>19</v>
      </c>
      <c r="G521" t="s">
        <v>19</v>
      </c>
      <c r="H521" t="s">
        <v>82</v>
      </c>
      <c r="I521" t="s">
        <v>1219</v>
      </c>
      <c r="J521">
        <v>492</v>
      </c>
      <c r="K521" t="s">
        <v>84</v>
      </c>
      <c r="L521" t="s">
        <v>85</v>
      </c>
      <c r="M521" t="s">
        <v>86</v>
      </c>
      <c r="N521">
        <v>1</v>
      </c>
      <c r="O521" s="1">
        <v>44659.874050925922</v>
      </c>
      <c r="P521" s="1">
        <v>44660.014328703706</v>
      </c>
      <c r="Q521">
        <v>10507</v>
      </c>
      <c r="R521">
        <v>1613</v>
      </c>
      <c r="S521" t="b">
        <v>0</v>
      </c>
      <c r="T521" t="s">
        <v>87</v>
      </c>
      <c r="U521" t="b">
        <v>0</v>
      </c>
      <c r="V521" t="s">
        <v>322</v>
      </c>
      <c r="W521" s="1">
        <v>44660.014328703706</v>
      </c>
      <c r="X521">
        <v>1400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492</v>
      </c>
      <c r="AE521">
        <v>468</v>
      </c>
      <c r="AF521">
        <v>0</v>
      </c>
      <c r="AG521">
        <v>11</v>
      </c>
      <c r="AH521" t="s">
        <v>87</v>
      </c>
      <c r="AI521" t="s">
        <v>87</v>
      </c>
      <c r="AJ521" t="s">
        <v>87</v>
      </c>
      <c r="AK521" t="s">
        <v>87</v>
      </c>
      <c r="AL521" t="s">
        <v>87</v>
      </c>
      <c r="AM521" t="s">
        <v>87</v>
      </c>
      <c r="AN521" t="s">
        <v>87</v>
      </c>
      <c r="AO521" t="s">
        <v>87</v>
      </c>
      <c r="AP521" t="s">
        <v>87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hidden="1" x14ac:dyDescent="0.45">
      <c r="A522" t="s">
        <v>1220</v>
      </c>
      <c r="B522" t="s">
        <v>79</v>
      </c>
      <c r="C522" t="s">
        <v>1221</v>
      </c>
      <c r="D522" t="s">
        <v>81</v>
      </c>
      <c r="E522" s="2" t="str">
        <f>HYPERLINK("capsilon://?command=openfolder&amp;siteaddress=FAM.docvelocity-na8.net&amp;folderid=FXEC635B98-F876-22F7-DE72-F0B88C4E33AB","FX22041369")</f>
        <v>FX22041369</v>
      </c>
      <c r="F522" t="s">
        <v>19</v>
      </c>
      <c r="G522" t="s">
        <v>19</v>
      </c>
      <c r="H522" t="s">
        <v>82</v>
      </c>
      <c r="I522" t="s">
        <v>1222</v>
      </c>
      <c r="J522">
        <v>215</v>
      </c>
      <c r="K522" t="s">
        <v>84</v>
      </c>
      <c r="L522" t="s">
        <v>85</v>
      </c>
      <c r="M522" t="s">
        <v>86</v>
      </c>
      <c r="N522">
        <v>1</v>
      </c>
      <c r="O522" s="1">
        <v>44659.878518518519</v>
      </c>
      <c r="P522" s="1">
        <v>44660.015613425923</v>
      </c>
      <c r="Q522">
        <v>11369</v>
      </c>
      <c r="R522">
        <v>476</v>
      </c>
      <c r="S522" t="b">
        <v>0</v>
      </c>
      <c r="T522" t="s">
        <v>87</v>
      </c>
      <c r="U522" t="b">
        <v>0</v>
      </c>
      <c r="V522" t="s">
        <v>245</v>
      </c>
      <c r="W522" s="1">
        <v>44660.015613425923</v>
      </c>
      <c r="X522">
        <v>340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215</v>
      </c>
      <c r="AE522">
        <v>203</v>
      </c>
      <c r="AF522">
        <v>0</v>
      </c>
      <c r="AG522">
        <v>6</v>
      </c>
      <c r="AH522" t="s">
        <v>87</v>
      </c>
      <c r="AI522" t="s">
        <v>87</v>
      </c>
      <c r="AJ522" t="s">
        <v>87</v>
      </c>
      <c r="AK522" t="s">
        <v>87</v>
      </c>
      <c r="AL522" t="s">
        <v>87</v>
      </c>
      <c r="AM522" t="s">
        <v>87</v>
      </c>
      <c r="AN522" t="s">
        <v>87</v>
      </c>
      <c r="AO522" t="s">
        <v>87</v>
      </c>
      <c r="AP522" t="s">
        <v>87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hidden="1" x14ac:dyDescent="0.45">
      <c r="A523" t="s">
        <v>1223</v>
      </c>
      <c r="B523" t="s">
        <v>79</v>
      </c>
      <c r="C523" t="s">
        <v>1207</v>
      </c>
      <c r="D523" t="s">
        <v>81</v>
      </c>
      <c r="E523" s="2" t="str">
        <f>HYPERLINK("capsilon://?command=openfolder&amp;siteaddress=FAM.docvelocity-na8.net&amp;folderid=FX8E7ED5DD-E9D8-7BA0-4DAF-C1EF0375A399","FX22042188")</f>
        <v>FX22042188</v>
      </c>
      <c r="F523" t="s">
        <v>19</v>
      </c>
      <c r="G523" t="s">
        <v>19</v>
      </c>
      <c r="H523" t="s">
        <v>82</v>
      </c>
      <c r="I523" t="s">
        <v>1210</v>
      </c>
      <c r="J523">
        <v>117</v>
      </c>
      <c r="K523" t="s">
        <v>84</v>
      </c>
      <c r="L523" t="s">
        <v>85</v>
      </c>
      <c r="M523" t="s">
        <v>86</v>
      </c>
      <c r="N523">
        <v>2</v>
      </c>
      <c r="O523" s="1">
        <v>44659.953645833331</v>
      </c>
      <c r="P523" s="1">
        <v>44659.989108796297</v>
      </c>
      <c r="Q523">
        <v>433</v>
      </c>
      <c r="R523">
        <v>2631</v>
      </c>
      <c r="S523" t="b">
        <v>0</v>
      </c>
      <c r="T523" t="s">
        <v>87</v>
      </c>
      <c r="U523" t="b">
        <v>1</v>
      </c>
      <c r="V523" t="s">
        <v>382</v>
      </c>
      <c r="W523" s="1">
        <v>44659.982662037037</v>
      </c>
      <c r="X523">
        <v>2103</v>
      </c>
      <c r="Y523">
        <v>77</v>
      </c>
      <c r="Z523">
        <v>0</v>
      </c>
      <c r="AA523">
        <v>77</v>
      </c>
      <c r="AB523">
        <v>0</v>
      </c>
      <c r="AC523">
        <v>43</v>
      </c>
      <c r="AD523">
        <v>40</v>
      </c>
      <c r="AE523">
        <v>0</v>
      </c>
      <c r="AF523">
        <v>0</v>
      </c>
      <c r="AG523">
        <v>0</v>
      </c>
      <c r="AH523" t="s">
        <v>1193</v>
      </c>
      <c r="AI523" s="1">
        <v>44659.989108796297</v>
      </c>
      <c r="AJ523">
        <v>528</v>
      </c>
      <c r="AK523">
        <v>2</v>
      </c>
      <c r="AL523">
        <v>0</v>
      </c>
      <c r="AM523">
        <v>2</v>
      </c>
      <c r="AN523">
        <v>3</v>
      </c>
      <c r="AO523">
        <v>2</v>
      </c>
      <c r="AP523">
        <v>38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hidden="1" x14ac:dyDescent="0.45">
      <c r="A524" t="s">
        <v>1224</v>
      </c>
      <c r="B524" t="s">
        <v>79</v>
      </c>
      <c r="C524" t="s">
        <v>1203</v>
      </c>
      <c r="D524" t="s">
        <v>81</v>
      </c>
      <c r="E524" s="2" t="str">
        <f>HYPERLINK("capsilon://?command=openfolder&amp;siteaddress=FAM.docvelocity-na8.net&amp;folderid=FX131A8FD7-0162-1108-2DBA-5B041560B298","FX22042702")</f>
        <v>FX22042702</v>
      </c>
      <c r="F524" t="s">
        <v>19</v>
      </c>
      <c r="G524" t="s">
        <v>19</v>
      </c>
      <c r="H524" t="s">
        <v>82</v>
      </c>
      <c r="I524" t="s">
        <v>1204</v>
      </c>
      <c r="J524">
        <v>278</v>
      </c>
      <c r="K524" t="s">
        <v>84</v>
      </c>
      <c r="L524" t="s">
        <v>85</v>
      </c>
      <c r="M524" t="s">
        <v>86</v>
      </c>
      <c r="N524">
        <v>2</v>
      </c>
      <c r="O524" s="1">
        <v>44659.964849537035</v>
      </c>
      <c r="P524" s="1">
        <v>44660.048946759256</v>
      </c>
      <c r="Q524">
        <v>1718</v>
      </c>
      <c r="R524">
        <v>5548</v>
      </c>
      <c r="S524" t="b">
        <v>0</v>
      </c>
      <c r="T524" t="s">
        <v>87</v>
      </c>
      <c r="U524" t="b">
        <v>1</v>
      </c>
      <c r="V524" t="s">
        <v>245</v>
      </c>
      <c r="W524" s="1">
        <v>44660.007997685185</v>
      </c>
      <c r="X524">
        <v>3337</v>
      </c>
      <c r="Y524">
        <v>219</v>
      </c>
      <c r="Z524">
        <v>0</v>
      </c>
      <c r="AA524">
        <v>219</v>
      </c>
      <c r="AB524">
        <v>0</v>
      </c>
      <c r="AC524">
        <v>69</v>
      </c>
      <c r="AD524">
        <v>59</v>
      </c>
      <c r="AE524">
        <v>0</v>
      </c>
      <c r="AF524">
        <v>0</v>
      </c>
      <c r="AG524">
        <v>0</v>
      </c>
      <c r="AH524" t="s">
        <v>299</v>
      </c>
      <c r="AI524" s="1">
        <v>44660.048946759256</v>
      </c>
      <c r="AJ524">
        <v>2206</v>
      </c>
      <c r="AK524">
        <v>13</v>
      </c>
      <c r="AL524">
        <v>0</v>
      </c>
      <c r="AM524">
        <v>13</v>
      </c>
      <c r="AN524">
        <v>0</v>
      </c>
      <c r="AO524">
        <v>13</v>
      </c>
      <c r="AP524">
        <v>46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hidden="1" x14ac:dyDescent="0.45">
      <c r="A525" t="s">
        <v>1225</v>
      </c>
      <c r="B525" t="s">
        <v>79</v>
      </c>
      <c r="C525" t="s">
        <v>1207</v>
      </c>
      <c r="D525" t="s">
        <v>81</v>
      </c>
      <c r="E525" s="2" t="str">
        <f>HYPERLINK("capsilon://?command=openfolder&amp;siteaddress=FAM.docvelocity-na8.net&amp;folderid=FX8E7ED5DD-E9D8-7BA0-4DAF-C1EF0375A399","FX22042188")</f>
        <v>FX22042188</v>
      </c>
      <c r="F525" t="s">
        <v>19</v>
      </c>
      <c r="G525" t="s">
        <v>19</v>
      </c>
      <c r="H525" t="s">
        <v>82</v>
      </c>
      <c r="I525" t="s">
        <v>1216</v>
      </c>
      <c r="J525">
        <v>84</v>
      </c>
      <c r="K525" t="s">
        <v>84</v>
      </c>
      <c r="L525" t="s">
        <v>85</v>
      </c>
      <c r="M525" t="s">
        <v>86</v>
      </c>
      <c r="N525">
        <v>2</v>
      </c>
      <c r="O525" s="1">
        <v>44660.012395833335</v>
      </c>
      <c r="P525" s="1">
        <v>44660.05741898148</v>
      </c>
      <c r="Q525">
        <v>2352</v>
      </c>
      <c r="R525">
        <v>1538</v>
      </c>
      <c r="S525" t="b">
        <v>0</v>
      </c>
      <c r="T525" t="s">
        <v>87</v>
      </c>
      <c r="U525" t="b">
        <v>1</v>
      </c>
      <c r="V525" t="s">
        <v>382</v>
      </c>
      <c r="W525" s="1">
        <v>44660.022094907406</v>
      </c>
      <c r="X525">
        <v>807</v>
      </c>
      <c r="Y525">
        <v>63</v>
      </c>
      <c r="Z525">
        <v>0</v>
      </c>
      <c r="AA525">
        <v>63</v>
      </c>
      <c r="AB525">
        <v>0</v>
      </c>
      <c r="AC525">
        <v>37</v>
      </c>
      <c r="AD525">
        <v>21</v>
      </c>
      <c r="AE525">
        <v>0</v>
      </c>
      <c r="AF525">
        <v>0</v>
      </c>
      <c r="AG525">
        <v>0</v>
      </c>
      <c r="AH525" t="s">
        <v>299</v>
      </c>
      <c r="AI525" s="1">
        <v>44660.05741898148</v>
      </c>
      <c r="AJ525">
        <v>731</v>
      </c>
      <c r="AK525">
        <v>2</v>
      </c>
      <c r="AL525">
        <v>0</v>
      </c>
      <c r="AM525">
        <v>2</v>
      </c>
      <c r="AN525">
        <v>0</v>
      </c>
      <c r="AO525">
        <v>2</v>
      </c>
      <c r="AP525">
        <v>19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hidden="1" x14ac:dyDescent="0.45">
      <c r="A526" t="s">
        <v>1226</v>
      </c>
      <c r="B526" t="s">
        <v>79</v>
      </c>
      <c r="C526" t="s">
        <v>1218</v>
      </c>
      <c r="D526" t="s">
        <v>81</v>
      </c>
      <c r="E526" s="2" t="str">
        <f>HYPERLINK("capsilon://?command=openfolder&amp;siteaddress=FAM.docvelocity-na8.net&amp;folderid=FX4CC89FE2-51C3-8163-A007-D3A613817EE3","FX22043247")</f>
        <v>FX22043247</v>
      </c>
      <c r="F526" t="s">
        <v>19</v>
      </c>
      <c r="G526" t="s">
        <v>19</v>
      </c>
      <c r="H526" t="s">
        <v>82</v>
      </c>
      <c r="I526" t="s">
        <v>1219</v>
      </c>
      <c r="J526">
        <v>676</v>
      </c>
      <c r="K526" t="s">
        <v>84</v>
      </c>
      <c r="L526" t="s">
        <v>85</v>
      </c>
      <c r="M526" t="s">
        <v>86</v>
      </c>
      <c r="N526">
        <v>2</v>
      </c>
      <c r="O526" s="1">
        <v>44660.015740740739</v>
      </c>
      <c r="P526" s="1">
        <v>44660.088356481479</v>
      </c>
      <c r="Q526">
        <v>853</v>
      </c>
      <c r="R526">
        <v>5421</v>
      </c>
      <c r="S526" t="b">
        <v>0</v>
      </c>
      <c r="T526" t="s">
        <v>87</v>
      </c>
      <c r="U526" t="b">
        <v>1</v>
      </c>
      <c r="V526" t="s">
        <v>322</v>
      </c>
      <c r="W526" s="1">
        <v>44660.048078703701</v>
      </c>
      <c r="X526">
        <v>2729</v>
      </c>
      <c r="Y526">
        <v>586</v>
      </c>
      <c r="Z526">
        <v>0</v>
      </c>
      <c r="AA526">
        <v>586</v>
      </c>
      <c r="AB526">
        <v>27</v>
      </c>
      <c r="AC526">
        <v>87</v>
      </c>
      <c r="AD526">
        <v>90</v>
      </c>
      <c r="AE526">
        <v>0</v>
      </c>
      <c r="AF526">
        <v>0</v>
      </c>
      <c r="AG526">
        <v>0</v>
      </c>
      <c r="AH526" t="s">
        <v>299</v>
      </c>
      <c r="AI526" s="1">
        <v>44660.088356481479</v>
      </c>
      <c r="AJ526">
        <v>2672</v>
      </c>
      <c r="AK526">
        <v>1</v>
      </c>
      <c r="AL526">
        <v>0</v>
      </c>
      <c r="AM526">
        <v>1</v>
      </c>
      <c r="AN526">
        <v>27</v>
      </c>
      <c r="AO526">
        <v>1</v>
      </c>
      <c r="AP526">
        <v>89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hidden="1" x14ac:dyDescent="0.45">
      <c r="A527" t="s">
        <v>1227</v>
      </c>
      <c r="B527" t="s">
        <v>79</v>
      </c>
      <c r="C527" t="s">
        <v>1221</v>
      </c>
      <c r="D527" t="s">
        <v>81</v>
      </c>
      <c r="E527" s="2" t="str">
        <f>HYPERLINK("capsilon://?command=openfolder&amp;siteaddress=FAM.docvelocity-na8.net&amp;folderid=FXEC635B98-F876-22F7-DE72-F0B88C4E33AB","FX22041369")</f>
        <v>FX22041369</v>
      </c>
      <c r="F527" t="s">
        <v>19</v>
      </c>
      <c r="G527" t="s">
        <v>19</v>
      </c>
      <c r="H527" t="s">
        <v>82</v>
      </c>
      <c r="I527" t="s">
        <v>1222</v>
      </c>
      <c r="J527">
        <v>315</v>
      </c>
      <c r="K527" t="s">
        <v>84</v>
      </c>
      <c r="L527" t="s">
        <v>85</v>
      </c>
      <c r="M527" t="s">
        <v>86</v>
      </c>
      <c r="N527">
        <v>2</v>
      </c>
      <c r="O527" s="1">
        <v>44660.017187500001</v>
      </c>
      <c r="P527" s="1">
        <v>44660.077430555553</v>
      </c>
      <c r="Q527">
        <v>3432</v>
      </c>
      <c r="R527">
        <v>1773</v>
      </c>
      <c r="S527" t="b">
        <v>0</v>
      </c>
      <c r="T527" t="s">
        <v>87</v>
      </c>
      <c r="U527" t="b">
        <v>1</v>
      </c>
      <c r="V527" t="s">
        <v>245</v>
      </c>
      <c r="W527" s="1">
        <v>44660.034560185188</v>
      </c>
      <c r="X527">
        <v>1256</v>
      </c>
      <c r="Y527">
        <v>210</v>
      </c>
      <c r="Z527">
        <v>0</v>
      </c>
      <c r="AA527">
        <v>210</v>
      </c>
      <c r="AB527">
        <v>61</v>
      </c>
      <c r="AC527">
        <v>3</v>
      </c>
      <c r="AD527">
        <v>105</v>
      </c>
      <c r="AE527">
        <v>0</v>
      </c>
      <c r="AF527">
        <v>0</v>
      </c>
      <c r="AG527">
        <v>0</v>
      </c>
      <c r="AH527" t="s">
        <v>1193</v>
      </c>
      <c r="AI527" s="1">
        <v>44660.077430555553</v>
      </c>
      <c r="AJ527">
        <v>478</v>
      </c>
      <c r="AK527">
        <v>6</v>
      </c>
      <c r="AL527">
        <v>0</v>
      </c>
      <c r="AM527">
        <v>6</v>
      </c>
      <c r="AN527">
        <v>61</v>
      </c>
      <c r="AO527">
        <v>6</v>
      </c>
      <c r="AP527">
        <v>99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hidden="1" x14ac:dyDescent="0.45">
      <c r="A528" t="s">
        <v>1228</v>
      </c>
      <c r="B528" t="s">
        <v>79</v>
      </c>
      <c r="C528" t="s">
        <v>872</v>
      </c>
      <c r="D528" t="s">
        <v>81</v>
      </c>
      <c r="E528" s="2" t="str">
        <f>HYPERLINK("capsilon://?command=openfolder&amp;siteaddress=FAM.docvelocity-na8.net&amp;folderid=FX5FE1E230-9F33-EE92-9EC4-07352C708F82","FX220313827")</f>
        <v>FX220313827</v>
      </c>
      <c r="F528" t="s">
        <v>19</v>
      </c>
      <c r="G528" t="s">
        <v>19</v>
      </c>
      <c r="H528" t="s">
        <v>82</v>
      </c>
      <c r="I528" t="s">
        <v>886</v>
      </c>
      <c r="J528">
        <v>56</v>
      </c>
      <c r="K528" t="s">
        <v>84</v>
      </c>
      <c r="L528" t="s">
        <v>85</v>
      </c>
      <c r="M528" t="s">
        <v>86</v>
      </c>
      <c r="N528">
        <v>2</v>
      </c>
      <c r="O528" s="1">
        <v>44652.64534722222</v>
      </c>
      <c r="P528" s="1">
        <v>44652.657002314816</v>
      </c>
      <c r="Q528">
        <v>475</v>
      </c>
      <c r="R528">
        <v>532</v>
      </c>
      <c r="S528" t="b">
        <v>0</v>
      </c>
      <c r="T528" t="s">
        <v>87</v>
      </c>
      <c r="U528" t="b">
        <v>1</v>
      </c>
      <c r="V528" t="s">
        <v>139</v>
      </c>
      <c r="W528" s="1">
        <v>44652.65556712963</v>
      </c>
      <c r="X528">
        <v>450</v>
      </c>
      <c r="Y528">
        <v>42</v>
      </c>
      <c r="Z528">
        <v>0</v>
      </c>
      <c r="AA528">
        <v>42</v>
      </c>
      <c r="AB528">
        <v>0</v>
      </c>
      <c r="AC528">
        <v>6</v>
      </c>
      <c r="AD528">
        <v>14</v>
      </c>
      <c r="AE528">
        <v>0</v>
      </c>
      <c r="AF528">
        <v>0</v>
      </c>
      <c r="AG528">
        <v>0</v>
      </c>
      <c r="AH528" t="s">
        <v>102</v>
      </c>
      <c r="AI528" s="1">
        <v>44652.657002314816</v>
      </c>
      <c r="AJ528">
        <v>76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12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hidden="1" x14ac:dyDescent="0.45">
      <c r="A529" t="s">
        <v>1229</v>
      </c>
      <c r="B529" t="s">
        <v>79</v>
      </c>
      <c r="C529" t="s">
        <v>1053</v>
      </c>
      <c r="D529" t="s">
        <v>81</v>
      </c>
      <c r="E529" s="2" t="str">
        <f>HYPERLINK("capsilon://?command=openfolder&amp;siteaddress=FAM.docvelocity-na8.net&amp;folderid=FXB1647422-6B88-E7D1-5F05-FBCDA3D3CE05","FX220312464")</f>
        <v>FX220312464</v>
      </c>
      <c r="F529" t="s">
        <v>19</v>
      </c>
      <c r="G529" t="s">
        <v>19</v>
      </c>
      <c r="H529" t="s">
        <v>82</v>
      </c>
      <c r="I529" t="s">
        <v>1054</v>
      </c>
      <c r="J529">
        <v>591</v>
      </c>
      <c r="K529" t="s">
        <v>84</v>
      </c>
      <c r="L529" t="s">
        <v>85</v>
      </c>
      <c r="M529" t="s">
        <v>86</v>
      </c>
      <c r="N529">
        <v>2</v>
      </c>
      <c r="O529" s="1">
        <v>44652.645381944443</v>
      </c>
      <c r="P529" s="1">
        <v>44652.692210648151</v>
      </c>
      <c r="Q529">
        <v>1658</v>
      </c>
      <c r="R529">
        <v>2388</v>
      </c>
      <c r="S529" t="b">
        <v>0</v>
      </c>
      <c r="T529" t="s">
        <v>87</v>
      </c>
      <c r="U529" t="b">
        <v>1</v>
      </c>
      <c r="V529" t="s">
        <v>180</v>
      </c>
      <c r="W529" s="1">
        <v>44652.663842592592</v>
      </c>
      <c r="X529">
        <v>1111</v>
      </c>
      <c r="Y529">
        <v>445</v>
      </c>
      <c r="Z529">
        <v>0</v>
      </c>
      <c r="AA529">
        <v>445</v>
      </c>
      <c r="AB529">
        <v>0</v>
      </c>
      <c r="AC529">
        <v>9</v>
      </c>
      <c r="AD529">
        <v>146</v>
      </c>
      <c r="AE529">
        <v>0</v>
      </c>
      <c r="AF529">
        <v>0</v>
      </c>
      <c r="AG529">
        <v>0</v>
      </c>
      <c r="AH529" t="s">
        <v>190</v>
      </c>
      <c r="AI529" s="1">
        <v>44652.692210648151</v>
      </c>
      <c r="AJ529">
        <v>1128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146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hidden="1" x14ac:dyDescent="0.45">
      <c r="A530" t="s">
        <v>1230</v>
      </c>
      <c r="B530" t="s">
        <v>79</v>
      </c>
      <c r="C530" t="s">
        <v>1231</v>
      </c>
      <c r="D530" t="s">
        <v>81</v>
      </c>
      <c r="E530" s="2" t="str">
        <f>HYPERLINK("capsilon://?command=openfolder&amp;siteaddress=FAM.docvelocity-na8.net&amp;folderid=FX7D7B12B2-393C-D28C-991A-791B5BE057F7","FX220313813")</f>
        <v>FX220313813</v>
      </c>
      <c r="F530" t="s">
        <v>19</v>
      </c>
      <c r="G530" t="s">
        <v>19</v>
      </c>
      <c r="H530" t="s">
        <v>82</v>
      </c>
      <c r="I530" t="s">
        <v>1232</v>
      </c>
      <c r="J530">
        <v>76</v>
      </c>
      <c r="K530" t="s">
        <v>84</v>
      </c>
      <c r="L530" t="s">
        <v>85</v>
      </c>
      <c r="M530" t="s">
        <v>86</v>
      </c>
      <c r="N530">
        <v>1</v>
      </c>
      <c r="O530" s="1">
        <v>44652.648877314816</v>
      </c>
      <c r="P530" s="1">
        <v>44652.654340277775</v>
      </c>
      <c r="Q530">
        <v>393</v>
      </c>
      <c r="R530">
        <v>79</v>
      </c>
      <c r="S530" t="b">
        <v>0</v>
      </c>
      <c r="T530" t="s">
        <v>87</v>
      </c>
      <c r="U530" t="b">
        <v>0</v>
      </c>
      <c r="V530" t="s">
        <v>88</v>
      </c>
      <c r="W530" s="1">
        <v>44652.654340277775</v>
      </c>
      <c r="X530">
        <v>79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76</v>
      </c>
      <c r="AE530">
        <v>64</v>
      </c>
      <c r="AF530">
        <v>0</v>
      </c>
      <c r="AG530">
        <v>3</v>
      </c>
      <c r="AH530" t="s">
        <v>87</v>
      </c>
      <c r="AI530" t="s">
        <v>87</v>
      </c>
      <c r="AJ530" t="s">
        <v>87</v>
      </c>
      <c r="AK530" t="s">
        <v>87</v>
      </c>
      <c r="AL530" t="s">
        <v>87</v>
      </c>
      <c r="AM530" t="s">
        <v>87</v>
      </c>
      <c r="AN530" t="s">
        <v>87</v>
      </c>
      <c r="AO530" t="s">
        <v>87</v>
      </c>
      <c r="AP530" t="s">
        <v>87</v>
      </c>
      <c r="AQ530" t="s">
        <v>87</v>
      </c>
      <c r="AR530" t="s">
        <v>87</v>
      </c>
      <c r="AS530" t="s">
        <v>87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hidden="1" x14ac:dyDescent="0.45">
      <c r="A531" t="s">
        <v>1233</v>
      </c>
      <c r="B531" t="s">
        <v>79</v>
      </c>
      <c r="C531" t="s">
        <v>1144</v>
      </c>
      <c r="D531" t="s">
        <v>81</v>
      </c>
      <c r="E531" s="2" t="str">
        <f>HYPERLINK("capsilon://?command=openfolder&amp;siteaddress=FAM.docvelocity-na8.net&amp;folderid=FXEF5D14A6-7EFC-C78D-5787-46A761445D7E","FX2204116")</f>
        <v>FX2204116</v>
      </c>
      <c r="F531" t="s">
        <v>19</v>
      </c>
      <c r="G531" t="s">
        <v>19</v>
      </c>
      <c r="H531" t="s">
        <v>82</v>
      </c>
      <c r="I531" t="s">
        <v>1145</v>
      </c>
      <c r="J531">
        <v>204</v>
      </c>
      <c r="K531" t="s">
        <v>84</v>
      </c>
      <c r="L531" t="s">
        <v>85</v>
      </c>
      <c r="M531" t="s">
        <v>86</v>
      </c>
      <c r="N531">
        <v>2</v>
      </c>
      <c r="O531" s="1">
        <v>44652.649259259262</v>
      </c>
      <c r="P531" s="1">
        <v>44652.74459490741</v>
      </c>
      <c r="Q531">
        <v>5129</v>
      </c>
      <c r="R531">
        <v>3108</v>
      </c>
      <c r="S531" t="b">
        <v>0</v>
      </c>
      <c r="T531" t="s">
        <v>87</v>
      </c>
      <c r="U531" t="b">
        <v>1</v>
      </c>
      <c r="V531" t="s">
        <v>189</v>
      </c>
      <c r="W531" s="1">
        <v>44652.674907407411</v>
      </c>
      <c r="X531">
        <v>1885</v>
      </c>
      <c r="Y531">
        <v>160</v>
      </c>
      <c r="Z531">
        <v>0</v>
      </c>
      <c r="AA531">
        <v>160</v>
      </c>
      <c r="AB531">
        <v>0</v>
      </c>
      <c r="AC531">
        <v>48</v>
      </c>
      <c r="AD531">
        <v>44</v>
      </c>
      <c r="AE531">
        <v>0</v>
      </c>
      <c r="AF531">
        <v>0</v>
      </c>
      <c r="AG531">
        <v>0</v>
      </c>
      <c r="AH531" t="s">
        <v>190</v>
      </c>
      <c r="AI531" s="1">
        <v>44652.74459490741</v>
      </c>
      <c r="AJ531">
        <v>1203</v>
      </c>
      <c r="AK531">
        <v>5</v>
      </c>
      <c r="AL531">
        <v>0</v>
      </c>
      <c r="AM531">
        <v>5</v>
      </c>
      <c r="AN531">
        <v>0</v>
      </c>
      <c r="AO531">
        <v>5</v>
      </c>
      <c r="AP531">
        <v>39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hidden="1" x14ac:dyDescent="0.45">
      <c r="A532" t="s">
        <v>1234</v>
      </c>
      <c r="B532" t="s">
        <v>79</v>
      </c>
      <c r="C532" t="s">
        <v>1086</v>
      </c>
      <c r="D532" t="s">
        <v>81</v>
      </c>
      <c r="E532" s="2" t="str">
        <f>HYPERLINK("capsilon://?command=openfolder&amp;siteaddress=FAM.docvelocity-na8.net&amp;folderid=FX7C6A1EBA-8EDF-2CAB-83D2-BB3DBFE26DE6","FX2204146")</f>
        <v>FX2204146</v>
      </c>
      <c r="F532" t="s">
        <v>19</v>
      </c>
      <c r="G532" t="s">
        <v>19</v>
      </c>
      <c r="H532" t="s">
        <v>82</v>
      </c>
      <c r="I532" t="s">
        <v>1087</v>
      </c>
      <c r="J532">
        <v>232</v>
      </c>
      <c r="K532" t="s">
        <v>84</v>
      </c>
      <c r="L532" t="s">
        <v>85</v>
      </c>
      <c r="M532" t="s">
        <v>86</v>
      </c>
      <c r="N532">
        <v>2</v>
      </c>
      <c r="O532" s="1">
        <v>44652.650034722225</v>
      </c>
      <c r="P532" s="1">
        <v>44652.745254629626</v>
      </c>
      <c r="Q532">
        <v>5972</v>
      </c>
      <c r="R532">
        <v>2255</v>
      </c>
      <c r="S532" t="b">
        <v>0</v>
      </c>
      <c r="T532" t="s">
        <v>87</v>
      </c>
      <c r="U532" t="b">
        <v>1</v>
      </c>
      <c r="V532" t="s">
        <v>531</v>
      </c>
      <c r="W532" s="1">
        <v>44652.672002314815</v>
      </c>
      <c r="X532">
        <v>1146</v>
      </c>
      <c r="Y532">
        <v>198</v>
      </c>
      <c r="Z532">
        <v>0</v>
      </c>
      <c r="AA532">
        <v>198</v>
      </c>
      <c r="AB532">
        <v>0</v>
      </c>
      <c r="AC532">
        <v>18</v>
      </c>
      <c r="AD532">
        <v>34</v>
      </c>
      <c r="AE532">
        <v>0</v>
      </c>
      <c r="AF532">
        <v>0</v>
      </c>
      <c r="AG532">
        <v>0</v>
      </c>
      <c r="AH532" t="s">
        <v>99</v>
      </c>
      <c r="AI532" s="1">
        <v>44652.745254629626</v>
      </c>
      <c r="AJ532">
        <v>1022</v>
      </c>
      <c r="AK532">
        <v>4</v>
      </c>
      <c r="AL532">
        <v>0</v>
      </c>
      <c r="AM532">
        <v>4</v>
      </c>
      <c r="AN532">
        <v>0</v>
      </c>
      <c r="AO532">
        <v>2</v>
      </c>
      <c r="AP532">
        <v>30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hidden="1" x14ac:dyDescent="0.45">
      <c r="A533" t="s">
        <v>1235</v>
      </c>
      <c r="B533" t="s">
        <v>79</v>
      </c>
      <c r="C533" t="s">
        <v>1236</v>
      </c>
      <c r="D533" t="s">
        <v>81</v>
      </c>
      <c r="E533" s="2" t="str">
        <f>HYPERLINK("capsilon://?command=openfolder&amp;siteaddress=FAM.docvelocity-na8.net&amp;folderid=FX7D559EBC-10ED-7D16-B5EA-827126821211","FX22042455")</f>
        <v>FX22042455</v>
      </c>
      <c r="F533" t="s">
        <v>19</v>
      </c>
      <c r="G533" t="s">
        <v>19</v>
      </c>
      <c r="H533" t="s">
        <v>82</v>
      </c>
      <c r="I533" t="s">
        <v>1237</v>
      </c>
      <c r="J533">
        <v>32</v>
      </c>
      <c r="K533" t="s">
        <v>84</v>
      </c>
      <c r="L533" t="s">
        <v>85</v>
      </c>
      <c r="M533" t="s">
        <v>86</v>
      </c>
      <c r="N533">
        <v>1</v>
      </c>
      <c r="O533" s="1">
        <v>44662.435208333336</v>
      </c>
      <c r="P533" s="1">
        <v>44662.447939814818</v>
      </c>
      <c r="Q533">
        <v>897</v>
      </c>
      <c r="R533">
        <v>203</v>
      </c>
      <c r="S533" t="b">
        <v>0</v>
      </c>
      <c r="T533" t="s">
        <v>87</v>
      </c>
      <c r="U533" t="b">
        <v>0</v>
      </c>
      <c r="V533" t="s">
        <v>407</v>
      </c>
      <c r="W533" s="1">
        <v>44662.447939814818</v>
      </c>
      <c r="X533">
        <v>156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32</v>
      </c>
      <c r="AE533">
        <v>27</v>
      </c>
      <c r="AF533">
        <v>0</v>
      </c>
      <c r="AG533">
        <v>4</v>
      </c>
      <c r="AH533" t="s">
        <v>87</v>
      </c>
      <c r="AI533" t="s">
        <v>87</v>
      </c>
      <c r="AJ533" t="s">
        <v>87</v>
      </c>
      <c r="AK533" t="s">
        <v>87</v>
      </c>
      <c r="AL533" t="s">
        <v>87</v>
      </c>
      <c r="AM533" t="s">
        <v>87</v>
      </c>
      <c r="AN533" t="s">
        <v>87</v>
      </c>
      <c r="AO533" t="s">
        <v>87</v>
      </c>
      <c r="AP533" t="s">
        <v>87</v>
      </c>
      <c r="AQ533" t="s">
        <v>87</v>
      </c>
      <c r="AR533" t="s">
        <v>87</v>
      </c>
      <c r="AS533" t="s">
        <v>87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hidden="1" x14ac:dyDescent="0.45">
      <c r="A534" t="s">
        <v>1238</v>
      </c>
      <c r="B534" t="s">
        <v>79</v>
      </c>
      <c r="C534" t="s">
        <v>1236</v>
      </c>
      <c r="D534" t="s">
        <v>81</v>
      </c>
      <c r="E534" s="2" t="str">
        <f>HYPERLINK("capsilon://?command=openfolder&amp;siteaddress=FAM.docvelocity-na8.net&amp;folderid=FX7D559EBC-10ED-7D16-B5EA-827126821211","FX22042455")</f>
        <v>FX22042455</v>
      </c>
      <c r="F534" t="s">
        <v>19</v>
      </c>
      <c r="G534" t="s">
        <v>19</v>
      </c>
      <c r="H534" t="s">
        <v>82</v>
      </c>
      <c r="I534" t="s">
        <v>1239</v>
      </c>
      <c r="J534">
        <v>28</v>
      </c>
      <c r="K534" t="s">
        <v>84</v>
      </c>
      <c r="L534" t="s">
        <v>85</v>
      </c>
      <c r="M534" t="s">
        <v>86</v>
      </c>
      <c r="N534">
        <v>1</v>
      </c>
      <c r="O534" s="1">
        <v>44662.43546296296</v>
      </c>
      <c r="P534" s="1">
        <v>44662.449502314812</v>
      </c>
      <c r="Q534">
        <v>1032</v>
      </c>
      <c r="R534">
        <v>181</v>
      </c>
      <c r="S534" t="b">
        <v>0</v>
      </c>
      <c r="T534" t="s">
        <v>87</v>
      </c>
      <c r="U534" t="b">
        <v>0</v>
      </c>
      <c r="V534" t="s">
        <v>407</v>
      </c>
      <c r="W534" s="1">
        <v>44662.449502314812</v>
      </c>
      <c r="X534">
        <v>134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28</v>
      </c>
      <c r="AE534">
        <v>21</v>
      </c>
      <c r="AF534">
        <v>0</v>
      </c>
      <c r="AG534">
        <v>2</v>
      </c>
      <c r="AH534" t="s">
        <v>87</v>
      </c>
      <c r="AI534" t="s">
        <v>87</v>
      </c>
      <c r="AJ534" t="s">
        <v>87</v>
      </c>
      <c r="AK534" t="s">
        <v>87</v>
      </c>
      <c r="AL534" t="s">
        <v>87</v>
      </c>
      <c r="AM534" t="s">
        <v>87</v>
      </c>
      <c r="AN534" t="s">
        <v>87</v>
      </c>
      <c r="AO534" t="s">
        <v>87</v>
      </c>
      <c r="AP534" t="s">
        <v>87</v>
      </c>
      <c r="AQ534" t="s">
        <v>87</v>
      </c>
      <c r="AR534" t="s">
        <v>87</v>
      </c>
      <c r="AS534" t="s">
        <v>87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hidden="1" x14ac:dyDescent="0.45">
      <c r="A535" t="s">
        <v>1240</v>
      </c>
      <c r="B535" t="s">
        <v>79</v>
      </c>
      <c r="C535" t="s">
        <v>862</v>
      </c>
      <c r="D535" t="s">
        <v>81</v>
      </c>
      <c r="E535" s="2" t="str">
        <f>HYPERLINK("capsilon://?command=openfolder&amp;siteaddress=FAM.docvelocity-na8.net&amp;folderid=FXC6827D08-849C-E464-E56A-85031C66B2CB","FX22041006")</f>
        <v>FX22041006</v>
      </c>
      <c r="F535" t="s">
        <v>19</v>
      </c>
      <c r="G535" t="s">
        <v>19</v>
      </c>
      <c r="H535" t="s">
        <v>82</v>
      </c>
      <c r="I535" t="s">
        <v>1241</v>
      </c>
      <c r="J535">
        <v>0</v>
      </c>
      <c r="K535" t="s">
        <v>84</v>
      </c>
      <c r="L535" t="s">
        <v>85</v>
      </c>
      <c r="M535" t="s">
        <v>86</v>
      </c>
      <c r="N535">
        <v>2</v>
      </c>
      <c r="O535" s="1">
        <v>44662.439791666664</v>
      </c>
      <c r="P535" s="1">
        <v>44662.449467592596</v>
      </c>
      <c r="Q535">
        <v>55</v>
      </c>
      <c r="R535">
        <v>781</v>
      </c>
      <c r="S535" t="b">
        <v>0</v>
      </c>
      <c r="T535" t="s">
        <v>87</v>
      </c>
      <c r="U535" t="b">
        <v>0</v>
      </c>
      <c r="V535" t="s">
        <v>148</v>
      </c>
      <c r="W535" s="1">
        <v>44662.445243055554</v>
      </c>
      <c r="X535">
        <v>445</v>
      </c>
      <c r="Y535">
        <v>52</v>
      </c>
      <c r="Z535">
        <v>0</v>
      </c>
      <c r="AA535">
        <v>52</v>
      </c>
      <c r="AB535">
        <v>0</v>
      </c>
      <c r="AC535">
        <v>16</v>
      </c>
      <c r="AD535">
        <v>-52</v>
      </c>
      <c r="AE535">
        <v>0</v>
      </c>
      <c r="AF535">
        <v>0</v>
      </c>
      <c r="AG535">
        <v>0</v>
      </c>
      <c r="AH535" t="s">
        <v>420</v>
      </c>
      <c r="AI535" s="1">
        <v>44662.449467592596</v>
      </c>
      <c r="AJ535">
        <v>336</v>
      </c>
      <c r="AK535">
        <v>3</v>
      </c>
      <c r="AL535">
        <v>0</v>
      </c>
      <c r="AM535">
        <v>3</v>
      </c>
      <c r="AN535">
        <v>0</v>
      </c>
      <c r="AO535">
        <v>3</v>
      </c>
      <c r="AP535">
        <v>-55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hidden="1" x14ac:dyDescent="0.45">
      <c r="A536" t="s">
        <v>1242</v>
      </c>
      <c r="B536" t="s">
        <v>79</v>
      </c>
      <c r="C536" t="s">
        <v>1243</v>
      </c>
      <c r="D536" t="s">
        <v>81</v>
      </c>
      <c r="E536" s="2" t="str">
        <f>HYPERLINK("capsilon://?command=openfolder&amp;siteaddress=FAM.docvelocity-na8.net&amp;folderid=FXA71CE2A6-851A-762B-79B6-1315D8BD7C30","FX22042660")</f>
        <v>FX22042660</v>
      </c>
      <c r="F536" t="s">
        <v>19</v>
      </c>
      <c r="G536" t="s">
        <v>19</v>
      </c>
      <c r="H536" t="s">
        <v>82</v>
      </c>
      <c r="I536" t="s">
        <v>1244</v>
      </c>
      <c r="J536">
        <v>120</v>
      </c>
      <c r="K536" t="s">
        <v>84</v>
      </c>
      <c r="L536" t="s">
        <v>85</v>
      </c>
      <c r="M536" t="s">
        <v>86</v>
      </c>
      <c r="N536">
        <v>1</v>
      </c>
      <c r="O536" s="1">
        <v>44662.449212962965</v>
      </c>
      <c r="P536" s="1">
        <v>44662.453310185185</v>
      </c>
      <c r="Q536">
        <v>96</v>
      </c>
      <c r="R536">
        <v>258</v>
      </c>
      <c r="S536" t="b">
        <v>0</v>
      </c>
      <c r="T536" t="s">
        <v>87</v>
      </c>
      <c r="U536" t="b">
        <v>0</v>
      </c>
      <c r="V536" t="s">
        <v>660</v>
      </c>
      <c r="W536" s="1">
        <v>44662.453310185185</v>
      </c>
      <c r="X536">
        <v>213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120</v>
      </c>
      <c r="AE536">
        <v>96</v>
      </c>
      <c r="AF536">
        <v>0</v>
      </c>
      <c r="AG536">
        <v>6</v>
      </c>
      <c r="AH536" t="s">
        <v>87</v>
      </c>
      <c r="AI536" t="s">
        <v>87</v>
      </c>
      <c r="AJ536" t="s">
        <v>87</v>
      </c>
      <c r="AK536" t="s">
        <v>87</v>
      </c>
      <c r="AL536" t="s">
        <v>87</v>
      </c>
      <c r="AM536" t="s">
        <v>87</v>
      </c>
      <c r="AN536" t="s">
        <v>87</v>
      </c>
      <c r="AO536" t="s">
        <v>87</v>
      </c>
      <c r="AP536" t="s">
        <v>87</v>
      </c>
      <c r="AQ536" t="s">
        <v>87</v>
      </c>
      <c r="AR536" t="s">
        <v>87</v>
      </c>
      <c r="AS536" t="s">
        <v>87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hidden="1" x14ac:dyDescent="0.45">
      <c r="A537" t="s">
        <v>1245</v>
      </c>
      <c r="B537" t="s">
        <v>79</v>
      </c>
      <c r="C537" t="s">
        <v>1236</v>
      </c>
      <c r="D537" t="s">
        <v>81</v>
      </c>
      <c r="E537" s="2" t="str">
        <f>HYPERLINK("capsilon://?command=openfolder&amp;siteaddress=FAM.docvelocity-na8.net&amp;folderid=FX7D559EBC-10ED-7D16-B5EA-827126821211","FX22042455")</f>
        <v>FX22042455</v>
      </c>
      <c r="F537" t="s">
        <v>19</v>
      </c>
      <c r="G537" t="s">
        <v>19</v>
      </c>
      <c r="H537" t="s">
        <v>82</v>
      </c>
      <c r="I537" t="s">
        <v>1237</v>
      </c>
      <c r="J537">
        <v>128</v>
      </c>
      <c r="K537" t="s">
        <v>84</v>
      </c>
      <c r="L537" t="s">
        <v>85</v>
      </c>
      <c r="M537" t="s">
        <v>86</v>
      </c>
      <c r="N537">
        <v>2</v>
      </c>
      <c r="O537" s="1">
        <v>44662.451284722221</v>
      </c>
      <c r="P537" s="1">
        <v>44662.63082175926</v>
      </c>
      <c r="Q537">
        <v>11263</v>
      </c>
      <c r="R537">
        <v>4249</v>
      </c>
      <c r="S537" t="b">
        <v>0</v>
      </c>
      <c r="T537" t="s">
        <v>87</v>
      </c>
      <c r="U537" t="b">
        <v>1</v>
      </c>
      <c r="V537" t="s">
        <v>189</v>
      </c>
      <c r="W537" s="1">
        <v>44662.510960648149</v>
      </c>
      <c r="X537">
        <v>2997</v>
      </c>
      <c r="Y537">
        <v>181</v>
      </c>
      <c r="Z537">
        <v>0</v>
      </c>
      <c r="AA537">
        <v>181</v>
      </c>
      <c r="AB537">
        <v>0</v>
      </c>
      <c r="AC537">
        <v>119</v>
      </c>
      <c r="AD537">
        <v>-53</v>
      </c>
      <c r="AE537">
        <v>0</v>
      </c>
      <c r="AF537">
        <v>0</v>
      </c>
      <c r="AG537">
        <v>0</v>
      </c>
      <c r="AH537" t="s">
        <v>102</v>
      </c>
      <c r="AI537" s="1">
        <v>44662.63082175926</v>
      </c>
      <c r="AJ537">
        <v>753</v>
      </c>
      <c r="AK537">
        <v>12</v>
      </c>
      <c r="AL537">
        <v>0</v>
      </c>
      <c r="AM537">
        <v>12</v>
      </c>
      <c r="AN537">
        <v>0</v>
      </c>
      <c r="AO537">
        <v>5</v>
      </c>
      <c r="AP537">
        <v>-65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hidden="1" x14ac:dyDescent="0.45">
      <c r="A538" t="s">
        <v>1246</v>
      </c>
      <c r="B538" t="s">
        <v>79</v>
      </c>
      <c r="C538" t="s">
        <v>1236</v>
      </c>
      <c r="D538" t="s">
        <v>81</v>
      </c>
      <c r="E538" s="2" t="str">
        <f>HYPERLINK("capsilon://?command=openfolder&amp;siteaddress=FAM.docvelocity-na8.net&amp;folderid=FX7D559EBC-10ED-7D16-B5EA-827126821211","FX22042455")</f>
        <v>FX22042455</v>
      </c>
      <c r="F538" t="s">
        <v>19</v>
      </c>
      <c r="G538" t="s">
        <v>19</v>
      </c>
      <c r="H538" t="s">
        <v>82</v>
      </c>
      <c r="I538" t="s">
        <v>1239</v>
      </c>
      <c r="J538">
        <v>56</v>
      </c>
      <c r="K538" t="s">
        <v>84</v>
      </c>
      <c r="L538" t="s">
        <v>85</v>
      </c>
      <c r="M538" t="s">
        <v>86</v>
      </c>
      <c r="N538">
        <v>2</v>
      </c>
      <c r="O538" s="1">
        <v>44662.452847222223</v>
      </c>
      <c r="P538" s="1">
        <v>44662.462199074071</v>
      </c>
      <c r="Q538">
        <v>190</v>
      </c>
      <c r="R538">
        <v>618</v>
      </c>
      <c r="S538" t="b">
        <v>0</v>
      </c>
      <c r="T538" t="s">
        <v>87</v>
      </c>
      <c r="U538" t="b">
        <v>1</v>
      </c>
      <c r="V538" t="s">
        <v>660</v>
      </c>
      <c r="W538" s="1">
        <v>44662.458495370367</v>
      </c>
      <c r="X538">
        <v>447</v>
      </c>
      <c r="Y538">
        <v>42</v>
      </c>
      <c r="Z538">
        <v>0</v>
      </c>
      <c r="AA538">
        <v>42</v>
      </c>
      <c r="AB538">
        <v>0</v>
      </c>
      <c r="AC538">
        <v>36</v>
      </c>
      <c r="AD538">
        <v>14</v>
      </c>
      <c r="AE538">
        <v>0</v>
      </c>
      <c r="AF538">
        <v>0</v>
      </c>
      <c r="AG538">
        <v>0</v>
      </c>
      <c r="AH538" t="s">
        <v>413</v>
      </c>
      <c r="AI538" s="1">
        <v>44662.462199074071</v>
      </c>
      <c r="AJ538">
        <v>171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hidden="1" x14ac:dyDescent="0.45">
      <c r="A539" t="s">
        <v>1247</v>
      </c>
      <c r="B539" t="s">
        <v>79</v>
      </c>
      <c r="C539" t="s">
        <v>1248</v>
      </c>
      <c r="D539" t="s">
        <v>81</v>
      </c>
      <c r="E539" s="2" t="str">
        <f>HYPERLINK("capsilon://?command=openfolder&amp;siteaddress=FAM.docvelocity-na8.net&amp;folderid=FXF2FA7721-99EE-EAE9-A0E3-B5528796B6F6","FX22035034")</f>
        <v>FX22035034</v>
      </c>
      <c r="F539" t="s">
        <v>19</v>
      </c>
      <c r="G539" t="s">
        <v>19</v>
      </c>
      <c r="H539" t="s">
        <v>82</v>
      </c>
      <c r="I539" t="s">
        <v>1249</v>
      </c>
      <c r="J539">
        <v>0</v>
      </c>
      <c r="K539" t="s">
        <v>84</v>
      </c>
      <c r="L539" t="s">
        <v>85</v>
      </c>
      <c r="M539" t="s">
        <v>86</v>
      </c>
      <c r="N539">
        <v>2</v>
      </c>
      <c r="O539" s="1">
        <v>44662.455335648148</v>
      </c>
      <c r="P539" s="1">
        <v>44662.494467592594</v>
      </c>
      <c r="Q539">
        <v>3136</v>
      </c>
      <c r="R539">
        <v>245</v>
      </c>
      <c r="S539" t="b">
        <v>0</v>
      </c>
      <c r="T539" t="s">
        <v>87</v>
      </c>
      <c r="U539" t="b">
        <v>0</v>
      </c>
      <c r="V539" t="s">
        <v>127</v>
      </c>
      <c r="W539" s="1">
        <v>44662.492256944446</v>
      </c>
      <c r="X539">
        <v>120</v>
      </c>
      <c r="Y539">
        <v>0</v>
      </c>
      <c r="Z539">
        <v>0</v>
      </c>
      <c r="AA539">
        <v>0</v>
      </c>
      <c r="AB539">
        <v>37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442</v>
      </c>
      <c r="AI539" s="1">
        <v>44662.494467592594</v>
      </c>
      <c r="AJ539">
        <v>43</v>
      </c>
      <c r="AK539">
        <v>0</v>
      </c>
      <c r="AL539">
        <v>0</v>
      </c>
      <c r="AM539">
        <v>0</v>
      </c>
      <c r="AN539">
        <v>37</v>
      </c>
      <c r="AO539">
        <v>0</v>
      </c>
      <c r="AP539">
        <v>0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hidden="1" x14ac:dyDescent="0.45">
      <c r="A540" t="s">
        <v>1250</v>
      </c>
      <c r="B540" t="s">
        <v>79</v>
      </c>
      <c r="C540" t="s">
        <v>1243</v>
      </c>
      <c r="D540" t="s">
        <v>81</v>
      </c>
      <c r="E540" s="2" t="str">
        <f>HYPERLINK("capsilon://?command=openfolder&amp;siteaddress=FAM.docvelocity-na8.net&amp;folderid=FXA71CE2A6-851A-762B-79B6-1315D8BD7C30","FX22042660")</f>
        <v>FX22042660</v>
      </c>
      <c r="F540" t="s">
        <v>19</v>
      </c>
      <c r="G540" t="s">
        <v>19</v>
      </c>
      <c r="H540" t="s">
        <v>82</v>
      </c>
      <c r="I540" t="s">
        <v>1244</v>
      </c>
      <c r="J540">
        <v>180</v>
      </c>
      <c r="K540" t="s">
        <v>84</v>
      </c>
      <c r="L540" t="s">
        <v>85</v>
      </c>
      <c r="M540" t="s">
        <v>86</v>
      </c>
      <c r="N540">
        <v>2</v>
      </c>
      <c r="O540" s="1">
        <v>44662.456909722219</v>
      </c>
      <c r="P540" s="1">
        <v>44662.663206018522</v>
      </c>
      <c r="Q540">
        <v>15022</v>
      </c>
      <c r="R540">
        <v>2802</v>
      </c>
      <c r="S540" t="b">
        <v>0</v>
      </c>
      <c r="T540" t="s">
        <v>87</v>
      </c>
      <c r="U540" t="b">
        <v>1</v>
      </c>
      <c r="V540" t="s">
        <v>130</v>
      </c>
      <c r="W540" s="1">
        <v>44662.511655092596</v>
      </c>
      <c r="X540">
        <v>1944</v>
      </c>
      <c r="Y540">
        <v>226</v>
      </c>
      <c r="Z540">
        <v>0</v>
      </c>
      <c r="AA540">
        <v>226</v>
      </c>
      <c r="AB540">
        <v>0</v>
      </c>
      <c r="AC540">
        <v>196</v>
      </c>
      <c r="AD540">
        <v>-46</v>
      </c>
      <c r="AE540">
        <v>0</v>
      </c>
      <c r="AF540">
        <v>0</v>
      </c>
      <c r="AG540">
        <v>0</v>
      </c>
      <c r="AH540" t="s">
        <v>102</v>
      </c>
      <c r="AI540" s="1">
        <v>44662.663206018522</v>
      </c>
      <c r="AJ540">
        <v>562</v>
      </c>
      <c r="AK540">
        <v>4</v>
      </c>
      <c r="AL540">
        <v>0</v>
      </c>
      <c r="AM540">
        <v>4</v>
      </c>
      <c r="AN540">
        <v>0</v>
      </c>
      <c r="AO540">
        <v>3</v>
      </c>
      <c r="AP540">
        <v>-50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hidden="1" x14ac:dyDescent="0.45">
      <c r="A541" t="s">
        <v>1251</v>
      </c>
      <c r="B541" t="s">
        <v>79</v>
      </c>
      <c r="C541" t="s">
        <v>1231</v>
      </c>
      <c r="D541" t="s">
        <v>81</v>
      </c>
      <c r="E541" s="2" t="str">
        <f>HYPERLINK("capsilon://?command=openfolder&amp;siteaddress=FAM.docvelocity-na8.net&amp;folderid=FX7D7B12B2-393C-D28C-991A-791B5BE057F7","FX220313813")</f>
        <v>FX220313813</v>
      </c>
      <c r="F541" t="s">
        <v>19</v>
      </c>
      <c r="G541" t="s">
        <v>19</v>
      </c>
      <c r="H541" t="s">
        <v>82</v>
      </c>
      <c r="I541" t="s">
        <v>1232</v>
      </c>
      <c r="J541">
        <v>104</v>
      </c>
      <c r="K541" t="s">
        <v>84</v>
      </c>
      <c r="L541" t="s">
        <v>85</v>
      </c>
      <c r="M541" t="s">
        <v>86</v>
      </c>
      <c r="N541">
        <v>2</v>
      </c>
      <c r="O541" s="1">
        <v>44652.65525462963</v>
      </c>
      <c r="P541" s="1">
        <v>44652.667442129627</v>
      </c>
      <c r="Q541">
        <v>143</v>
      </c>
      <c r="R541">
        <v>910</v>
      </c>
      <c r="S541" t="b">
        <v>0</v>
      </c>
      <c r="T541" t="s">
        <v>87</v>
      </c>
      <c r="U541" t="b">
        <v>1</v>
      </c>
      <c r="V541" t="s">
        <v>148</v>
      </c>
      <c r="W541" s="1">
        <v>44652.660497685189</v>
      </c>
      <c r="X541">
        <v>372</v>
      </c>
      <c r="Y541">
        <v>85</v>
      </c>
      <c r="Z541">
        <v>0</v>
      </c>
      <c r="AA541">
        <v>85</v>
      </c>
      <c r="AB541">
        <v>0</v>
      </c>
      <c r="AC541">
        <v>1</v>
      </c>
      <c r="AD541">
        <v>19</v>
      </c>
      <c r="AE541">
        <v>0</v>
      </c>
      <c r="AF541">
        <v>0</v>
      </c>
      <c r="AG541">
        <v>0</v>
      </c>
      <c r="AH541" t="s">
        <v>99</v>
      </c>
      <c r="AI541" s="1">
        <v>44652.667442129627</v>
      </c>
      <c r="AJ541">
        <v>538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19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hidden="1" x14ac:dyDescent="0.45">
      <c r="A542" t="s">
        <v>1252</v>
      </c>
      <c r="B542" t="s">
        <v>79</v>
      </c>
      <c r="C542" t="s">
        <v>1253</v>
      </c>
      <c r="D542" t="s">
        <v>81</v>
      </c>
      <c r="E542" s="2" t="str">
        <f t="shared" ref="E542:E547" si="15">HYPERLINK("capsilon://?command=openfolder&amp;siteaddress=FAM.docvelocity-na8.net&amp;folderid=FX4A2D066D-54D2-9DAC-007A-468A59D13405","FX220312714")</f>
        <v>FX220312714</v>
      </c>
      <c r="F542" t="s">
        <v>19</v>
      </c>
      <c r="G542" t="s">
        <v>19</v>
      </c>
      <c r="H542" t="s">
        <v>82</v>
      </c>
      <c r="I542" t="s">
        <v>1254</v>
      </c>
      <c r="J542">
        <v>32</v>
      </c>
      <c r="K542" t="s">
        <v>84</v>
      </c>
      <c r="L542" t="s">
        <v>85</v>
      </c>
      <c r="M542" t="s">
        <v>86</v>
      </c>
      <c r="N542">
        <v>2</v>
      </c>
      <c r="O542" s="1">
        <v>44662.462106481478</v>
      </c>
      <c r="P542" s="1">
        <v>44662.484895833331</v>
      </c>
      <c r="Q542">
        <v>1096</v>
      </c>
      <c r="R542">
        <v>873</v>
      </c>
      <c r="S542" t="b">
        <v>0</v>
      </c>
      <c r="T542" t="s">
        <v>87</v>
      </c>
      <c r="U542" t="b">
        <v>0</v>
      </c>
      <c r="V542" t="s">
        <v>148</v>
      </c>
      <c r="W542" s="1">
        <v>44662.472939814812</v>
      </c>
      <c r="X542">
        <v>639</v>
      </c>
      <c r="Y542">
        <v>36</v>
      </c>
      <c r="Z542">
        <v>0</v>
      </c>
      <c r="AA542">
        <v>36</v>
      </c>
      <c r="AB542">
        <v>0</v>
      </c>
      <c r="AC542">
        <v>31</v>
      </c>
      <c r="AD542">
        <v>-4</v>
      </c>
      <c r="AE542">
        <v>0</v>
      </c>
      <c r="AF542">
        <v>0</v>
      </c>
      <c r="AG542">
        <v>0</v>
      </c>
      <c r="AH542" t="s">
        <v>442</v>
      </c>
      <c r="AI542" s="1">
        <v>44662.484895833331</v>
      </c>
      <c r="AJ542">
        <v>234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-4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hidden="1" x14ac:dyDescent="0.45">
      <c r="A543" t="s">
        <v>1255</v>
      </c>
      <c r="B543" t="s">
        <v>79</v>
      </c>
      <c r="C543" t="s">
        <v>1253</v>
      </c>
      <c r="D543" t="s">
        <v>81</v>
      </c>
      <c r="E543" s="2" t="str">
        <f t="shared" si="15"/>
        <v>FX220312714</v>
      </c>
      <c r="F543" t="s">
        <v>19</v>
      </c>
      <c r="G543" t="s">
        <v>19</v>
      </c>
      <c r="H543" t="s">
        <v>82</v>
      </c>
      <c r="I543" t="s">
        <v>1256</v>
      </c>
      <c r="J543">
        <v>32</v>
      </c>
      <c r="K543" t="s">
        <v>84</v>
      </c>
      <c r="L543" t="s">
        <v>85</v>
      </c>
      <c r="M543" t="s">
        <v>86</v>
      </c>
      <c r="N543">
        <v>2</v>
      </c>
      <c r="O543" s="1">
        <v>44662.463541666664</v>
      </c>
      <c r="P543" s="1">
        <v>44662.472719907404</v>
      </c>
      <c r="Q543">
        <v>296</v>
      </c>
      <c r="R543">
        <v>497</v>
      </c>
      <c r="S543" t="b">
        <v>0</v>
      </c>
      <c r="T543" t="s">
        <v>87</v>
      </c>
      <c r="U543" t="b">
        <v>0</v>
      </c>
      <c r="V543" t="s">
        <v>158</v>
      </c>
      <c r="W543" s="1">
        <v>44662.471203703702</v>
      </c>
      <c r="X543">
        <v>387</v>
      </c>
      <c r="Y543">
        <v>41</v>
      </c>
      <c r="Z543">
        <v>0</v>
      </c>
      <c r="AA543">
        <v>41</v>
      </c>
      <c r="AB543">
        <v>0</v>
      </c>
      <c r="AC543">
        <v>35</v>
      </c>
      <c r="AD543">
        <v>-9</v>
      </c>
      <c r="AE543">
        <v>0</v>
      </c>
      <c r="AF543">
        <v>0</v>
      </c>
      <c r="AG543">
        <v>0</v>
      </c>
      <c r="AH543" t="s">
        <v>413</v>
      </c>
      <c r="AI543" s="1">
        <v>44662.472719907404</v>
      </c>
      <c r="AJ543">
        <v>110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-9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hidden="1" x14ac:dyDescent="0.45">
      <c r="A544" t="s">
        <v>1257</v>
      </c>
      <c r="B544" t="s">
        <v>79</v>
      </c>
      <c r="C544" t="s">
        <v>1253</v>
      </c>
      <c r="D544" t="s">
        <v>81</v>
      </c>
      <c r="E544" s="2" t="str">
        <f t="shared" si="15"/>
        <v>FX220312714</v>
      </c>
      <c r="F544" t="s">
        <v>19</v>
      </c>
      <c r="G544" t="s">
        <v>19</v>
      </c>
      <c r="H544" t="s">
        <v>82</v>
      </c>
      <c r="I544" t="s">
        <v>1258</v>
      </c>
      <c r="J544">
        <v>32</v>
      </c>
      <c r="K544" t="s">
        <v>84</v>
      </c>
      <c r="L544" t="s">
        <v>85</v>
      </c>
      <c r="M544" t="s">
        <v>86</v>
      </c>
      <c r="N544">
        <v>2</v>
      </c>
      <c r="O544" s="1">
        <v>44662.463576388887</v>
      </c>
      <c r="P544" s="1">
        <v>44662.487453703703</v>
      </c>
      <c r="Q544">
        <v>1536</v>
      </c>
      <c r="R544">
        <v>527</v>
      </c>
      <c r="S544" t="b">
        <v>0</v>
      </c>
      <c r="T544" t="s">
        <v>87</v>
      </c>
      <c r="U544" t="b">
        <v>0</v>
      </c>
      <c r="V544" t="s">
        <v>158</v>
      </c>
      <c r="W544" s="1">
        <v>44662.474768518521</v>
      </c>
      <c r="X544">
        <v>307</v>
      </c>
      <c r="Y544">
        <v>41</v>
      </c>
      <c r="Z544">
        <v>0</v>
      </c>
      <c r="AA544">
        <v>41</v>
      </c>
      <c r="AB544">
        <v>0</v>
      </c>
      <c r="AC544">
        <v>37</v>
      </c>
      <c r="AD544">
        <v>-9</v>
      </c>
      <c r="AE544">
        <v>0</v>
      </c>
      <c r="AF544">
        <v>0</v>
      </c>
      <c r="AG544">
        <v>0</v>
      </c>
      <c r="AH544" t="s">
        <v>442</v>
      </c>
      <c r="AI544" s="1">
        <v>44662.487453703703</v>
      </c>
      <c r="AJ544">
        <v>220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-9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hidden="1" x14ac:dyDescent="0.45">
      <c r="A545" t="s">
        <v>1259</v>
      </c>
      <c r="B545" t="s">
        <v>79</v>
      </c>
      <c r="C545" t="s">
        <v>1253</v>
      </c>
      <c r="D545" t="s">
        <v>81</v>
      </c>
      <c r="E545" s="2" t="str">
        <f t="shared" si="15"/>
        <v>FX220312714</v>
      </c>
      <c r="F545" t="s">
        <v>19</v>
      </c>
      <c r="G545" t="s">
        <v>19</v>
      </c>
      <c r="H545" t="s">
        <v>82</v>
      </c>
      <c r="I545" t="s">
        <v>1260</v>
      </c>
      <c r="J545">
        <v>32</v>
      </c>
      <c r="K545" t="s">
        <v>84</v>
      </c>
      <c r="L545" t="s">
        <v>85</v>
      </c>
      <c r="M545" t="s">
        <v>86</v>
      </c>
      <c r="N545">
        <v>2</v>
      </c>
      <c r="O545" s="1">
        <v>44662.463680555556</v>
      </c>
      <c r="P545" s="1">
        <v>44662.489930555559</v>
      </c>
      <c r="Q545">
        <v>1815</v>
      </c>
      <c r="R545">
        <v>453</v>
      </c>
      <c r="S545" t="b">
        <v>0</v>
      </c>
      <c r="T545" t="s">
        <v>87</v>
      </c>
      <c r="U545" t="b">
        <v>0</v>
      </c>
      <c r="V545" t="s">
        <v>158</v>
      </c>
      <c r="W545" s="1">
        <v>44662.477581018517</v>
      </c>
      <c r="X545">
        <v>242</v>
      </c>
      <c r="Y545">
        <v>41</v>
      </c>
      <c r="Z545">
        <v>0</v>
      </c>
      <c r="AA545">
        <v>41</v>
      </c>
      <c r="AB545">
        <v>0</v>
      </c>
      <c r="AC545">
        <v>34</v>
      </c>
      <c r="AD545">
        <v>-9</v>
      </c>
      <c r="AE545">
        <v>0</v>
      </c>
      <c r="AF545">
        <v>0</v>
      </c>
      <c r="AG545">
        <v>0</v>
      </c>
      <c r="AH545" t="s">
        <v>442</v>
      </c>
      <c r="AI545" s="1">
        <v>44662.489930555559</v>
      </c>
      <c r="AJ545">
        <v>211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-9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hidden="1" x14ac:dyDescent="0.45">
      <c r="A546" t="s">
        <v>1261</v>
      </c>
      <c r="B546" t="s">
        <v>79</v>
      </c>
      <c r="C546" t="s">
        <v>1253</v>
      </c>
      <c r="D546" t="s">
        <v>81</v>
      </c>
      <c r="E546" s="2" t="str">
        <f t="shared" si="15"/>
        <v>FX220312714</v>
      </c>
      <c r="F546" t="s">
        <v>19</v>
      </c>
      <c r="G546" t="s">
        <v>19</v>
      </c>
      <c r="H546" t="s">
        <v>82</v>
      </c>
      <c r="I546" t="s">
        <v>1262</v>
      </c>
      <c r="J546">
        <v>32</v>
      </c>
      <c r="K546" t="s">
        <v>84</v>
      </c>
      <c r="L546" t="s">
        <v>85</v>
      </c>
      <c r="M546" t="s">
        <v>86</v>
      </c>
      <c r="N546">
        <v>2</v>
      </c>
      <c r="O546" s="1">
        <v>44662.46371527778</v>
      </c>
      <c r="P546" s="1">
        <v>44662.491898148146</v>
      </c>
      <c r="Q546">
        <v>1973</v>
      </c>
      <c r="R546">
        <v>462</v>
      </c>
      <c r="S546" t="b">
        <v>0</v>
      </c>
      <c r="T546" t="s">
        <v>87</v>
      </c>
      <c r="U546" t="b">
        <v>0</v>
      </c>
      <c r="V546" t="s">
        <v>158</v>
      </c>
      <c r="W546" s="1">
        <v>44662.480624999997</v>
      </c>
      <c r="X546">
        <v>262</v>
      </c>
      <c r="Y546">
        <v>41</v>
      </c>
      <c r="Z546">
        <v>0</v>
      </c>
      <c r="AA546">
        <v>41</v>
      </c>
      <c r="AB546">
        <v>0</v>
      </c>
      <c r="AC546">
        <v>34</v>
      </c>
      <c r="AD546">
        <v>-9</v>
      </c>
      <c r="AE546">
        <v>0</v>
      </c>
      <c r="AF546">
        <v>0</v>
      </c>
      <c r="AG546">
        <v>0</v>
      </c>
      <c r="AH546" t="s">
        <v>99</v>
      </c>
      <c r="AI546" s="1">
        <v>44662.491898148146</v>
      </c>
      <c r="AJ546">
        <v>200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-9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hidden="1" x14ac:dyDescent="0.45">
      <c r="A547" t="s">
        <v>1263</v>
      </c>
      <c r="B547" t="s">
        <v>79</v>
      </c>
      <c r="C547" t="s">
        <v>1253</v>
      </c>
      <c r="D547" t="s">
        <v>81</v>
      </c>
      <c r="E547" s="2" t="str">
        <f t="shared" si="15"/>
        <v>FX220312714</v>
      </c>
      <c r="F547" t="s">
        <v>19</v>
      </c>
      <c r="G547" t="s">
        <v>19</v>
      </c>
      <c r="H547" t="s">
        <v>82</v>
      </c>
      <c r="I547" t="s">
        <v>1264</v>
      </c>
      <c r="J547">
        <v>32</v>
      </c>
      <c r="K547" t="s">
        <v>84</v>
      </c>
      <c r="L547" t="s">
        <v>85</v>
      </c>
      <c r="M547" t="s">
        <v>86</v>
      </c>
      <c r="N547">
        <v>2</v>
      </c>
      <c r="O547" s="1">
        <v>44662.463831018518</v>
      </c>
      <c r="P547" s="1">
        <v>44662.493958333333</v>
      </c>
      <c r="Q547">
        <v>1966</v>
      </c>
      <c r="R547">
        <v>637</v>
      </c>
      <c r="S547" t="b">
        <v>0</v>
      </c>
      <c r="T547" t="s">
        <v>87</v>
      </c>
      <c r="U547" t="b">
        <v>0</v>
      </c>
      <c r="V547" t="s">
        <v>158</v>
      </c>
      <c r="W547" s="1">
        <v>44662.484039351853</v>
      </c>
      <c r="X547">
        <v>294</v>
      </c>
      <c r="Y547">
        <v>41</v>
      </c>
      <c r="Z547">
        <v>0</v>
      </c>
      <c r="AA547">
        <v>41</v>
      </c>
      <c r="AB547">
        <v>0</v>
      </c>
      <c r="AC547">
        <v>34</v>
      </c>
      <c r="AD547">
        <v>-9</v>
      </c>
      <c r="AE547">
        <v>0</v>
      </c>
      <c r="AF547">
        <v>0</v>
      </c>
      <c r="AG547">
        <v>0</v>
      </c>
      <c r="AH547" t="s">
        <v>442</v>
      </c>
      <c r="AI547" s="1">
        <v>44662.493958333333</v>
      </c>
      <c r="AJ547">
        <v>169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-9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hidden="1" x14ac:dyDescent="0.45">
      <c r="A548" t="s">
        <v>1265</v>
      </c>
      <c r="B548" t="s">
        <v>79</v>
      </c>
      <c r="C548" t="s">
        <v>1266</v>
      </c>
      <c r="D548" t="s">
        <v>81</v>
      </c>
      <c r="E548" s="2" t="str">
        <f>HYPERLINK("capsilon://?command=openfolder&amp;siteaddress=FAM.docvelocity-na8.net&amp;folderid=FX462B7AC7-E921-0408-1430-6ED18F09C156","FX21114978")</f>
        <v>FX21114978</v>
      </c>
      <c r="F548" t="s">
        <v>19</v>
      </c>
      <c r="G548" t="s">
        <v>19</v>
      </c>
      <c r="H548" t="s">
        <v>82</v>
      </c>
      <c r="I548" t="s">
        <v>1267</v>
      </c>
      <c r="J548">
        <v>28</v>
      </c>
      <c r="K548" t="s">
        <v>84</v>
      </c>
      <c r="L548" t="s">
        <v>85</v>
      </c>
      <c r="M548" t="s">
        <v>86</v>
      </c>
      <c r="N548">
        <v>2</v>
      </c>
      <c r="O548" s="1">
        <v>44662.467013888891</v>
      </c>
      <c r="P548" s="1">
        <v>44662.495069444441</v>
      </c>
      <c r="Q548">
        <v>1546</v>
      </c>
      <c r="R548">
        <v>878</v>
      </c>
      <c r="S548" t="b">
        <v>0</v>
      </c>
      <c r="T548" t="s">
        <v>87</v>
      </c>
      <c r="U548" t="b">
        <v>0</v>
      </c>
      <c r="V548" t="s">
        <v>158</v>
      </c>
      <c r="W548" s="1">
        <v>44662.491053240738</v>
      </c>
      <c r="X548">
        <v>605</v>
      </c>
      <c r="Y548">
        <v>21</v>
      </c>
      <c r="Z548">
        <v>0</v>
      </c>
      <c r="AA548">
        <v>21</v>
      </c>
      <c r="AB548">
        <v>0</v>
      </c>
      <c r="AC548">
        <v>20</v>
      </c>
      <c r="AD548">
        <v>7</v>
      </c>
      <c r="AE548">
        <v>0</v>
      </c>
      <c r="AF548">
        <v>0</v>
      </c>
      <c r="AG548">
        <v>0</v>
      </c>
      <c r="AH548" t="s">
        <v>99</v>
      </c>
      <c r="AI548" s="1">
        <v>44662.495069444441</v>
      </c>
      <c r="AJ548">
        <v>273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7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hidden="1" x14ac:dyDescent="0.45">
      <c r="A549" t="s">
        <v>1268</v>
      </c>
      <c r="B549" t="s">
        <v>79</v>
      </c>
      <c r="C549" t="s">
        <v>1266</v>
      </c>
      <c r="D549" t="s">
        <v>81</v>
      </c>
      <c r="E549" s="2" t="str">
        <f>HYPERLINK("capsilon://?command=openfolder&amp;siteaddress=FAM.docvelocity-na8.net&amp;folderid=FX462B7AC7-E921-0408-1430-6ED18F09C156","FX21114978")</f>
        <v>FX21114978</v>
      </c>
      <c r="F549" t="s">
        <v>19</v>
      </c>
      <c r="G549" t="s">
        <v>19</v>
      </c>
      <c r="H549" t="s">
        <v>82</v>
      </c>
      <c r="I549" t="s">
        <v>1269</v>
      </c>
      <c r="J549">
        <v>32</v>
      </c>
      <c r="K549" t="s">
        <v>84</v>
      </c>
      <c r="L549" t="s">
        <v>85</v>
      </c>
      <c r="M549" t="s">
        <v>86</v>
      </c>
      <c r="N549">
        <v>2</v>
      </c>
      <c r="O549" s="1">
        <v>44662.46707175926</v>
      </c>
      <c r="P549" s="1">
        <v>44662.505370370367</v>
      </c>
      <c r="Q549">
        <v>2311</v>
      </c>
      <c r="R549">
        <v>998</v>
      </c>
      <c r="S549" t="b">
        <v>0</v>
      </c>
      <c r="T549" t="s">
        <v>87</v>
      </c>
      <c r="U549" t="b">
        <v>0</v>
      </c>
      <c r="V549" t="s">
        <v>158</v>
      </c>
      <c r="W549" s="1">
        <v>44662.500254629631</v>
      </c>
      <c r="X549">
        <v>794</v>
      </c>
      <c r="Y549">
        <v>42</v>
      </c>
      <c r="Z549">
        <v>0</v>
      </c>
      <c r="AA549">
        <v>42</v>
      </c>
      <c r="AB549">
        <v>0</v>
      </c>
      <c r="AC549">
        <v>38</v>
      </c>
      <c r="AD549">
        <v>-10</v>
      </c>
      <c r="AE549">
        <v>0</v>
      </c>
      <c r="AF549">
        <v>0</v>
      </c>
      <c r="AG549">
        <v>0</v>
      </c>
      <c r="AH549" t="s">
        <v>99</v>
      </c>
      <c r="AI549" s="1">
        <v>44662.505370370367</v>
      </c>
      <c r="AJ549">
        <v>191</v>
      </c>
      <c r="AK549">
        <v>3</v>
      </c>
      <c r="AL549">
        <v>0</v>
      </c>
      <c r="AM549">
        <v>3</v>
      </c>
      <c r="AN549">
        <v>0</v>
      </c>
      <c r="AO549">
        <v>3</v>
      </c>
      <c r="AP549">
        <v>-13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hidden="1" x14ac:dyDescent="0.45">
      <c r="A550" t="s">
        <v>1270</v>
      </c>
      <c r="B550" t="s">
        <v>79</v>
      </c>
      <c r="C550" t="s">
        <v>1266</v>
      </c>
      <c r="D550" t="s">
        <v>81</v>
      </c>
      <c r="E550" s="2" t="str">
        <f>HYPERLINK("capsilon://?command=openfolder&amp;siteaddress=FAM.docvelocity-na8.net&amp;folderid=FX462B7AC7-E921-0408-1430-6ED18F09C156","FX21114978")</f>
        <v>FX21114978</v>
      </c>
      <c r="F550" t="s">
        <v>19</v>
      </c>
      <c r="G550" t="s">
        <v>19</v>
      </c>
      <c r="H550" t="s">
        <v>82</v>
      </c>
      <c r="I550" t="s">
        <v>1271</v>
      </c>
      <c r="J550">
        <v>32</v>
      </c>
      <c r="K550" t="s">
        <v>84</v>
      </c>
      <c r="L550" t="s">
        <v>85</v>
      </c>
      <c r="M550" t="s">
        <v>86</v>
      </c>
      <c r="N550">
        <v>2</v>
      </c>
      <c r="O550" s="1">
        <v>44662.467141203706</v>
      </c>
      <c r="P550" s="1">
        <v>44662.507627314815</v>
      </c>
      <c r="Q550">
        <v>2718</v>
      </c>
      <c r="R550">
        <v>780</v>
      </c>
      <c r="S550" t="b">
        <v>0</v>
      </c>
      <c r="T550" t="s">
        <v>87</v>
      </c>
      <c r="U550" t="b">
        <v>0</v>
      </c>
      <c r="V550" t="s">
        <v>127</v>
      </c>
      <c r="W550" s="1">
        <v>44662.498831018522</v>
      </c>
      <c r="X550">
        <v>567</v>
      </c>
      <c r="Y550">
        <v>45</v>
      </c>
      <c r="Z550">
        <v>0</v>
      </c>
      <c r="AA550">
        <v>45</v>
      </c>
      <c r="AB550">
        <v>0</v>
      </c>
      <c r="AC550">
        <v>42</v>
      </c>
      <c r="AD550">
        <v>-13</v>
      </c>
      <c r="AE550">
        <v>0</v>
      </c>
      <c r="AF550">
        <v>0</v>
      </c>
      <c r="AG550">
        <v>0</v>
      </c>
      <c r="AH550" t="s">
        <v>99</v>
      </c>
      <c r="AI550" s="1">
        <v>44662.507627314815</v>
      </c>
      <c r="AJ550">
        <v>194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-13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hidden="1" x14ac:dyDescent="0.45">
      <c r="A551" t="s">
        <v>1272</v>
      </c>
      <c r="B551" t="s">
        <v>79</v>
      </c>
      <c r="C551" t="s">
        <v>1273</v>
      </c>
      <c r="D551" t="s">
        <v>81</v>
      </c>
      <c r="E551" s="2" t="str">
        <f>HYPERLINK("capsilon://?command=openfolder&amp;siteaddress=FAM.docvelocity-na8.net&amp;folderid=FX63B978CA-328B-D008-DBA7-EF95BAC98059","FX22037506")</f>
        <v>FX22037506</v>
      </c>
      <c r="F551" t="s">
        <v>19</v>
      </c>
      <c r="G551" t="s">
        <v>19</v>
      </c>
      <c r="H551" t="s">
        <v>82</v>
      </c>
      <c r="I551" t="s">
        <v>1274</v>
      </c>
      <c r="J551">
        <v>0</v>
      </c>
      <c r="K551" t="s">
        <v>84</v>
      </c>
      <c r="L551" t="s">
        <v>85</v>
      </c>
      <c r="M551" t="s">
        <v>86</v>
      </c>
      <c r="N551">
        <v>2</v>
      </c>
      <c r="O551" s="1">
        <v>44662.478194444448</v>
      </c>
      <c r="P551" s="1">
        <v>44662.507800925923</v>
      </c>
      <c r="Q551">
        <v>2460</v>
      </c>
      <c r="R551">
        <v>98</v>
      </c>
      <c r="S551" t="b">
        <v>0</v>
      </c>
      <c r="T551" t="s">
        <v>87</v>
      </c>
      <c r="U551" t="b">
        <v>0</v>
      </c>
      <c r="V551" t="s">
        <v>180</v>
      </c>
      <c r="W551" s="1">
        <v>44662.500486111108</v>
      </c>
      <c r="X551">
        <v>27</v>
      </c>
      <c r="Y551">
        <v>0</v>
      </c>
      <c r="Z551">
        <v>0</v>
      </c>
      <c r="AA551">
        <v>0</v>
      </c>
      <c r="AB551">
        <v>37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99</v>
      </c>
      <c r="AI551" s="1">
        <v>44662.507800925923</v>
      </c>
      <c r="AJ551">
        <v>14</v>
      </c>
      <c r="AK551">
        <v>0</v>
      </c>
      <c r="AL551">
        <v>0</v>
      </c>
      <c r="AM551">
        <v>0</v>
      </c>
      <c r="AN551">
        <v>37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hidden="1" x14ac:dyDescent="0.45">
      <c r="A552" t="s">
        <v>1275</v>
      </c>
      <c r="B552" t="s">
        <v>79</v>
      </c>
      <c r="C552" t="s">
        <v>1276</v>
      </c>
      <c r="D552" t="s">
        <v>81</v>
      </c>
      <c r="E552" s="2" t="str">
        <f>HYPERLINK("capsilon://?command=openfolder&amp;siteaddress=FAM.docvelocity-na8.net&amp;folderid=FX285EF429-3E72-AB92-62D6-E7E2C74321DD","FX22042484")</f>
        <v>FX22042484</v>
      </c>
      <c r="F552" t="s">
        <v>19</v>
      </c>
      <c r="G552" t="s">
        <v>19</v>
      </c>
      <c r="H552" t="s">
        <v>82</v>
      </c>
      <c r="I552" t="s">
        <v>1277</v>
      </c>
      <c r="J552">
        <v>28</v>
      </c>
      <c r="K552" t="s">
        <v>84</v>
      </c>
      <c r="L552" t="s">
        <v>85</v>
      </c>
      <c r="M552" t="s">
        <v>86</v>
      </c>
      <c r="N552">
        <v>2</v>
      </c>
      <c r="O552" s="1">
        <v>44662.484664351854</v>
      </c>
      <c r="P552" s="1">
        <v>44662.501736111109</v>
      </c>
      <c r="Q552">
        <v>816</v>
      </c>
      <c r="R552">
        <v>659</v>
      </c>
      <c r="S552" t="b">
        <v>0</v>
      </c>
      <c r="T552" t="s">
        <v>87</v>
      </c>
      <c r="U552" t="b">
        <v>0</v>
      </c>
      <c r="V552" t="s">
        <v>108</v>
      </c>
      <c r="W552" s="1">
        <v>44662.496747685182</v>
      </c>
      <c r="X552">
        <v>321</v>
      </c>
      <c r="Y552">
        <v>21</v>
      </c>
      <c r="Z552">
        <v>0</v>
      </c>
      <c r="AA552">
        <v>21</v>
      </c>
      <c r="AB552">
        <v>0</v>
      </c>
      <c r="AC552">
        <v>18</v>
      </c>
      <c r="AD552">
        <v>7</v>
      </c>
      <c r="AE552">
        <v>0</v>
      </c>
      <c r="AF552">
        <v>0</v>
      </c>
      <c r="AG552">
        <v>0</v>
      </c>
      <c r="AH552" t="s">
        <v>99</v>
      </c>
      <c r="AI552" s="1">
        <v>44662.501736111109</v>
      </c>
      <c r="AJ552">
        <v>278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7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hidden="1" x14ac:dyDescent="0.45">
      <c r="A553" t="s">
        <v>1278</v>
      </c>
      <c r="B553" t="s">
        <v>79</v>
      </c>
      <c r="C553" t="s">
        <v>1276</v>
      </c>
      <c r="D553" t="s">
        <v>81</v>
      </c>
      <c r="E553" s="2" t="str">
        <f>HYPERLINK("capsilon://?command=openfolder&amp;siteaddress=FAM.docvelocity-na8.net&amp;folderid=FX285EF429-3E72-AB92-62D6-E7E2C74321DD","FX22042484")</f>
        <v>FX22042484</v>
      </c>
      <c r="F553" t="s">
        <v>19</v>
      </c>
      <c r="G553" t="s">
        <v>19</v>
      </c>
      <c r="H553" t="s">
        <v>82</v>
      </c>
      <c r="I553" t="s">
        <v>1279</v>
      </c>
      <c r="J553">
        <v>98</v>
      </c>
      <c r="K553" t="s">
        <v>84</v>
      </c>
      <c r="L553" t="s">
        <v>85</v>
      </c>
      <c r="M553" t="s">
        <v>86</v>
      </c>
      <c r="N553">
        <v>1</v>
      </c>
      <c r="O553" s="1">
        <v>44662.485381944447</v>
      </c>
      <c r="P553" s="1">
        <v>44662.495011574072</v>
      </c>
      <c r="Q553">
        <v>593</v>
      </c>
      <c r="R553">
        <v>239</v>
      </c>
      <c r="S553" t="b">
        <v>0</v>
      </c>
      <c r="T553" t="s">
        <v>87</v>
      </c>
      <c r="U553" t="b">
        <v>0</v>
      </c>
      <c r="V553" t="s">
        <v>88</v>
      </c>
      <c r="W553" s="1">
        <v>44662.495011574072</v>
      </c>
      <c r="X553">
        <v>239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98</v>
      </c>
      <c r="AE553">
        <v>79</v>
      </c>
      <c r="AF553">
        <v>0</v>
      </c>
      <c r="AG553">
        <v>5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hidden="1" x14ac:dyDescent="0.45">
      <c r="A554" t="s">
        <v>1280</v>
      </c>
      <c r="B554" t="s">
        <v>79</v>
      </c>
      <c r="C554" t="s">
        <v>1276</v>
      </c>
      <c r="D554" t="s">
        <v>81</v>
      </c>
      <c r="E554" s="2" t="str">
        <f>HYPERLINK("capsilon://?command=openfolder&amp;siteaddress=FAM.docvelocity-na8.net&amp;folderid=FX285EF429-3E72-AB92-62D6-E7E2C74321DD","FX22042484")</f>
        <v>FX22042484</v>
      </c>
      <c r="F554" t="s">
        <v>19</v>
      </c>
      <c r="G554" t="s">
        <v>19</v>
      </c>
      <c r="H554" t="s">
        <v>82</v>
      </c>
      <c r="I554" t="s">
        <v>1281</v>
      </c>
      <c r="J554">
        <v>60</v>
      </c>
      <c r="K554" t="s">
        <v>84</v>
      </c>
      <c r="L554" t="s">
        <v>85</v>
      </c>
      <c r="M554" t="s">
        <v>86</v>
      </c>
      <c r="N554">
        <v>1</v>
      </c>
      <c r="O554" s="1">
        <v>44662.485682870371</v>
      </c>
      <c r="P554" s="1">
        <v>44662.550069444442</v>
      </c>
      <c r="Q554">
        <v>2197</v>
      </c>
      <c r="R554">
        <v>3366</v>
      </c>
      <c r="S554" t="b">
        <v>0</v>
      </c>
      <c r="T554" t="s">
        <v>87</v>
      </c>
      <c r="U554" t="b">
        <v>0</v>
      </c>
      <c r="V554" t="s">
        <v>88</v>
      </c>
      <c r="W554" s="1">
        <v>44662.550069444442</v>
      </c>
      <c r="X554">
        <v>224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60</v>
      </c>
      <c r="AE554">
        <v>48</v>
      </c>
      <c r="AF554">
        <v>0</v>
      </c>
      <c r="AG554">
        <v>4</v>
      </c>
      <c r="AH554" t="s">
        <v>87</v>
      </c>
      <c r="AI554" t="s">
        <v>87</v>
      </c>
      <c r="AJ554" t="s">
        <v>87</v>
      </c>
      <c r="AK554" t="s">
        <v>87</v>
      </c>
      <c r="AL554" t="s">
        <v>87</v>
      </c>
      <c r="AM554" t="s">
        <v>87</v>
      </c>
      <c r="AN554" t="s">
        <v>87</v>
      </c>
      <c r="AO554" t="s">
        <v>87</v>
      </c>
      <c r="AP554" t="s">
        <v>87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hidden="1" x14ac:dyDescent="0.45">
      <c r="A555" t="s">
        <v>1282</v>
      </c>
      <c r="B555" t="s">
        <v>79</v>
      </c>
      <c r="C555" t="s">
        <v>1150</v>
      </c>
      <c r="D555" t="s">
        <v>81</v>
      </c>
      <c r="E555" s="2" t="str">
        <f>HYPERLINK("capsilon://?command=openfolder&amp;siteaddress=FAM.docvelocity-na8.net&amp;folderid=FXFEF00A0B-F970-1C7F-F27E-6A6DFDFB12E0","FX22042182")</f>
        <v>FX22042182</v>
      </c>
      <c r="F555" t="s">
        <v>19</v>
      </c>
      <c r="G555" t="s">
        <v>19</v>
      </c>
      <c r="H555" t="s">
        <v>82</v>
      </c>
      <c r="I555" t="s">
        <v>1283</v>
      </c>
      <c r="J555">
        <v>28</v>
      </c>
      <c r="K555" t="s">
        <v>84</v>
      </c>
      <c r="L555" t="s">
        <v>85</v>
      </c>
      <c r="M555" t="s">
        <v>86</v>
      </c>
      <c r="N555">
        <v>2</v>
      </c>
      <c r="O555" s="1">
        <v>44662.497534722221</v>
      </c>
      <c r="P555" s="1">
        <v>44662.509895833333</v>
      </c>
      <c r="Q555">
        <v>321</v>
      </c>
      <c r="R555">
        <v>747</v>
      </c>
      <c r="S555" t="b">
        <v>0</v>
      </c>
      <c r="T555" t="s">
        <v>87</v>
      </c>
      <c r="U555" t="b">
        <v>0</v>
      </c>
      <c r="V555" t="s">
        <v>98</v>
      </c>
      <c r="W555" s="1">
        <v>44662.505613425928</v>
      </c>
      <c r="X555">
        <v>567</v>
      </c>
      <c r="Y555">
        <v>21</v>
      </c>
      <c r="Z555">
        <v>0</v>
      </c>
      <c r="AA555">
        <v>21</v>
      </c>
      <c r="AB555">
        <v>0</v>
      </c>
      <c r="AC555">
        <v>18</v>
      </c>
      <c r="AD555">
        <v>7</v>
      </c>
      <c r="AE555">
        <v>0</v>
      </c>
      <c r="AF555">
        <v>0</v>
      </c>
      <c r="AG555">
        <v>0</v>
      </c>
      <c r="AH555" t="s">
        <v>99</v>
      </c>
      <c r="AI555" s="1">
        <v>44662.509895833333</v>
      </c>
      <c r="AJ555">
        <v>180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hidden="1" x14ac:dyDescent="0.45">
      <c r="A556" t="s">
        <v>1284</v>
      </c>
      <c r="B556" t="s">
        <v>79</v>
      </c>
      <c r="C556" t="s">
        <v>1150</v>
      </c>
      <c r="D556" t="s">
        <v>81</v>
      </c>
      <c r="E556" s="2" t="str">
        <f>HYPERLINK("capsilon://?command=openfolder&amp;siteaddress=FAM.docvelocity-na8.net&amp;folderid=FXFEF00A0B-F970-1C7F-F27E-6A6DFDFB12E0","FX22042182")</f>
        <v>FX22042182</v>
      </c>
      <c r="F556" t="s">
        <v>19</v>
      </c>
      <c r="G556" t="s">
        <v>19</v>
      </c>
      <c r="H556" t="s">
        <v>82</v>
      </c>
      <c r="I556" t="s">
        <v>1285</v>
      </c>
      <c r="J556">
        <v>28</v>
      </c>
      <c r="K556" t="s">
        <v>84</v>
      </c>
      <c r="L556" t="s">
        <v>85</v>
      </c>
      <c r="M556" t="s">
        <v>86</v>
      </c>
      <c r="N556">
        <v>2</v>
      </c>
      <c r="O556" s="1">
        <v>44662.497743055559</v>
      </c>
      <c r="P556" s="1">
        <v>44662.510138888887</v>
      </c>
      <c r="Q556">
        <v>678</v>
      </c>
      <c r="R556">
        <v>393</v>
      </c>
      <c r="S556" t="b">
        <v>0</v>
      </c>
      <c r="T556" t="s">
        <v>87</v>
      </c>
      <c r="U556" t="b">
        <v>0</v>
      </c>
      <c r="V556" t="s">
        <v>180</v>
      </c>
      <c r="W556" s="1">
        <v>44662.503171296295</v>
      </c>
      <c r="X556">
        <v>202</v>
      </c>
      <c r="Y556">
        <v>21</v>
      </c>
      <c r="Z556">
        <v>0</v>
      </c>
      <c r="AA556">
        <v>21</v>
      </c>
      <c r="AB556">
        <v>0</v>
      </c>
      <c r="AC556">
        <v>19</v>
      </c>
      <c r="AD556">
        <v>7</v>
      </c>
      <c r="AE556">
        <v>0</v>
      </c>
      <c r="AF556">
        <v>0</v>
      </c>
      <c r="AG556">
        <v>0</v>
      </c>
      <c r="AH556" t="s">
        <v>442</v>
      </c>
      <c r="AI556" s="1">
        <v>44662.510138888887</v>
      </c>
      <c r="AJ556">
        <v>191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hidden="1" x14ac:dyDescent="0.45">
      <c r="A557" t="s">
        <v>1286</v>
      </c>
      <c r="B557" t="s">
        <v>79</v>
      </c>
      <c r="C557" t="s">
        <v>1150</v>
      </c>
      <c r="D557" t="s">
        <v>81</v>
      </c>
      <c r="E557" s="2" t="str">
        <f>HYPERLINK("capsilon://?command=openfolder&amp;siteaddress=FAM.docvelocity-na8.net&amp;folderid=FXFEF00A0B-F970-1C7F-F27E-6A6DFDFB12E0","FX22042182")</f>
        <v>FX22042182</v>
      </c>
      <c r="F557" t="s">
        <v>19</v>
      </c>
      <c r="G557" t="s">
        <v>19</v>
      </c>
      <c r="H557" t="s">
        <v>82</v>
      </c>
      <c r="I557" t="s">
        <v>1287</v>
      </c>
      <c r="J557">
        <v>32</v>
      </c>
      <c r="K557" t="s">
        <v>84</v>
      </c>
      <c r="L557" t="s">
        <v>85</v>
      </c>
      <c r="M557" t="s">
        <v>86</v>
      </c>
      <c r="N557">
        <v>1</v>
      </c>
      <c r="O557" s="1">
        <v>44662.497893518521</v>
      </c>
      <c r="P557" s="1">
        <v>44662.523888888885</v>
      </c>
      <c r="Q557">
        <v>1872</v>
      </c>
      <c r="R557">
        <v>374</v>
      </c>
      <c r="S557" t="b">
        <v>0</v>
      </c>
      <c r="T557" t="s">
        <v>87</v>
      </c>
      <c r="U557" t="b">
        <v>0</v>
      </c>
      <c r="V557" t="s">
        <v>88</v>
      </c>
      <c r="W557" s="1">
        <v>44662.523888888885</v>
      </c>
      <c r="X557">
        <v>190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32</v>
      </c>
      <c r="AE557">
        <v>27</v>
      </c>
      <c r="AF557">
        <v>0</v>
      </c>
      <c r="AG557">
        <v>4</v>
      </c>
      <c r="AH557" t="s">
        <v>87</v>
      </c>
      <c r="AI557" t="s">
        <v>87</v>
      </c>
      <c r="AJ557" t="s">
        <v>87</v>
      </c>
      <c r="AK557" t="s">
        <v>87</v>
      </c>
      <c r="AL557" t="s">
        <v>87</v>
      </c>
      <c r="AM557" t="s">
        <v>87</v>
      </c>
      <c r="AN557" t="s">
        <v>87</v>
      </c>
      <c r="AO557" t="s">
        <v>87</v>
      </c>
      <c r="AP557" t="s">
        <v>87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hidden="1" x14ac:dyDescent="0.45">
      <c r="A558" t="s">
        <v>1288</v>
      </c>
      <c r="B558" t="s">
        <v>79</v>
      </c>
      <c r="C558" t="s">
        <v>1276</v>
      </c>
      <c r="D558" t="s">
        <v>81</v>
      </c>
      <c r="E558" s="2" t="str">
        <f>HYPERLINK("capsilon://?command=openfolder&amp;siteaddress=FAM.docvelocity-na8.net&amp;folderid=FX285EF429-3E72-AB92-62D6-E7E2C74321DD","FX22042484")</f>
        <v>FX22042484</v>
      </c>
      <c r="F558" t="s">
        <v>19</v>
      </c>
      <c r="G558" t="s">
        <v>19</v>
      </c>
      <c r="H558" t="s">
        <v>82</v>
      </c>
      <c r="I558" t="s">
        <v>1279</v>
      </c>
      <c r="J558">
        <v>194</v>
      </c>
      <c r="K558" t="s">
        <v>84</v>
      </c>
      <c r="L558" t="s">
        <v>85</v>
      </c>
      <c r="M558" t="s">
        <v>86</v>
      </c>
      <c r="N558">
        <v>2</v>
      </c>
      <c r="O558" s="1">
        <v>44662.498344907406</v>
      </c>
      <c r="P558" s="1">
        <v>44662.660416666666</v>
      </c>
      <c r="Q558">
        <v>10219</v>
      </c>
      <c r="R558">
        <v>3784</v>
      </c>
      <c r="S558" t="b">
        <v>0</v>
      </c>
      <c r="T558" t="s">
        <v>87</v>
      </c>
      <c r="U558" t="b">
        <v>1</v>
      </c>
      <c r="V558" t="s">
        <v>127</v>
      </c>
      <c r="W558" s="1">
        <v>44662.532870370371</v>
      </c>
      <c r="X558">
        <v>2941</v>
      </c>
      <c r="Y558">
        <v>244</v>
      </c>
      <c r="Z558">
        <v>0</v>
      </c>
      <c r="AA558">
        <v>244</v>
      </c>
      <c r="AB558">
        <v>0</v>
      </c>
      <c r="AC558">
        <v>204</v>
      </c>
      <c r="AD558">
        <v>-50</v>
      </c>
      <c r="AE558">
        <v>0</v>
      </c>
      <c r="AF558">
        <v>0</v>
      </c>
      <c r="AG558">
        <v>0</v>
      </c>
      <c r="AH558" t="s">
        <v>182</v>
      </c>
      <c r="AI558" s="1">
        <v>44662.660416666666</v>
      </c>
      <c r="AJ558">
        <v>843</v>
      </c>
      <c r="AK558">
        <v>4</v>
      </c>
      <c r="AL558">
        <v>0</v>
      </c>
      <c r="AM558">
        <v>4</v>
      </c>
      <c r="AN558">
        <v>0</v>
      </c>
      <c r="AO558">
        <v>4</v>
      </c>
      <c r="AP558">
        <v>-54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hidden="1" x14ac:dyDescent="0.45">
      <c r="A559" t="s">
        <v>1289</v>
      </c>
      <c r="B559" t="s">
        <v>79</v>
      </c>
      <c r="C559" t="s">
        <v>1290</v>
      </c>
      <c r="D559" t="s">
        <v>81</v>
      </c>
      <c r="E559" s="2" t="str">
        <f>HYPERLINK("capsilon://?command=openfolder&amp;siteaddress=FAM.docvelocity-na8.net&amp;folderid=FX94DC2577-C75D-6723-8EC5-EE92E4B44981","FX22043047")</f>
        <v>FX22043047</v>
      </c>
      <c r="F559" t="s">
        <v>19</v>
      </c>
      <c r="G559" t="s">
        <v>19</v>
      </c>
      <c r="H559" t="s">
        <v>82</v>
      </c>
      <c r="I559" t="s">
        <v>1291</v>
      </c>
      <c r="J559">
        <v>0</v>
      </c>
      <c r="K559" t="s">
        <v>84</v>
      </c>
      <c r="L559" t="s">
        <v>85</v>
      </c>
      <c r="M559" t="s">
        <v>86</v>
      </c>
      <c r="N559">
        <v>2</v>
      </c>
      <c r="O559" s="1">
        <v>44662.503263888888</v>
      </c>
      <c r="P559" s="1">
        <v>44662.516516203701</v>
      </c>
      <c r="Q559">
        <v>78</v>
      </c>
      <c r="R559">
        <v>1067</v>
      </c>
      <c r="S559" t="b">
        <v>0</v>
      </c>
      <c r="T559" t="s">
        <v>87</v>
      </c>
      <c r="U559" t="b">
        <v>0</v>
      </c>
      <c r="V559" t="s">
        <v>180</v>
      </c>
      <c r="W559" s="1">
        <v>44662.509317129632</v>
      </c>
      <c r="X559">
        <v>507</v>
      </c>
      <c r="Y559">
        <v>52</v>
      </c>
      <c r="Z559">
        <v>0</v>
      </c>
      <c r="AA559">
        <v>52</v>
      </c>
      <c r="AB559">
        <v>0</v>
      </c>
      <c r="AC559">
        <v>42</v>
      </c>
      <c r="AD559">
        <v>-52</v>
      </c>
      <c r="AE559">
        <v>0</v>
      </c>
      <c r="AF559">
        <v>0</v>
      </c>
      <c r="AG559">
        <v>0</v>
      </c>
      <c r="AH559" t="s">
        <v>442</v>
      </c>
      <c r="AI559" s="1">
        <v>44662.516516203701</v>
      </c>
      <c r="AJ559">
        <v>550</v>
      </c>
      <c r="AK559">
        <v>3</v>
      </c>
      <c r="AL559">
        <v>0</v>
      </c>
      <c r="AM559">
        <v>3</v>
      </c>
      <c r="AN559">
        <v>0</v>
      </c>
      <c r="AO559">
        <v>3</v>
      </c>
      <c r="AP559">
        <v>-55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hidden="1" x14ac:dyDescent="0.45">
      <c r="A560" t="s">
        <v>1292</v>
      </c>
      <c r="B560" t="s">
        <v>79</v>
      </c>
      <c r="C560" t="s">
        <v>1293</v>
      </c>
      <c r="D560" t="s">
        <v>81</v>
      </c>
      <c r="E560" s="2" t="str">
        <f>HYPERLINK("capsilon://?command=openfolder&amp;siteaddress=FAM.docvelocity-na8.net&amp;folderid=FX77A55E08-F77D-D8ED-8C8B-C30F68C49726","FX22041699")</f>
        <v>FX22041699</v>
      </c>
      <c r="F560" t="s">
        <v>19</v>
      </c>
      <c r="G560" t="s">
        <v>19</v>
      </c>
      <c r="H560" t="s">
        <v>82</v>
      </c>
      <c r="I560" t="s">
        <v>1294</v>
      </c>
      <c r="J560">
        <v>60</v>
      </c>
      <c r="K560" t="s">
        <v>84</v>
      </c>
      <c r="L560" t="s">
        <v>85</v>
      </c>
      <c r="M560" t="s">
        <v>86</v>
      </c>
      <c r="N560">
        <v>1</v>
      </c>
      <c r="O560" s="1">
        <v>44662.503877314812</v>
      </c>
      <c r="P560" s="1">
        <v>44662.536122685182</v>
      </c>
      <c r="Q560">
        <v>2064</v>
      </c>
      <c r="R560">
        <v>722</v>
      </c>
      <c r="S560" t="b">
        <v>0</v>
      </c>
      <c r="T560" t="s">
        <v>87</v>
      </c>
      <c r="U560" t="b">
        <v>0</v>
      </c>
      <c r="V560" t="s">
        <v>88</v>
      </c>
      <c r="W560" s="1">
        <v>44662.536122685182</v>
      </c>
      <c r="X560">
        <v>180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60</v>
      </c>
      <c r="AE560">
        <v>48</v>
      </c>
      <c r="AF560">
        <v>0</v>
      </c>
      <c r="AG560">
        <v>4</v>
      </c>
      <c r="AH560" t="s">
        <v>87</v>
      </c>
      <c r="AI560" t="s">
        <v>87</v>
      </c>
      <c r="AJ560" t="s">
        <v>87</v>
      </c>
      <c r="AK560" t="s">
        <v>87</v>
      </c>
      <c r="AL560" t="s">
        <v>87</v>
      </c>
      <c r="AM560" t="s">
        <v>87</v>
      </c>
      <c r="AN560" t="s">
        <v>87</v>
      </c>
      <c r="AO560" t="s">
        <v>87</v>
      </c>
      <c r="AP560" t="s">
        <v>87</v>
      </c>
      <c r="AQ560" t="s">
        <v>87</v>
      </c>
      <c r="AR560" t="s">
        <v>87</v>
      </c>
      <c r="AS560" t="s">
        <v>87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hidden="1" x14ac:dyDescent="0.45">
      <c r="A561" t="s">
        <v>1295</v>
      </c>
      <c r="B561" t="s">
        <v>79</v>
      </c>
      <c r="C561" t="s">
        <v>1296</v>
      </c>
      <c r="D561" t="s">
        <v>81</v>
      </c>
      <c r="E561" s="2" t="str">
        <f>HYPERLINK("capsilon://?command=openfolder&amp;siteaddress=FAM.docvelocity-na8.net&amp;folderid=FXEA18ECE4-1502-3D29-6722-CCAFC23EB3F1","FX22021988")</f>
        <v>FX22021988</v>
      </c>
      <c r="F561" t="s">
        <v>19</v>
      </c>
      <c r="G561" t="s">
        <v>19</v>
      </c>
      <c r="H561" t="s">
        <v>82</v>
      </c>
      <c r="I561" t="s">
        <v>1297</v>
      </c>
      <c r="J561">
        <v>32</v>
      </c>
      <c r="K561" t="s">
        <v>84</v>
      </c>
      <c r="L561" t="s">
        <v>85</v>
      </c>
      <c r="M561" t="s">
        <v>86</v>
      </c>
      <c r="N561">
        <v>2</v>
      </c>
      <c r="O561" s="1">
        <v>44662.506180555552</v>
      </c>
      <c r="P561" s="1">
        <v>44662.684374999997</v>
      </c>
      <c r="Q561">
        <v>14216</v>
      </c>
      <c r="R561">
        <v>1180</v>
      </c>
      <c r="S561" t="b">
        <v>0</v>
      </c>
      <c r="T561" t="s">
        <v>87</v>
      </c>
      <c r="U561" t="b">
        <v>0</v>
      </c>
      <c r="V561" t="s">
        <v>148</v>
      </c>
      <c r="W561" s="1">
        <v>44662.51771990741</v>
      </c>
      <c r="X561">
        <v>993</v>
      </c>
      <c r="Y561">
        <v>41</v>
      </c>
      <c r="Z561">
        <v>0</v>
      </c>
      <c r="AA561">
        <v>41</v>
      </c>
      <c r="AB561">
        <v>0</v>
      </c>
      <c r="AC561">
        <v>37</v>
      </c>
      <c r="AD561">
        <v>-9</v>
      </c>
      <c r="AE561">
        <v>0</v>
      </c>
      <c r="AF561">
        <v>0</v>
      </c>
      <c r="AG561">
        <v>0</v>
      </c>
      <c r="AH561" t="s">
        <v>479</v>
      </c>
      <c r="AI561" s="1">
        <v>44662.684374999997</v>
      </c>
      <c r="AJ561">
        <v>187</v>
      </c>
      <c r="AK561">
        <v>3</v>
      </c>
      <c r="AL561">
        <v>0</v>
      </c>
      <c r="AM561">
        <v>3</v>
      </c>
      <c r="AN561">
        <v>0</v>
      </c>
      <c r="AO561">
        <v>2</v>
      </c>
      <c r="AP561">
        <v>-12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hidden="1" x14ac:dyDescent="0.45">
      <c r="A562" t="s">
        <v>1298</v>
      </c>
      <c r="B562" t="s">
        <v>79</v>
      </c>
      <c r="C562" t="s">
        <v>1296</v>
      </c>
      <c r="D562" t="s">
        <v>81</v>
      </c>
      <c r="E562" s="2" t="str">
        <f>HYPERLINK("capsilon://?command=openfolder&amp;siteaddress=FAM.docvelocity-na8.net&amp;folderid=FXEA18ECE4-1502-3D29-6722-CCAFC23EB3F1","FX22021988")</f>
        <v>FX22021988</v>
      </c>
      <c r="F562" t="s">
        <v>19</v>
      </c>
      <c r="G562" t="s">
        <v>19</v>
      </c>
      <c r="H562" t="s">
        <v>82</v>
      </c>
      <c r="I562" t="s">
        <v>1299</v>
      </c>
      <c r="J562">
        <v>32</v>
      </c>
      <c r="K562" t="s">
        <v>84</v>
      </c>
      <c r="L562" t="s">
        <v>85</v>
      </c>
      <c r="M562" t="s">
        <v>86</v>
      </c>
      <c r="N562">
        <v>2</v>
      </c>
      <c r="O562" s="1">
        <v>44662.506296296298</v>
      </c>
      <c r="P562" s="1">
        <v>44662.687430555554</v>
      </c>
      <c r="Q562">
        <v>14764</v>
      </c>
      <c r="R562">
        <v>886</v>
      </c>
      <c r="S562" t="b">
        <v>0</v>
      </c>
      <c r="T562" t="s">
        <v>87</v>
      </c>
      <c r="U562" t="b">
        <v>0</v>
      </c>
      <c r="V562" t="s">
        <v>98</v>
      </c>
      <c r="W562" s="1">
        <v>44662.513773148145</v>
      </c>
      <c r="X562">
        <v>623</v>
      </c>
      <c r="Y562">
        <v>41</v>
      </c>
      <c r="Z562">
        <v>0</v>
      </c>
      <c r="AA562">
        <v>41</v>
      </c>
      <c r="AB562">
        <v>0</v>
      </c>
      <c r="AC562">
        <v>37</v>
      </c>
      <c r="AD562">
        <v>-9</v>
      </c>
      <c r="AE562">
        <v>0</v>
      </c>
      <c r="AF562">
        <v>0</v>
      </c>
      <c r="AG562">
        <v>0</v>
      </c>
      <c r="AH562" t="s">
        <v>479</v>
      </c>
      <c r="AI562" s="1">
        <v>44662.687430555554</v>
      </c>
      <c r="AJ562">
        <v>263</v>
      </c>
      <c r="AK562">
        <v>4</v>
      </c>
      <c r="AL562">
        <v>0</v>
      </c>
      <c r="AM562">
        <v>4</v>
      </c>
      <c r="AN562">
        <v>0</v>
      </c>
      <c r="AO562">
        <v>3</v>
      </c>
      <c r="AP562">
        <v>-13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hidden="1" x14ac:dyDescent="0.45">
      <c r="A563" t="s">
        <v>1300</v>
      </c>
      <c r="B563" t="s">
        <v>79</v>
      </c>
      <c r="C563" t="s">
        <v>1290</v>
      </c>
      <c r="D563" t="s">
        <v>81</v>
      </c>
      <c r="E563" s="2" t="str">
        <f>HYPERLINK("capsilon://?command=openfolder&amp;siteaddress=FAM.docvelocity-na8.net&amp;folderid=FX94DC2577-C75D-6723-8EC5-EE92E4B44981","FX22043047")</f>
        <v>FX22043047</v>
      </c>
      <c r="F563" t="s">
        <v>19</v>
      </c>
      <c r="G563" t="s">
        <v>19</v>
      </c>
      <c r="H563" t="s">
        <v>82</v>
      </c>
      <c r="I563" t="s">
        <v>1301</v>
      </c>
      <c r="J563">
        <v>28</v>
      </c>
      <c r="K563" t="s">
        <v>84</v>
      </c>
      <c r="L563" t="s">
        <v>85</v>
      </c>
      <c r="M563" t="s">
        <v>86</v>
      </c>
      <c r="N563">
        <v>2</v>
      </c>
      <c r="O563" s="1">
        <v>44662.507384259261</v>
      </c>
      <c r="P563" s="1">
        <v>44662.686805555553</v>
      </c>
      <c r="Q563">
        <v>15062</v>
      </c>
      <c r="R563">
        <v>440</v>
      </c>
      <c r="S563" t="b">
        <v>0</v>
      </c>
      <c r="T563" t="s">
        <v>87</v>
      </c>
      <c r="U563" t="b">
        <v>0</v>
      </c>
      <c r="V563" t="s">
        <v>180</v>
      </c>
      <c r="W563" s="1">
        <v>44662.512881944444</v>
      </c>
      <c r="X563">
        <v>295</v>
      </c>
      <c r="Y563">
        <v>21</v>
      </c>
      <c r="Z563">
        <v>0</v>
      </c>
      <c r="AA563">
        <v>21</v>
      </c>
      <c r="AB563">
        <v>0</v>
      </c>
      <c r="AC563">
        <v>18</v>
      </c>
      <c r="AD563">
        <v>7</v>
      </c>
      <c r="AE563">
        <v>0</v>
      </c>
      <c r="AF563">
        <v>0</v>
      </c>
      <c r="AG563">
        <v>0</v>
      </c>
      <c r="AH563" t="s">
        <v>193</v>
      </c>
      <c r="AI563" s="1">
        <v>44662.686805555553</v>
      </c>
      <c r="AJ563">
        <v>145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7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hidden="1" x14ac:dyDescent="0.45">
      <c r="A564" t="s">
        <v>1302</v>
      </c>
      <c r="B564" t="s">
        <v>79</v>
      </c>
      <c r="C564" t="s">
        <v>1290</v>
      </c>
      <c r="D564" t="s">
        <v>81</v>
      </c>
      <c r="E564" s="2" t="str">
        <f>HYPERLINK("capsilon://?command=openfolder&amp;siteaddress=FAM.docvelocity-na8.net&amp;folderid=FX94DC2577-C75D-6723-8EC5-EE92E4B44981","FX22043047")</f>
        <v>FX22043047</v>
      </c>
      <c r="F564" t="s">
        <v>19</v>
      </c>
      <c r="G564" t="s">
        <v>19</v>
      </c>
      <c r="H564" t="s">
        <v>82</v>
      </c>
      <c r="I564" t="s">
        <v>1303</v>
      </c>
      <c r="J564">
        <v>32</v>
      </c>
      <c r="K564" t="s">
        <v>84</v>
      </c>
      <c r="L564" t="s">
        <v>85</v>
      </c>
      <c r="M564" t="s">
        <v>86</v>
      </c>
      <c r="N564">
        <v>2</v>
      </c>
      <c r="O564" s="1">
        <v>44662.508275462962</v>
      </c>
      <c r="P564" s="1">
        <v>44662.691377314812</v>
      </c>
      <c r="Q564">
        <v>13967</v>
      </c>
      <c r="R564">
        <v>1853</v>
      </c>
      <c r="S564" t="b">
        <v>0</v>
      </c>
      <c r="T564" t="s">
        <v>87</v>
      </c>
      <c r="U564" t="b">
        <v>0</v>
      </c>
      <c r="V564" t="s">
        <v>189</v>
      </c>
      <c r="W564" s="1">
        <v>44662.528148148151</v>
      </c>
      <c r="X564">
        <v>1448</v>
      </c>
      <c r="Y564">
        <v>143</v>
      </c>
      <c r="Z564">
        <v>0</v>
      </c>
      <c r="AA564">
        <v>143</v>
      </c>
      <c r="AB564">
        <v>0</v>
      </c>
      <c r="AC564">
        <v>120</v>
      </c>
      <c r="AD564">
        <v>-111</v>
      </c>
      <c r="AE564">
        <v>0</v>
      </c>
      <c r="AF564">
        <v>0</v>
      </c>
      <c r="AG564">
        <v>0</v>
      </c>
      <c r="AH564" t="s">
        <v>102</v>
      </c>
      <c r="AI564" s="1">
        <v>44662.691377314812</v>
      </c>
      <c r="AJ564">
        <v>405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-111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hidden="1" x14ac:dyDescent="0.45">
      <c r="A565" t="s">
        <v>1304</v>
      </c>
      <c r="B565" t="s">
        <v>79</v>
      </c>
      <c r="C565" t="s">
        <v>1290</v>
      </c>
      <c r="D565" t="s">
        <v>81</v>
      </c>
      <c r="E565" s="2" t="str">
        <f>HYPERLINK("capsilon://?command=openfolder&amp;siteaddress=FAM.docvelocity-na8.net&amp;folderid=FX94DC2577-C75D-6723-8EC5-EE92E4B44981","FX22043047")</f>
        <v>FX22043047</v>
      </c>
      <c r="F565" t="s">
        <v>19</v>
      </c>
      <c r="G565" t="s">
        <v>19</v>
      </c>
      <c r="H565" t="s">
        <v>82</v>
      </c>
      <c r="I565" t="s">
        <v>1305</v>
      </c>
      <c r="J565">
        <v>32</v>
      </c>
      <c r="K565" t="s">
        <v>84</v>
      </c>
      <c r="L565" t="s">
        <v>85</v>
      </c>
      <c r="M565" t="s">
        <v>86</v>
      </c>
      <c r="N565">
        <v>2</v>
      </c>
      <c r="O565" s="1">
        <v>44662.508946759262</v>
      </c>
      <c r="P565" s="1">
        <v>44662.696516203701</v>
      </c>
      <c r="Q565">
        <v>14444</v>
      </c>
      <c r="R565">
        <v>1762</v>
      </c>
      <c r="S565" t="b">
        <v>0</v>
      </c>
      <c r="T565" t="s">
        <v>87</v>
      </c>
      <c r="U565" t="b">
        <v>0</v>
      </c>
      <c r="V565" t="s">
        <v>189</v>
      </c>
      <c r="W565" s="1">
        <v>44662.602905092594</v>
      </c>
      <c r="X565">
        <v>941</v>
      </c>
      <c r="Y565">
        <v>123</v>
      </c>
      <c r="Z565">
        <v>0</v>
      </c>
      <c r="AA565">
        <v>123</v>
      </c>
      <c r="AB565">
        <v>0</v>
      </c>
      <c r="AC565">
        <v>121</v>
      </c>
      <c r="AD565">
        <v>-91</v>
      </c>
      <c r="AE565">
        <v>0</v>
      </c>
      <c r="AF565">
        <v>0</v>
      </c>
      <c r="AG565">
        <v>0</v>
      </c>
      <c r="AH565" t="s">
        <v>102</v>
      </c>
      <c r="AI565" s="1">
        <v>44662.696516203701</v>
      </c>
      <c r="AJ565">
        <v>443</v>
      </c>
      <c r="AK565">
        <v>16</v>
      </c>
      <c r="AL565">
        <v>0</v>
      </c>
      <c r="AM565">
        <v>16</v>
      </c>
      <c r="AN565">
        <v>0</v>
      </c>
      <c r="AO565">
        <v>16</v>
      </c>
      <c r="AP565">
        <v>-107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hidden="1" x14ac:dyDescent="0.45">
      <c r="A566" t="s">
        <v>1306</v>
      </c>
      <c r="B566" t="s">
        <v>79</v>
      </c>
      <c r="C566" t="s">
        <v>1290</v>
      </c>
      <c r="D566" t="s">
        <v>81</v>
      </c>
      <c r="E566" s="2" t="str">
        <f>HYPERLINK("capsilon://?command=openfolder&amp;siteaddress=FAM.docvelocity-na8.net&amp;folderid=FX94DC2577-C75D-6723-8EC5-EE92E4B44981","FX22043047")</f>
        <v>FX22043047</v>
      </c>
      <c r="F566" t="s">
        <v>19</v>
      </c>
      <c r="G566" t="s">
        <v>19</v>
      </c>
      <c r="H566" t="s">
        <v>82</v>
      </c>
      <c r="I566" t="s">
        <v>1307</v>
      </c>
      <c r="J566">
        <v>60</v>
      </c>
      <c r="K566" t="s">
        <v>84</v>
      </c>
      <c r="L566" t="s">
        <v>85</v>
      </c>
      <c r="M566" t="s">
        <v>86</v>
      </c>
      <c r="N566">
        <v>1</v>
      </c>
      <c r="O566" s="1">
        <v>44662.509386574071</v>
      </c>
      <c r="P566" s="1">
        <v>44662.540868055556</v>
      </c>
      <c r="Q566">
        <v>2301</v>
      </c>
      <c r="R566">
        <v>419</v>
      </c>
      <c r="S566" t="b">
        <v>0</v>
      </c>
      <c r="T566" t="s">
        <v>87</v>
      </c>
      <c r="U566" t="b">
        <v>0</v>
      </c>
      <c r="V566" t="s">
        <v>88</v>
      </c>
      <c r="W566" s="1">
        <v>44662.540868055556</v>
      </c>
      <c r="X566">
        <v>363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60</v>
      </c>
      <c r="AE566">
        <v>48</v>
      </c>
      <c r="AF566">
        <v>0</v>
      </c>
      <c r="AG566">
        <v>6</v>
      </c>
      <c r="AH566" t="s">
        <v>87</v>
      </c>
      <c r="AI566" t="s">
        <v>87</v>
      </c>
      <c r="AJ566" t="s">
        <v>87</v>
      </c>
      <c r="AK566" t="s">
        <v>87</v>
      </c>
      <c r="AL566" t="s">
        <v>87</v>
      </c>
      <c r="AM566" t="s">
        <v>87</v>
      </c>
      <c r="AN566" t="s">
        <v>87</v>
      </c>
      <c r="AO566" t="s">
        <v>87</v>
      </c>
      <c r="AP566" t="s">
        <v>87</v>
      </c>
      <c r="AQ566" t="s">
        <v>87</v>
      </c>
      <c r="AR566" t="s">
        <v>87</v>
      </c>
      <c r="AS566" t="s">
        <v>87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hidden="1" x14ac:dyDescent="0.45">
      <c r="A567" t="s">
        <v>1308</v>
      </c>
      <c r="B567" t="s">
        <v>79</v>
      </c>
      <c r="C567" t="s">
        <v>1102</v>
      </c>
      <c r="D567" t="s">
        <v>81</v>
      </c>
      <c r="E567" s="2" t="str">
        <f>HYPERLINK("capsilon://?command=openfolder&amp;siteaddress=FAM.docvelocity-na8.net&amp;folderid=FX0778F33A-C207-A8D0-CB83-FC7D5FAA2FF1","FX22039686")</f>
        <v>FX22039686</v>
      </c>
      <c r="F567" t="s">
        <v>19</v>
      </c>
      <c r="G567" t="s">
        <v>19</v>
      </c>
      <c r="H567" t="s">
        <v>82</v>
      </c>
      <c r="I567" t="s">
        <v>1309</v>
      </c>
      <c r="J567">
        <v>0</v>
      </c>
      <c r="K567" t="s">
        <v>84</v>
      </c>
      <c r="L567" t="s">
        <v>85</v>
      </c>
      <c r="M567" t="s">
        <v>86</v>
      </c>
      <c r="N567">
        <v>2</v>
      </c>
      <c r="O567" s="1">
        <v>44662.52615740741</v>
      </c>
      <c r="P567" s="1">
        <v>44662.693414351852</v>
      </c>
      <c r="Q567">
        <v>13371</v>
      </c>
      <c r="R567">
        <v>1080</v>
      </c>
      <c r="S567" t="b">
        <v>0</v>
      </c>
      <c r="T567" t="s">
        <v>87</v>
      </c>
      <c r="U567" t="b">
        <v>0</v>
      </c>
      <c r="V567" t="s">
        <v>114</v>
      </c>
      <c r="W567" s="1">
        <v>44662.59988425926</v>
      </c>
      <c r="X567">
        <v>493</v>
      </c>
      <c r="Y567">
        <v>52</v>
      </c>
      <c r="Z567">
        <v>0</v>
      </c>
      <c r="AA567">
        <v>52</v>
      </c>
      <c r="AB567">
        <v>0</v>
      </c>
      <c r="AC567">
        <v>35</v>
      </c>
      <c r="AD567">
        <v>-52</v>
      </c>
      <c r="AE567">
        <v>0</v>
      </c>
      <c r="AF567">
        <v>0</v>
      </c>
      <c r="AG567">
        <v>0</v>
      </c>
      <c r="AH567" t="s">
        <v>479</v>
      </c>
      <c r="AI567" s="1">
        <v>44662.693414351852</v>
      </c>
      <c r="AJ567">
        <v>516</v>
      </c>
      <c r="AK567">
        <v>2</v>
      </c>
      <c r="AL567">
        <v>0</v>
      </c>
      <c r="AM567">
        <v>2</v>
      </c>
      <c r="AN567">
        <v>0</v>
      </c>
      <c r="AO567">
        <v>1</v>
      </c>
      <c r="AP567">
        <v>-54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hidden="1" x14ac:dyDescent="0.45">
      <c r="A568" t="s">
        <v>1310</v>
      </c>
      <c r="B568" t="s">
        <v>79</v>
      </c>
      <c r="C568" t="s">
        <v>1311</v>
      </c>
      <c r="D568" t="s">
        <v>81</v>
      </c>
      <c r="E568" s="2" t="str">
        <f>HYPERLINK("capsilon://?command=openfolder&amp;siteaddress=FAM.docvelocity-na8.net&amp;folderid=FXDBC17DF8-1BBC-95DF-45CE-468AB06E3AB9","FX2204915")</f>
        <v>FX2204915</v>
      </c>
      <c r="F568" t="s">
        <v>19</v>
      </c>
      <c r="G568" t="s">
        <v>19</v>
      </c>
      <c r="H568" t="s">
        <v>82</v>
      </c>
      <c r="I568" t="s">
        <v>1312</v>
      </c>
      <c r="J568">
        <v>60</v>
      </c>
      <c r="K568" t="s">
        <v>84</v>
      </c>
      <c r="L568" t="s">
        <v>85</v>
      </c>
      <c r="M568" t="s">
        <v>86</v>
      </c>
      <c r="N568">
        <v>1</v>
      </c>
      <c r="O568" s="1">
        <v>44662.526620370372</v>
      </c>
      <c r="P568" s="1">
        <v>44662.542430555557</v>
      </c>
      <c r="Q568">
        <v>1245</v>
      </c>
      <c r="R568">
        <v>121</v>
      </c>
      <c r="S568" t="b">
        <v>0</v>
      </c>
      <c r="T568" t="s">
        <v>87</v>
      </c>
      <c r="U568" t="b">
        <v>0</v>
      </c>
      <c r="V568" t="s">
        <v>88</v>
      </c>
      <c r="W568" s="1">
        <v>44662.542430555557</v>
      </c>
      <c r="X568">
        <v>89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60</v>
      </c>
      <c r="AE568">
        <v>48</v>
      </c>
      <c r="AF568">
        <v>0</v>
      </c>
      <c r="AG568">
        <v>5</v>
      </c>
      <c r="AH568" t="s">
        <v>87</v>
      </c>
      <c r="AI568" t="s">
        <v>87</v>
      </c>
      <c r="AJ568" t="s">
        <v>87</v>
      </c>
      <c r="AK568" t="s">
        <v>87</v>
      </c>
      <c r="AL568" t="s">
        <v>87</v>
      </c>
      <c r="AM568" t="s">
        <v>87</v>
      </c>
      <c r="AN568" t="s">
        <v>87</v>
      </c>
      <c r="AO568" t="s">
        <v>87</v>
      </c>
      <c r="AP568" t="s">
        <v>87</v>
      </c>
      <c r="AQ568" t="s">
        <v>87</v>
      </c>
      <c r="AR568" t="s">
        <v>87</v>
      </c>
      <c r="AS568" t="s">
        <v>87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hidden="1" x14ac:dyDescent="0.45">
      <c r="A569" t="s">
        <v>1313</v>
      </c>
      <c r="B569" t="s">
        <v>79</v>
      </c>
      <c r="C569" t="s">
        <v>1150</v>
      </c>
      <c r="D569" t="s">
        <v>81</v>
      </c>
      <c r="E569" s="2" t="str">
        <f>HYPERLINK("capsilon://?command=openfolder&amp;siteaddress=FAM.docvelocity-na8.net&amp;folderid=FXFEF00A0B-F970-1C7F-F27E-6A6DFDFB12E0","FX22042182")</f>
        <v>FX22042182</v>
      </c>
      <c r="F569" t="s">
        <v>19</v>
      </c>
      <c r="G569" t="s">
        <v>19</v>
      </c>
      <c r="H569" t="s">
        <v>82</v>
      </c>
      <c r="I569" t="s">
        <v>1287</v>
      </c>
      <c r="J569">
        <v>128</v>
      </c>
      <c r="K569" t="s">
        <v>84</v>
      </c>
      <c r="L569" t="s">
        <v>85</v>
      </c>
      <c r="M569" t="s">
        <v>86</v>
      </c>
      <c r="N569">
        <v>2</v>
      </c>
      <c r="O569" s="1">
        <v>44662.527384259258</v>
      </c>
      <c r="P569" s="1">
        <v>44662.669374999998</v>
      </c>
      <c r="Q569">
        <v>9203</v>
      </c>
      <c r="R569">
        <v>3065</v>
      </c>
      <c r="S569" t="b">
        <v>0</v>
      </c>
      <c r="T569" t="s">
        <v>87</v>
      </c>
      <c r="U569" t="b">
        <v>1</v>
      </c>
      <c r="V569" t="s">
        <v>108</v>
      </c>
      <c r="W569" s="1">
        <v>44662.569143518522</v>
      </c>
      <c r="X569">
        <v>2180</v>
      </c>
      <c r="Y569">
        <v>292</v>
      </c>
      <c r="Z569">
        <v>0</v>
      </c>
      <c r="AA569">
        <v>292</v>
      </c>
      <c r="AB569">
        <v>0</v>
      </c>
      <c r="AC569">
        <v>257</v>
      </c>
      <c r="AD569">
        <v>-164</v>
      </c>
      <c r="AE569">
        <v>0</v>
      </c>
      <c r="AF569">
        <v>0</v>
      </c>
      <c r="AG569">
        <v>0</v>
      </c>
      <c r="AH569" t="s">
        <v>182</v>
      </c>
      <c r="AI569" s="1">
        <v>44662.669374999998</v>
      </c>
      <c r="AJ569">
        <v>773</v>
      </c>
      <c r="AK569">
        <v>9</v>
      </c>
      <c r="AL569">
        <v>0</v>
      </c>
      <c r="AM569">
        <v>9</v>
      </c>
      <c r="AN569">
        <v>0</v>
      </c>
      <c r="AO569">
        <v>9</v>
      </c>
      <c r="AP569">
        <v>-173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hidden="1" x14ac:dyDescent="0.45">
      <c r="A570" t="s">
        <v>1314</v>
      </c>
      <c r="B570" t="s">
        <v>79</v>
      </c>
      <c r="C570" t="s">
        <v>1315</v>
      </c>
      <c r="D570" t="s">
        <v>81</v>
      </c>
      <c r="E570" s="2" t="str">
        <f>HYPERLINK("capsilon://?command=openfolder&amp;siteaddress=FAM.docvelocity-na8.net&amp;folderid=FX0FE316EC-035F-77C0-0CEA-43684294B518","FX220212719")</f>
        <v>FX220212719</v>
      </c>
      <c r="F570" t="s">
        <v>19</v>
      </c>
      <c r="G570" t="s">
        <v>19</v>
      </c>
      <c r="H570" t="s">
        <v>82</v>
      </c>
      <c r="I570" t="s">
        <v>1316</v>
      </c>
      <c r="J570">
        <v>0</v>
      </c>
      <c r="K570" t="s">
        <v>84</v>
      </c>
      <c r="L570" t="s">
        <v>85</v>
      </c>
      <c r="M570" t="s">
        <v>86</v>
      </c>
      <c r="N570">
        <v>2</v>
      </c>
      <c r="O570" s="1">
        <v>44662.537615740737</v>
      </c>
      <c r="P570" s="1">
        <v>44662.687673611108</v>
      </c>
      <c r="Q570">
        <v>12845</v>
      </c>
      <c r="R570">
        <v>120</v>
      </c>
      <c r="S570" t="b">
        <v>0</v>
      </c>
      <c r="T570" t="s">
        <v>87</v>
      </c>
      <c r="U570" t="b">
        <v>0</v>
      </c>
      <c r="V570" t="s">
        <v>114</v>
      </c>
      <c r="W570" s="1">
        <v>44662.600902777776</v>
      </c>
      <c r="X570">
        <v>87</v>
      </c>
      <c r="Y570">
        <v>0</v>
      </c>
      <c r="Z570">
        <v>0</v>
      </c>
      <c r="AA570">
        <v>0</v>
      </c>
      <c r="AB570">
        <v>37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99</v>
      </c>
      <c r="AI570" s="1">
        <v>44662.687673611108</v>
      </c>
      <c r="AJ570">
        <v>13</v>
      </c>
      <c r="AK570">
        <v>0</v>
      </c>
      <c r="AL570">
        <v>0</v>
      </c>
      <c r="AM570">
        <v>0</v>
      </c>
      <c r="AN570">
        <v>37</v>
      </c>
      <c r="AO570">
        <v>0</v>
      </c>
      <c r="AP570">
        <v>0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hidden="1" x14ac:dyDescent="0.45">
      <c r="A571" t="s">
        <v>1317</v>
      </c>
      <c r="B571" t="s">
        <v>79</v>
      </c>
      <c r="C571" t="s">
        <v>1293</v>
      </c>
      <c r="D571" t="s">
        <v>81</v>
      </c>
      <c r="E571" s="2" t="str">
        <f>HYPERLINK("capsilon://?command=openfolder&amp;siteaddress=FAM.docvelocity-na8.net&amp;folderid=FX77A55E08-F77D-D8ED-8C8B-C30F68C49726","FX22041699")</f>
        <v>FX22041699</v>
      </c>
      <c r="F571" t="s">
        <v>19</v>
      </c>
      <c r="G571" t="s">
        <v>19</v>
      </c>
      <c r="H571" t="s">
        <v>82</v>
      </c>
      <c r="I571" t="s">
        <v>1294</v>
      </c>
      <c r="J571">
        <v>120</v>
      </c>
      <c r="K571" t="s">
        <v>84</v>
      </c>
      <c r="L571" t="s">
        <v>85</v>
      </c>
      <c r="M571" t="s">
        <v>86</v>
      </c>
      <c r="N571">
        <v>2</v>
      </c>
      <c r="O571" s="1">
        <v>44662.539675925924</v>
      </c>
      <c r="P571" s="1">
        <v>44662.666504629633</v>
      </c>
      <c r="Q571">
        <v>7801</v>
      </c>
      <c r="R571">
        <v>3157</v>
      </c>
      <c r="S571" t="b">
        <v>0</v>
      </c>
      <c r="T571" t="s">
        <v>87</v>
      </c>
      <c r="U571" t="b">
        <v>1</v>
      </c>
      <c r="V571" t="s">
        <v>189</v>
      </c>
      <c r="W571" s="1">
        <v>44662.592002314814</v>
      </c>
      <c r="X571">
        <v>2838</v>
      </c>
      <c r="Y571">
        <v>174</v>
      </c>
      <c r="Z571">
        <v>0</v>
      </c>
      <c r="AA571">
        <v>174</v>
      </c>
      <c r="AB571">
        <v>0</v>
      </c>
      <c r="AC571">
        <v>159</v>
      </c>
      <c r="AD571">
        <v>-54</v>
      </c>
      <c r="AE571">
        <v>0</v>
      </c>
      <c r="AF571">
        <v>0</v>
      </c>
      <c r="AG571">
        <v>0</v>
      </c>
      <c r="AH571" t="s">
        <v>102</v>
      </c>
      <c r="AI571" s="1">
        <v>44662.666504629633</v>
      </c>
      <c r="AJ571">
        <v>284</v>
      </c>
      <c r="AK571">
        <v>5</v>
      </c>
      <c r="AL571">
        <v>0</v>
      </c>
      <c r="AM571">
        <v>5</v>
      </c>
      <c r="AN571">
        <v>0</v>
      </c>
      <c r="AO571">
        <v>4</v>
      </c>
      <c r="AP571">
        <v>-59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hidden="1" x14ac:dyDescent="0.45">
      <c r="A572" t="s">
        <v>1318</v>
      </c>
      <c r="B572" t="s">
        <v>79</v>
      </c>
      <c r="C572" t="s">
        <v>1290</v>
      </c>
      <c r="D572" t="s">
        <v>81</v>
      </c>
      <c r="E572" s="2" t="str">
        <f>HYPERLINK("capsilon://?command=openfolder&amp;siteaddress=FAM.docvelocity-na8.net&amp;folderid=FX94DC2577-C75D-6723-8EC5-EE92E4B44981","FX22043047")</f>
        <v>FX22043047</v>
      </c>
      <c r="F572" t="s">
        <v>19</v>
      </c>
      <c r="G572" t="s">
        <v>19</v>
      </c>
      <c r="H572" t="s">
        <v>82</v>
      </c>
      <c r="I572" t="s">
        <v>1307</v>
      </c>
      <c r="J572">
        <v>188</v>
      </c>
      <c r="K572" t="s">
        <v>84</v>
      </c>
      <c r="L572" t="s">
        <v>85</v>
      </c>
      <c r="M572" t="s">
        <v>86</v>
      </c>
      <c r="N572">
        <v>2</v>
      </c>
      <c r="O572" s="1">
        <v>44662.544652777775</v>
      </c>
      <c r="P572" s="1">
        <v>44662.686678240738</v>
      </c>
      <c r="Q572">
        <v>6192</v>
      </c>
      <c r="R572">
        <v>6079</v>
      </c>
      <c r="S572" t="b">
        <v>0</v>
      </c>
      <c r="T572" t="s">
        <v>87</v>
      </c>
      <c r="U572" t="b">
        <v>1</v>
      </c>
      <c r="V572" t="s">
        <v>108</v>
      </c>
      <c r="W572" s="1">
        <v>44662.622916666667</v>
      </c>
      <c r="X572">
        <v>3513</v>
      </c>
      <c r="Y572">
        <v>308</v>
      </c>
      <c r="Z572">
        <v>0</v>
      </c>
      <c r="AA572">
        <v>308</v>
      </c>
      <c r="AB572">
        <v>27</v>
      </c>
      <c r="AC572">
        <v>294</v>
      </c>
      <c r="AD572">
        <v>-120</v>
      </c>
      <c r="AE572">
        <v>0</v>
      </c>
      <c r="AF572">
        <v>0</v>
      </c>
      <c r="AG572">
        <v>0</v>
      </c>
      <c r="AH572" t="s">
        <v>102</v>
      </c>
      <c r="AI572" s="1">
        <v>44662.686678240738</v>
      </c>
      <c r="AJ572">
        <v>1742</v>
      </c>
      <c r="AK572">
        <v>34</v>
      </c>
      <c r="AL572">
        <v>0</v>
      </c>
      <c r="AM572">
        <v>34</v>
      </c>
      <c r="AN572">
        <v>27</v>
      </c>
      <c r="AO572">
        <v>33</v>
      </c>
      <c r="AP572">
        <v>-154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hidden="1" x14ac:dyDescent="0.45">
      <c r="A573" t="s">
        <v>1319</v>
      </c>
      <c r="B573" t="s">
        <v>79</v>
      </c>
      <c r="C573" t="s">
        <v>1320</v>
      </c>
      <c r="D573" t="s">
        <v>81</v>
      </c>
      <c r="E573" s="2" t="str">
        <f>HYPERLINK("capsilon://?command=openfolder&amp;siteaddress=FAM.docvelocity-na8.net&amp;folderid=FX8295DBBE-5037-14C0-56BF-2F1D33A1A6CF","FX22043303")</f>
        <v>FX22043303</v>
      </c>
      <c r="F573" t="s">
        <v>19</v>
      </c>
      <c r="G573" t="s">
        <v>19</v>
      </c>
      <c r="H573" t="s">
        <v>82</v>
      </c>
      <c r="I573" t="s">
        <v>1321</v>
      </c>
      <c r="J573">
        <v>28</v>
      </c>
      <c r="K573" t="s">
        <v>84</v>
      </c>
      <c r="L573" t="s">
        <v>85</v>
      </c>
      <c r="M573" t="s">
        <v>86</v>
      </c>
      <c r="N573">
        <v>2</v>
      </c>
      <c r="O573" s="1">
        <v>44662.545474537037</v>
      </c>
      <c r="P573" s="1">
        <v>44662.689409722225</v>
      </c>
      <c r="Q573">
        <v>12025</v>
      </c>
      <c r="R573">
        <v>411</v>
      </c>
      <c r="S573" t="b">
        <v>0</v>
      </c>
      <c r="T573" t="s">
        <v>87</v>
      </c>
      <c r="U573" t="b">
        <v>0</v>
      </c>
      <c r="V573" t="s">
        <v>151</v>
      </c>
      <c r="W573" s="1">
        <v>44662.602766203701</v>
      </c>
      <c r="X573">
        <v>237</v>
      </c>
      <c r="Y573">
        <v>21</v>
      </c>
      <c r="Z573">
        <v>0</v>
      </c>
      <c r="AA573">
        <v>21</v>
      </c>
      <c r="AB573">
        <v>0</v>
      </c>
      <c r="AC573">
        <v>18</v>
      </c>
      <c r="AD573">
        <v>7</v>
      </c>
      <c r="AE573">
        <v>0</v>
      </c>
      <c r="AF573">
        <v>0</v>
      </c>
      <c r="AG573">
        <v>0</v>
      </c>
      <c r="AH573" t="s">
        <v>99</v>
      </c>
      <c r="AI573" s="1">
        <v>44662.689409722225</v>
      </c>
      <c r="AJ573">
        <v>149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7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hidden="1" x14ac:dyDescent="0.45">
      <c r="A574" t="s">
        <v>1322</v>
      </c>
      <c r="B574" t="s">
        <v>79</v>
      </c>
      <c r="C574" t="s">
        <v>1320</v>
      </c>
      <c r="D574" t="s">
        <v>81</v>
      </c>
      <c r="E574" s="2" t="str">
        <f>HYPERLINK("capsilon://?command=openfolder&amp;siteaddress=FAM.docvelocity-na8.net&amp;folderid=FX8295DBBE-5037-14C0-56BF-2F1D33A1A6CF","FX22043303")</f>
        <v>FX22043303</v>
      </c>
      <c r="F574" t="s">
        <v>19</v>
      </c>
      <c r="G574" t="s">
        <v>19</v>
      </c>
      <c r="H574" t="s">
        <v>82</v>
      </c>
      <c r="I574" t="s">
        <v>1323</v>
      </c>
      <c r="J574">
        <v>28</v>
      </c>
      <c r="K574" t="s">
        <v>84</v>
      </c>
      <c r="L574" t="s">
        <v>85</v>
      </c>
      <c r="M574" t="s">
        <v>86</v>
      </c>
      <c r="N574">
        <v>1</v>
      </c>
      <c r="O574" s="1">
        <v>44662.54550925926</v>
      </c>
      <c r="P574" s="1">
        <v>44662.553182870368</v>
      </c>
      <c r="Q574">
        <v>554</v>
      </c>
      <c r="R574">
        <v>109</v>
      </c>
      <c r="S574" t="b">
        <v>0</v>
      </c>
      <c r="T574" t="s">
        <v>87</v>
      </c>
      <c r="U574" t="b">
        <v>0</v>
      </c>
      <c r="V574" t="s">
        <v>88</v>
      </c>
      <c r="W574" s="1">
        <v>44662.553182870368</v>
      </c>
      <c r="X574">
        <v>109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28</v>
      </c>
      <c r="AE574">
        <v>21</v>
      </c>
      <c r="AF574">
        <v>0</v>
      </c>
      <c r="AG574">
        <v>2</v>
      </c>
      <c r="AH574" t="s">
        <v>87</v>
      </c>
      <c r="AI574" t="s">
        <v>87</v>
      </c>
      <c r="AJ574" t="s">
        <v>87</v>
      </c>
      <c r="AK574" t="s">
        <v>87</v>
      </c>
      <c r="AL574" t="s">
        <v>87</v>
      </c>
      <c r="AM574" t="s">
        <v>87</v>
      </c>
      <c r="AN574" t="s">
        <v>87</v>
      </c>
      <c r="AO574" t="s">
        <v>87</v>
      </c>
      <c r="AP574" t="s">
        <v>87</v>
      </c>
      <c r="AQ574" t="s">
        <v>87</v>
      </c>
      <c r="AR574" t="s">
        <v>87</v>
      </c>
      <c r="AS574" t="s">
        <v>87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hidden="1" x14ac:dyDescent="0.45">
      <c r="A575" t="s">
        <v>1324</v>
      </c>
      <c r="B575" t="s">
        <v>79</v>
      </c>
      <c r="C575" t="s">
        <v>1320</v>
      </c>
      <c r="D575" t="s">
        <v>81</v>
      </c>
      <c r="E575" s="2" t="str">
        <f>HYPERLINK("capsilon://?command=openfolder&amp;siteaddress=FAM.docvelocity-na8.net&amp;folderid=FX8295DBBE-5037-14C0-56BF-2F1D33A1A6CF","FX22043303")</f>
        <v>FX22043303</v>
      </c>
      <c r="F575" t="s">
        <v>19</v>
      </c>
      <c r="G575" t="s">
        <v>19</v>
      </c>
      <c r="H575" t="s">
        <v>82</v>
      </c>
      <c r="I575" t="s">
        <v>1325</v>
      </c>
      <c r="J575">
        <v>32</v>
      </c>
      <c r="K575" t="s">
        <v>84</v>
      </c>
      <c r="L575" t="s">
        <v>85</v>
      </c>
      <c r="M575" t="s">
        <v>86</v>
      </c>
      <c r="N575">
        <v>1</v>
      </c>
      <c r="O575" s="1">
        <v>44662.545868055553</v>
      </c>
      <c r="P575" s="1">
        <v>44662.554212962961</v>
      </c>
      <c r="Q575">
        <v>633</v>
      </c>
      <c r="R575">
        <v>88</v>
      </c>
      <c r="S575" t="b">
        <v>0</v>
      </c>
      <c r="T575" t="s">
        <v>87</v>
      </c>
      <c r="U575" t="b">
        <v>0</v>
      </c>
      <c r="V575" t="s">
        <v>88</v>
      </c>
      <c r="W575" s="1">
        <v>44662.554212962961</v>
      </c>
      <c r="X575">
        <v>88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32</v>
      </c>
      <c r="AE575">
        <v>27</v>
      </c>
      <c r="AF575">
        <v>0</v>
      </c>
      <c r="AG575">
        <v>3</v>
      </c>
      <c r="AH575" t="s">
        <v>87</v>
      </c>
      <c r="AI575" t="s">
        <v>87</v>
      </c>
      <c r="AJ575" t="s">
        <v>87</v>
      </c>
      <c r="AK575" t="s">
        <v>87</v>
      </c>
      <c r="AL575" t="s">
        <v>87</v>
      </c>
      <c r="AM575" t="s">
        <v>87</v>
      </c>
      <c r="AN575" t="s">
        <v>87</v>
      </c>
      <c r="AO575" t="s">
        <v>87</v>
      </c>
      <c r="AP575" t="s">
        <v>87</v>
      </c>
      <c r="AQ575" t="s">
        <v>87</v>
      </c>
      <c r="AR575" t="s">
        <v>87</v>
      </c>
      <c r="AS575" t="s">
        <v>87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hidden="1" x14ac:dyDescent="0.45">
      <c r="A576" t="s">
        <v>1326</v>
      </c>
      <c r="B576" t="s">
        <v>79</v>
      </c>
      <c r="C576" t="s">
        <v>1311</v>
      </c>
      <c r="D576" t="s">
        <v>81</v>
      </c>
      <c r="E576" s="2" t="str">
        <f>HYPERLINK("capsilon://?command=openfolder&amp;siteaddress=FAM.docvelocity-na8.net&amp;folderid=FXDBC17DF8-1BBC-95DF-45CE-468AB06E3AB9","FX2204915")</f>
        <v>FX2204915</v>
      </c>
      <c r="F576" t="s">
        <v>19</v>
      </c>
      <c r="G576" t="s">
        <v>19</v>
      </c>
      <c r="H576" t="s">
        <v>82</v>
      </c>
      <c r="I576" t="s">
        <v>1312</v>
      </c>
      <c r="J576">
        <v>152</v>
      </c>
      <c r="K576" t="s">
        <v>84</v>
      </c>
      <c r="L576" t="s">
        <v>85</v>
      </c>
      <c r="M576" t="s">
        <v>86</v>
      </c>
      <c r="N576">
        <v>2</v>
      </c>
      <c r="O576" s="1">
        <v>44662.545902777776</v>
      </c>
      <c r="P576" s="1">
        <v>44662.677997685183</v>
      </c>
      <c r="Q576">
        <v>9268</v>
      </c>
      <c r="R576">
        <v>2145</v>
      </c>
      <c r="S576" t="b">
        <v>0</v>
      </c>
      <c r="T576" t="s">
        <v>87</v>
      </c>
      <c r="U576" t="b">
        <v>1</v>
      </c>
      <c r="V576" t="s">
        <v>114</v>
      </c>
      <c r="W576" s="1">
        <v>44662.594166666669</v>
      </c>
      <c r="X576">
        <v>1204</v>
      </c>
      <c r="Y576">
        <v>212</v>
      </c>
      <c r="Z576">
        <v>0</v>
      </c>
      <c r="AA576">
        <v>212</v>
      </c>
      <c r="AB576">
        <v>0</v>
      </c>
      <c r="AC576">
        <v>193</v>
      </c>
      <c r="AD576">
        <v>-60</v>
      </c>
      <c r="AE576">
        <v>0</v>
      </c>
      <c r="AF576">
        <v>0</v>
      </c>
      <c r="AG576">
        <v>0</v>
      </c>
      <c r="AH576" t="s">
        <v>193</v>
      </c>
      <c r="AI576" s="1">
        <v>44662.677997685183</v>
      </c>
      <c r="AJ576">
        <v>763</v>
      </c>
      <c r="AK576">
        <v>3</v>
      </c>
      <c r="AL576">
        <v>0</v>
      </c>
      <c r="AM576">
        <v>3</v>
      </c>
      <c r="AN576">
        <v>0</v>
      </c>
      <c r="AO576">
        <v>3</v>
      </c>
      <c r="AP576">
        <v>-63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hidden="1" x14ac:dyDescent="0.45">
      <c r="A577" t="s">
        <v>1327</v>
      </c>
      <c r="B577" t="s">
        <v>79</v>
      </c>
      <c r="C577" t="s">
        <v>1276</v>
      </c>
      <c r="D577" t="s">
        <v>81</v>
      </c>
      <c r="E577" s="2" t="str">
        <f>HYPERLINK("capsilon://?command=openfolder&amp;siteaddress=FAM.docvelocity-na8.net&amp;folderid=FX285EF429-3E72-AB92-62D6-E7E2C74321DD","FX22042484")</f>
        <v>FX22042484</v>
      </c>
      <c r="F577" t="s">
        <v>19</v>
      </c>
      <c r="G577" t="s">
        <v>19</v>
      </c>
      <c r="H577" t="s">
        <v>82</v>
      </c>
      <c r="I577" t="s">
        <v>1281</v>
      </c>
      <c r="J577">
        <v>124</v>
      </c>
      <c r="K577" t="s">
        <v>84</v>
      </c>
      <c r="L577" t="s">
        <v>85</v>
      </c>
      <c r="M577" t="s">
        <v>86</v>
      </c>
      <c r="N577">
        <v>2</v>
      </c>
      <c r="O577" s="1">
        <v>44662.553449074076</v>
      </c>
      <c r="P577" s="1">
        <v>44662.677754629629</v>
      </c>
      <c r="Q577">
        <v>8134</v>
      </c>
      <c r="R577">
        <v>2606</v>
      </c>
      <c r="S577" t="b">
        <v>0</v>
      </c>
      <c r="T577" t="s">
        <v>87</v>
      </c>
      <c r="U577" t="b">
        <v>1</v>
      </c>
      <c r="V577" t="s">
        <v>151</v>
      </c>
      <c r="W577" s="1">
        <v>44662.600011574075</v>
      </c>
      <c r="X577">
        <v>1872</v>
      </c>
      <c r="Y577">
        <v>175</v>
      </c>
      <c r="Z577">
        <v>0</v>
      </c>
      <c r="AA577">
        <v>175</v>
      </c>
      <c r="AB577">
        <v>0</v>
      </c>
      <c r="AC577">
        <v>151</v>
      </c>
      <c r="AD577">
        <v>-51</v>
      </c>
      <c r="AE577">
        <v>0</v>
      </c>
      <c r="AF577">
        <v>0</v>
      </c>
      <c r="AG577">
        <v>0</v>
      </c>
      <c r="AH577" t="s">
        <v>182</v>
      </c>
      <c r="AI577" s="1">
        <v>44662.677754629629</v>
      </c>
      <c r="AJ577">
        <v>723</v>
      </c>
      <c r="AK577">
        <v>3</v>
      </c>
      <c r="AL577">
        <v>0</v>
      </c>
      <c r="AM577">
        <v>3</v>
      </c>
      <c r="AN577">
        <v>0</v>
      </c>
      <c r="AO577">
        <v>3</v>
      </c>
      <c r="AP577">
        <v>-54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hidden="1" x14ac:dyDescent="0.45">
      <c r="A578" t="s">
        <v>1328</v>
      </c>
      <c r="B578" t="s">
        <v>79</v>
      </c>
      <c r="C578" t="s">
        <v>1329</v>
      </c>
      <c r="D578" t="s">
        <v>81</v>
      </c>
      <c r="E578" s="2" t="str">
        <f>HYPERLINK("capsilon://?command=openfolder&amp;siteaddress=FAM.docvelocity-na8.net&amp;folderid=FXF826D01D-21E5-1B88-6C62-708C1A898BDB","FX22043553")</f>
        <v>FX22043553</v>
      </c>
      <c r="F578" t="s">
        <v>19</v>
      </c>
      <c r="G578" t="s">
        <v>19</v>
      </c>
      <c r="H578" t="s">
        <v>82</v>
      </c>
      <c r="I578" t="s">
        <v>1330</v>
      </c>
      <c r="J578">
        <v>152</v>
      </c>
      <c r="K578" t="s">
        <v>84</v>
      </c>
      <c r="L578" t="s">
        <v>85</v>
      </c>
      <c r="M578" t="s">
        <v>86</v>
      </c>
      <c r="N578">
        <v>1</v>
      </c>
      <c r="O578" s="1">
        <v>44662.556493055556</v>
      </c>
      <c r="P578" s="1">
        <v>44662.582152777781</v>
      </c>
      <c r="Q578">
        <v>1823</v>
      </c>
      <c r="R578">
        <v>394</v>
      </c>
      <c r="S578" t="b">
        <v>0</v>
      </c>
      <c r="T578" t="s">
        <v>87</v>
      </c>
      <c r="U578" t="b">
        <v>0</v>
      </c>
      <c r="V578" t="s">
        <v>88</v>
      </c>
      <c r="W578" s="1">
        <v>44662.582152777781</v>
      </c>
      <c r="X578">
        <v>363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152</v>
      </c>
      <c r="AE578">
        <v>123</v>
      </c>
      <c r="AF578">
        <v>0</v>
      </c>
      <c r="AG578">
        <v>12</v>
      </c>
      <c r="AH578" t="s">
        <v>87</v>
      </c>
      <c r="AI578" t="s">
        <v>87</v>
      </c>
      <c r="AJ578" t="s">
        <v>87</v>
      </c>
      <c r="AK578" t="s">
        <v>87</v>
      </c>
      <c r="AL578" t="s">
        <v>87</v>
      </c>
      <c r="AM578" t="s">
        <v>87</v>
      </c>
      <c r="AN578" t="s">
        <v>87</v>
      </c>
      <c r="AO578" t="s">
        <v>87</v>
      </c>
      <c r="AP578" t="s">
        <v>87</v>
      </c>
      <c r="AQ578" t="s">
        <v>87</v>
      </c>
      <c r="AR578" t="s">
        <v>87</v>
      </c>
      <c r="AS578" t="s">
        <v>87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hidden="1" x14ac:dyDescent="0.45">
      <c r="A579" t="s">
        <v>1331</v>
      </c>
      <c r="B579" t="s">
        <v>79</v>
      </c>
      <c r="C579" t="s">
        <v>1320</v>
      </c>
      <c r="D579" t="s">
        <v>81</v>
      </c>
      <c r="E579" s="2" t="str">
        <f>HYPERLINK("capsilon://?command=openfolder&amp;siteaddress=FAM.docvelocity-na8.net&amp;folderid=FX8295DBBE-5037-14C0-56BF-2F1D33A1A6CF","FX22043303")</f>
        <v>FX22043303</v>
      </c>
      <c r="F579" t="s">
        <v>19</v>
      </c>
      <c r="G579" t="s">
        <v>19</v>
      </c>
      <c r="H579" t="s">
        <v>82</v>
      </c>
      <c r="I579" t="s">
        <v>1323</v>
      </c>
      <c r="J579">
        <v>56</v>
      </c>
      <c r="K579" t="s">
        <v>84</v>
      </c>
      <c r="L579" t="s">
        <v>85</v>
      </c>
      <c r="M579" t="s">
        <v>86</v>
      </c>
      <c r="N579">
        <v>2</v>
      </c>
      <c r="O579" s="1">
        <v>44662.556527777779</v>
      </c>
      <c r="P579" s="1">
        <v>44662.672303240739</v>
      </c>
      <c r="Q579">
        <v>9055</v>
      </c>
      <c r="R579">
        <v>948</v>
      </c>
      <c r="S579" t="b">
        <v>0</v>
      </c>
      <c r="T579" t="s">
        <v>87</v>
      </c>
      <c r="U579" t="b">
        <v>1</v>
      </c>
      <c r="V579" t="s">
        <v>196</v>
      </c>
      <c r="W579" s="1">
        <v>44662.588587962964</v>
      </c>
      <c r="X579">
        <v>690</v>
      </c>
      <c r="Y579">
        <v>42</v>
      </c>
      <c r="Z579">
        <v>0</v>
      </c>
      <c r="AA579">
        <v>42</v>
      </c>
      <c r="AB579">
        <v>0</v>
      </c>
      <c r="AC579">
        <v>37</v>
      </c>
      <c r="AD579">
        <v>14</v>
      </c>
      <c r="AE579">
        <v>0</v>
      </c>
      <c r="AF579">
        <v>0</v>
      </c>
      <c r="AG579">
        <v>0</v>
      </c>
      <c r="AH579" t="s">
        <v>99</v>
      </c>
      <c r="AI579" s="1">
        <v>44662.672303240739</v>
      </c>
      <c r="AJ579">
        <v>241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14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hidden="1" x14ac:dyDescent="0.45">
      <c r="A580" t="s">
        <v>1332</v>
      </c>
      <c r="B580" t="s">
        <v>79</v>
      </c>
      <c r="C580" t="s">
        <v>1253</v>
      </c>
      <c r="D580" t="s">
        <v>81</v>
      </c>
      <c r="E580" s="2" t="str">
        <f>HYPERLINK("capsilon://?command=openfolder&amp;siteaddress=FAM.docvelocity-na8.net&amp;folderid=FX4A2D066D-54D2-9DAC-007A-468A59D13405","FX220312714")</f>
        <v>FX220312714</v>
      </c>
      <c r="F580" t="s">
        <v>19</v>
      </c>
      <c r="G580" t="s">
        <v>19</v>
      </c>
      <c r="H580" t="s">
        <v>82</v>
      </c>
      <c r="I580" t="s">
        <v>1333</v>
      </c>
      <c r="J580">
        <v>32</v>
      </c>
      <c r="K580" t="s">
        <v>84</v>
      </c>
      <c r="L580" t="s">
        <v>85</v>
      </c>
      <c r="M580" t="s">
        <v>86</v>
      </c>
      <c r="N580">
        <v>2</v>
      </c>
      <c r="O580" s="1">
        <v>44662.557187500002</v>
      </c>
      <c r="P580" s="1">
        <v>44662.693298611113</v>
      </c>
      <c r="Q580">
        <v>11314</v>
      </c>
      <c r="R580">
        <v>446</v>
      </c>
      <c r="S580" t="b">
        <v>0</v>
      </c>
      <c r="T580" t="s">
        <v>87</v>
      </c>
      <c r="U580" t="b">
        <v>0</v>
      </c>
      <c r="V580" t="s">
        <v>114</v>
      </c>
      <c r="W580" s="1">
        <v>44662.604120370372</v>
      </c>
      <c r="X580">
        <v>277</v>
      </c>
      <c r="Y580">
        <v>41</v>
      </c>
      <c r="Z580">
        <v>0</v>
      </c>
      <c r="AA580">
        <v>41</v>
      </c>
      <c r="AB580">
        <v>0</v>
      </c>
      <c r="AC580">
        <v>34</v>
      </c>
      <c r="AD580">
        <v>-9</v>
      </c>
      <c r="AE580">
        <v>0</v>
      </c>
      <c r="AF580">
        <v>0</v>
      </c>
      <c r="AG580">
        <v>0</v>
      </c>
      <c r="AH580" t="s">
        <v>99</v>
      </c>
      <c r="AI580" s="1">
        <v>44662.693298611113</v>
      </c>
      <c r="AJ580">
        <v>157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-9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hidden="1" x14ac:dyDescent="0.45">
      <c r="A581" t="s">
        <v>1334</v>
      </c>
      <c r="B581" t="s">
        <v>79</v>
      </c>
      <c r="C581" t="s">
        <v>1253</v>
      </c>
      <c r="D581" t="s">
        <v>81</v>
      </c>
      <c r="E581" s="2" t="str">
        <f>HYPERLINK("capsilon://?command=openfolder&amp;siteaddress=FAM.docvelocity-na8.net&amp;folderid=FX4A2D066D-54D2-9DAC-007A-468A59D13405","FX220312714")</f>
        <v>FX220312714</v>
      </c>
      <c r="F581" t="s">
        <v>19</v>
      </c>
      <c r="G581" t="s">
        <v>19</v>
      </c>
      <c r="H581" t="s">
        <v>82</v>
      </c>
      <c r="I581" t="s">
        <v>1335</v>
      </c>
      <c r="J581">
        <v>32</v>
      </c>
      <c r="K581" t="s">
        <v>84</v>
      </c>
      <c r="L581" t="s">
        <v>85</v>
      </c>
      <c r="M581" t="s">
        <v>86</v>
      </c>
      <c r="N581">
        <v>2</v>
      </c>
      <c r="O581" s="1">
        <v>44662.557256944441</v>
      </c>
      <c r="P581" s="1">
        <v>44662.694988425923</v>
      </c>
      <c r="Q581">
        <v>11262</v>
      </c>
      <c r="R581">
        <v>638</v>
      </c>
      <c r="S581" t="b">
        <v>0</v>
      </c>
      <c r="T581" t="s">
        <v>87</v>
      </c>
      <c r="U581" t="b">
        <v>0</v>
      </c>
      <c r="V581" t="s">
        <v>196</v>
      </c>
      <c r="W581" s="1">
        <v>44662.608194444445</v>
      </c>
      <c r="X581">
        <v>487</v>
      </c>
      <c r="Y581">
        <v>41</v>
      </c>
      <c r="Z581">
        <v>0</v>
      </c>
      <c r="AA581">
        <v>41</v>
      </c>
      <c r="AB581">
        <v>0</v>
      </c>
      <c r="AC581">
        <v>37</v>
      </c>
      <c r="AD581">
        <v>-9</v>
      </c>
      <c r="AE581">
        <v>0</v>
      </c>
      <c r="AF581">
        <v>0</v>
      </c>
      <c r="AG581">
        <v>0</v>
      </c>
      <c r="AH581" t="s">
        <v>99</v>
      </c>
      <c r="AI581" s="1">
        <v>44662.694988425923</v>
      </c>
      <c r="AJ581">
        <v>145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-9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hidden="1" x14ac:dyDescent="0.45">
      <c r="A582" t="s">
        <v>1336</v>
      </c>
      <c r="B582" t="s">
        <v>79</v>
      </c>
      <c r="C582" t="s">
        <v>1253</v>
      </c>
      <c r="D582" t="s">
        <v>81</v>
      </c>
      <c r="E582" s="2" t="str">
        <f>HYPERLINK("capsilon://?command=openfolder&amp;siteaddress=FAM.docvelocity-na8.net&amp;folderid=FX4A2D066D-54D2-9DAC-007A-468A59D13405","FX220312714")</f>
        <v>FX220312714</v>
      </c>
      <c r="F582" t="s">
        <v>19</v>
      </c>
      <c r="G582" t="s">
        <v>19</v>
      </c>
      <c r="H582" t="s">
        <v>82</v>
      </c>
      <c r="I582" t="s">
        <v>1337</v>
      </c>
      <c r="J582">
        <v>28</v>
      </c>
      <c r="K582" t="s">
        <v>84</v>
      </c>
      <c r="L582" t="s">
        <v>85</v>
      </c>
      <c r="M582" t="s">
        <v>86</v>
      </c>
      <c r="N582">
        <v>2</v>
      </c>
      <c r="O582" s="1">
        <v>44662.557430555556</v>
      </c>
      <c r="P582" s="1">
        <v>44662.694432870368</v>
      </c>
      <c r="Q582">
        <v>11547</v>
      </c>
      <c r="R582">
        <v>290</v>
      </c>
      <c r="S582" t="b">
        <v>0</v>
      </c>
      <c r="T582" t="s">
        <v>87</v>
      </c>
      <c r="U582" t="b">
        <v>0</v>
      </c>
      <c r="V582" t="s">
        <v>151</v>
      </c>
      <c r="W582" s="1">
        <v>44662.605011574073</v>
      </c>
      <c r="X582">
        <v>194</v>
      </c>
      <c r="Y582">
        <v>21</v>
      </c>
      <c r="Z582">
        <v>0</v>
      </c>
      <c r="AA582">
        <v>21</v>
      </c>
      <c r="AB582">
        <v>0</v>
      </c>
      <c r="AC582">
        <v>19</v>
      </c>
      <c r="AD582">
        <v>7</v>
      </c>
      <c r="AE582">
        <v>0</v>
      </c>
      <c r="AF582">
        <v>0</v>
      </c>
      <c r="AG582">
        <v>0</v>
      </c>
      <c r="AH582" t="s">
        <v>479</v>
      </c>
      <c r="AI582" s="1">
        <v>44662.694432870368</v>
      </c>
      <c r="AJ582">
        <v>87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7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hidden="1" x14ac:dyDescent="0.45">
      <c r="A583" t="s">
        <v>1338</v>
      </c>
      <c r="B583" t="s">
        <v>79</v>
      </c>
      <c r="C583" t="s">
        <v>1253</v>
      </c>
      <c r="D583" t="s">
        <v>81</v>
      </c>
      <c r="E583" s="2" t="str">
        <f>HYPERLINK("capsilon://?command=openfolder&amp;siteaddress=FAM.docvelocity-na8.net&amp;folderid=FX4A2D066D-54D2-9DAC-007A-468A59D13405","FX220312714")</f>
        <v>FX220312714</v>
      </c>
      <c r="F583" t="s">
        <v>19</v>
      </c>
      <c r="G583" t="s">
        <v>19</v>
      </c>
      <c r="H583" t="s">
        <v>82</v>
      </c>
      <c r="I583" t="s">
        <v>1339</v>
      </c>
      <c r="J583">
        <v>32</v>
      </c>
      <c r="K583" t="s">
        <v>84</v>
      </c>
      <c r="L583" t="s">
        <v>85</v>
      </c>
      <c r="M583" t="s">
        <v>86</v>
      </c>
      <c r="N583">
        <v>2</v>
      </c>
      <c r="O583" s="1">
        <v>44662.557453703703</v>
      </c>
      <c r="P583" s="1">
        <v>44662.696134259262</v>
      </c>
      <c r="Q583">
        <v>11401</v>
      </c>
      <c r="R583">
        <v>581</v>
      </c>
      <c r="S583" t="b">
        <v>0</v>
      </c>
      <c r="T583" t="s">
        <v>87</v>
      </c>
      <c r="U583" t="b">
        <v>0</v>
      </c>
      <c r="V583" t="s">
        <v>189</v>
      </c>
      <c r="W583" s="1">
        <v>44662.607442129629</v>
      </c>
      <c r="X583">
        <v>391</v>
      </c>
      <c r="Y583">
        <v>41</v>
      </c>
      <c r="Z583">
        <v>0</v>
      </c>
      <c r="AA583">
        <v>41</v>
      </c>
      <c r="AB583">
        <v>0</v>
      </c>
      <c r="AC583">
        <v>37</v>
      </c>
      <c r="AD583">
        <v>-9</v>
      </c>
      <c r="AE583">
        <v>0</v>
      </c>
      <c r="AF583">
        <v>0</v>
      </c>
      <c r="AG583">
        <v>0</v>
      </c>
      <c r="AH583" t="s">
        <v>193</v>
      </c>
      <c r="AI583" s="1">
        <v>44662.696134259262</v>
      </c>
      <c r="AJ583">
        <v>183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-9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hidden="1" x14ac:dyDescent="0.45">
      <c r="A584" t="s">
        <v>1340</v>
      </c>
      <c r="B584" t="s">
        <v>79</v>
      </c>
      <c r="C584" t="s">
        <v>1320</v>
      </c>
      <c r="D584" t="s">
        <v>81</v>
      </c>
      <c r="E584" s="2" t="str">
        <f>HYPERLINK("capsilon://?command=openfolder&amp;siteaddress=FAM.docvelocity-na8.net&amp;folderid=FX8295DBBE-5037-14C0-56BF-2F1D33A1A6CF","FX22043303")</f>
        <v>FX22043303</v>
      </c>
      <c r="F584" t="s">
        <v>19</v>
      </c>
      <c r="G584" t="s">
        <v>19</v>
      </c>
      <c r="H584" t="s">
        <v>82</v>
      </c>
      <c r="I584" t="s">
        <v>1325</v>
      </c>
      <c r="J584">
        <v>96</v>
      </c>
      <c r="K584" t="s">
        <v>84</v>
      </c>
      <c r="L584" t="s">
        <v>85</v>
      </c>
      <c r="M584" t="s">
        <v>86</v>
      </c>
      <c r="N584">
        <v>2</v>
      </c>
      <c r="O584" s="1">
        <v>44662.557592592595</v>
      </c>
      <c r="P584" s="1">
        <v>44662.678668981483</v>
      </c>
      <c r="Q584">
        <v>8700</v>
      </c>
      <c r="R584">
        <v>1761</v>
      </c>
      <c r="S584" t="b">
        <v>0</v>
      </c>
      <c r="T584" t="s">
        <v>87</v>
      </c>
      <c r="U584" t="b">
        <v>1</v>
      </c>
      <c r="V584" t="s">
        <v>196</v>
      </c>
      <c r="W584" s="1">
        <v>44662.602546296293</v>
      </c>
      <c r="X584">
        <v>1205</v>
      </c>
      <c r="Y584">
        <v>177</v>
      </c>
      <c r="Z584">
        <v>0</v>
      </c>
      <c r="AA584">
        <v>177</v>
      </c>
      <c r="AB584">
        <v>0</v>
      </c>
      <c r="AC584">
        <v>145</v>
      </c>
      <c r="AD584">
        <v>-81</v>
      </c>
      <c r="AE584">
        <v>0</v>
      </c>
      <c r="AF584">
        <v>0</v>
      </c>
      <c r="AG584">
        <v>0</v>
      </c>
      <c r="AH584" t="s">
        <v>99</v>
      </c>
      <c r="AI584" s="1">
        <v>44662.678668981483</v>
      </c>
      <c r="AJ584">
        <v>549</v>
      </c>
      <c r="AK584">
        <v>2</v>
      </c>
      <c r="AL584">
        <v>0</v>
      </c>
      <c r="AM584">
        <v>2</v>
      </c>
      <c r="AN584">
        <v>0</v>
      </c>
      <c r="AO584">
        <v>1</v>
      </c>
      <c r="AP584">
        <v>-83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hidden="1" x14ac:dyDescent="0.45">
      <c r="A585" t="s">
        <v>1341</v>
      </c>
      <c r="B585" t="s">
        <v>79</v>
      </c>
      <c r="C585" t="s">
        <v>1253</v>
      </c>
      <c r="D585" t="s">
        <v>81</v>
      </c>
      <c r="E585" s="2" t="str">
        <f>HYPERLINK("capsilon://?command=openfolder&amp;siteaddress=FAM.docvelocity-na8.net&amp;folderid=FX4A2D066D-54D2-9DAC-007A-468A59D13405","FX220312714")</f>
        <v>FX220312714</v>
      </c>
      <c r="F585" t="s">
        <v>19</v>
      </c>
      <c r="G585" t="s">
        <v>19</v>
      </c>
      <c r="H585" t="s">
        <v>82</v>
      </c>
      <c r="I585" t="s">
        <v>1342</v>
      </c>
      <c r="J585">
        <v>28</v>
      </c>
      <c r="K585" t="s">
        <v>84</v>
      </c>
      <c r="L585" t="s">
        <v>85</v>
      </c>
      <c r="M585" t="s">
        <v>86</v>
      </c>
      <c r="N585">
        <v>2</v>
      </c>
      <c r="O585" s="1">
        <v>44662.567175925928</v>
      </c>
      <c r="P585" s="1">
        <v>44662.695902777778</v>
      </c>
      <c r="Q585">
        <v>10504</v>
      </c>
      <c r="R585">
        <v>618</v>
      </c>
      <c r="S585" t="b">
        <v>0</v>
      </c>
      <c r="T585" t="s">
        <v>87</v>
      </c>
      <c r="U585" t="b">
        <v>0</v>
      </c>
      <c r="V585" t="s">
        <v>148</v>
      </c>
      <c r="W585" s="1">
        <v>44662.609479166669</v>
      </c>
      <c r="X585">
        <v>484</v>
      </c>
      <c r="Y585">
        <v>21</v>
      </c>
      <c r="Z585">
        <v>0</v>
      </c>
      <c r="AA585">
        <v>21</v>
      </c>
      <c r="AB585">
        <v>0</v>
      </c>
      <c r="AC585">
        <v>19</v>
      </c>
      <c r="AD585">
        <v>7</v>
      </c>
      <c r="AE585">
        <v>0</v>
      </c>
      <c r="AF585">
        <v>0</v>
      </c>
      <c r="AG585">
        <v>0</v>
      </c>
      <c r="AH585" t="s">
        <v>479</v>
      </c>
      <c r="AI585" s="1">
        <v>44662.695902777778</v>
      </c>
      <c r="AJ585">
        <v>126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7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hidden="1" x14ac:dyDescent="0.45">
      <c r="A586" t="s">
        <v>1343</v>
      </c>
      <c r="B586" t="s">
        <v>79</v>
      </c>
      <c r="C586" t="s">
        <v>1344</v>
      </c>
      <c r="D586" t="s">
        <v>81</v>
      </c>
      <c r="E586" s="2" t="str">
        <f>HYPERLINK("capsilon://?command=openfolder&amp;siteaddress=FAM.docvelocity-na8.net&amp;folderid=FX8433904F-D9C6-71DC-7759-B56C39CCE77E","FX22043121")</f>
        <v>FX22043121</v>
      </c>
      <c r="F586" t="s">
        <v>19</v>
      </c>
      <c r="G586" t="s">
        <v>19</v>
      </c>
      <c r="H586" t="s">
        <v>82</v>
      </c>
      <c r="I586" t="s">
        <v>1345</v>
      </c>
      <c r="J586">
        <v>32</v>
      </c>
      <c r="K586" t="s">
        <v>84</v>
      </c>
      <c r="L586" t="s">
        <v>85</v>
      </c>
      <c r="M586" t="s">
        <v>86</v>
      </c>
      <c r="N586">
        <v>2</v>
      </c>
      <c r="O586" s="1">
        <v>44662.583599537036</v>
      </c>
      <c r="P586" s="1">
        <v>44662.697199074071</v>
      </c>
      <c r="Q586">
        <v>9402</v>
      </c>
      <c r="R586">
        <v>413</v>
      </c>
      <c r="S586" t="b">
        <v>0</v>
      </c>
      <c r="T586" t="s">
        <v>87</v>
      </c>
      <c r="U586" t="b">
        <v>0</v>
      </c>
      <c r="V586" t="s">
        <v>114</v>
      </c>
      <c r="W586" s="1">
        <v>44662.606562499997</v>
      </c>
      <c r="X586">
        <v>210</v>
      </c>
      <c r="Y586">
        <v>39</v>
      </c>
      <c r="Z586">
        <v>0</v>
      </c>
      <c r="AA586">
        <v>39</v>
      </c>
      <c r="AB586">
        <v>0</v>
      </c>
      <c r="AC586">
        <v>36</v>
      </c>
      <c r="AD586">
        <v>-7</v>
      </c>
      <c r="AE586">
        <v>0</v>
      </c>
      <c r="AF586">
        <v>0</v>
      </c>
      <c r="AG586">
        <v>0</v>
      </c>
      <c r="AH586" t="s">
        <v>99</v>
      </c>
      <c r="AI586" s="1">
        <v>44662.697199074071</v>
      </c>
      <c r="AJ586">
        <v>191</v>
      </c>
      <c r="AK586">
        <v>1</v>
      </c>
      <c r="AL586">
        <v>0</v>
      </c>
      <c r="AM586">
        <v>1</v>
      </c>
      <c r="AN586">
        <v>0</v>
      </c>
      <c r="AO586">
        <v>1</v>
      </c>
      <c r="AP586">
        <v>-8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hidden="1" x14ac:dyDescent="0.45">
      <c r="A587" t="s">
        <v>1346</v>
      </c>
      <c r="B587" t="s">
        <v>79</v>
      </c>
      <c r="C587" t="s">
        <v>1344</v>
      </c>
      <c r="D587" t="s">
        <v>81</v>
      </c>
      <c r="E587" s="2" t="str">
        <f>HYPERLINK("capsilon://?command=openfolder&amp;siteaddress=FAM.docvelocity-na8.net&amp;folderid=FX8433904F-D9C6-71DC-7759-B56C39CCE77E","FX22043121")</f>
        <v>FX22043121</v>
      </c>
      <c r="F587" t="s">
        <v>19</v>
      </c>
      <c r="G587" t="s">
        <v>19</v>
      </c>
      <c r="H587" t="s">
        <v>82</v>
      </c>
      <c r="I587" t="s">
        <v>1347</v>
      </c>
      <c r="J587">
        <v>28</v>
      </c>
      <c r="K587" t="s">
        <v>84</v>
      </c>
      <c r="L587" t="s">
        <v>85</v>
      </c>
      <c r="M587" t="s">
        <v>86</v>
      </c>
      <c r="N587">
        <v>2</v>
      </c>
      <c r="O587" s="1">
        <v>44662.58390046296</v>
      </c>
      <c r="P587" s="1">
        <v>44662.69734953704</v>
      </c>
      <c r="Q587">
        <v>9404</v>
      </c>
      <c r="R587">
        <v>398</v>
      </c>
      <c r="S587" t="b">
        <v>0</v>
      </c>
      <c r="T587" t="s">
        <v>87</v>
      </c>
      <c r="U587" t="b">
        <v>0</v>
      </c>
      <c r="V587" t="s">
        <v>151</v>
      </c>
      <c r="W587" s="1">
        <v>44662.608055555553</v>
      </c>
      <c r="X587">
        <v>262</v>
      </c>
      <c r="Y587">
        <v>21</v>
      </c>
      <c r="Z587">
        <v>0</v>
      </c>
      <c r="AA587">
        <v>21</v>
      </c>
      <c r="AB587">
        <v>0</v>
      </c>
      <c r="AC587">
        <v>19</v>
      </c>
      <c r="AD587">
        <v>7</v>
      </c>
      <c r="AE587">
        <v>0</v>
      </c>
      <c r="AF587">
        <v>0</v>
      </c>
      <c r="AG587">
        <v>0</v>
      </c>
      <c r="AH587" t="s">
        <v>479</v>
      </c>
      <c r="AI587" s="1">
        <v>44662.69734953704</v>
      </c>
      <c r="AJ587">
        <v>124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7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hidden="1" x14ac:dyDescent="0.45">
      <c r="A588" t="s">
        <v>1348</v>
      </c>
      <c r="B588" t="s">
        <v>79</v>
      </c>
      <c r="C588" t="s">
        <v>1344</v>
      </c>
      <c r="D588" t="s">
        <v>81</v>
      </c>
      <c r="E588" s="2" t="str">
        <f>HYPERLINK("capsilon://?command=openfolder&amp;siteaddress=FAM.docvelocity-na8.net&amp;folderid=FX8433904F-D9C6-71DC-7759-B56C39CCE77E","FX22043121")</f>
        <v>FX22043121</v>
      </c>
      <c r="F588" t="s">
        <v>19</v>
      </c>
      <c r="G588" t="s">
        <v>19</v>
      </c>
      <c r="H588" t="s">
        <v>82</v>
      </c>
      <c r="I588" t="s">
        <v>1349</v>
      </c>
      <c r="J588">
        <v>28</v>
      </c>
      <c r="K588" t="s">
        <v>84</v>
      </c>
      <c r="L588" t="s">
        <v>85</v>
      </c>
      <c r="M588" t="s">
        <v>86</v>
      </c>
      <c r="N588">
        <v>2</v>
      </c>
      <c r="O588" s="1">
        <v>44662.583969907406</v>
      </c>
      <c r="P588" s="1">
        <v>44662.698159722226</v>
      </c>
      <c r="Q588">
        <v>9403</v>
      </c>
      <c r="R588">
        <v>463</v>
      </c>
      <c r="S588" t="b">
        <v>0</v>
      </c>
      <c r="T588" t="s">
        <v>87</v>
      </c>
      <c r="U588" t="b">
        <v>0</v>
      </c>
      <c r="V588" t="s">
        <v>114</v>
      </c>
      <c r="W588" s="1">
        <v>44662.609768518516</v>
      </c>
      <c r="X588">
        <v>276</v>
      </c>
      <c r="Y588">
        <v>21</v>
      </c>
      <c r="Z588">
        <v>0</v>
      </c>
      <c r="AA588">
        <v>21</v>
      </c>
      <c r="AB588">
        <v>0</v>
      </c>
      <c r="AC588">
        <v>18</v>
      </c>
      <c r="AD588">
        <v>7</v>
      </c>
      <c r="AE588">
        <v>0</v>
      </c>
      <c r="AF588">
        <v>0</v>
      </c>
      <c r="AG588">
        <v>0</v>
      </c>
      <c r="AH588" t="s">
        <v>193</v>
      </c>
      <c r="AI588" s="1">
        <v>44662.698159722226</v>
      </c>
      <c r="AJ588">
        <v>174</v>
      </c>
      <c r="AK588">
        <v>1</v>
      </c>
      <c r="AL588">
        <v>0</v>
      </c>
      <c r="AM588">
        <v>1</v>
      </c>
      <c r="AN588">
        <v>0</v>
      </c>
      <c r="AO588">
        <v>1</v>
      </c>
      <c r="AP588">
        <v>6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hidden="1" x14ac:dyDescent="0.45">
      <c r="A589" t="s">
        <v>1350</v>
      </c>
      <c r="B589" t="s">
        <v>79</v>
      </c>
      <c r="C589" t="s">
        <v>1344</v>
      </c>
      <c r="D589" t="s">
        <v>81</v>
      </c>
      <c r="E589" s="2" t="str">
        <f>HYPERLINK("capsilon://?command=openfolder&amp;siteaddress=FAM.docvelocity-na8.net&amp;folderid=FX8433904F-D9C6-71DC-7759-B56C39CCE77E","FX22043121")</f>
        <v>FX22043121</v>
      </c>
      <c r="F589" t="s">
        <v>19</v>
      </c>
      <c r="G589" t="s">
        <v>19</v>
      </c>
      <c r="H589" t="s">
        <v>82</v>
      </c>
      <c r="I589" t="s">
        <v>1351</v>
      </c>
      <c r="J589">
        <v>32</v>
      </c>
      <c r="K589" t="s">
        <v>84</v>
      </c>
      <c r="L589" t="s">
        <v>85</v>
      </c>
      <c r="M589" t="s">
        <v>86</v>
      </c>
      <c r="N589">
        <v>2</v>
      </c>
      <c r="O589" s="1">
        <v>44662.584120370368</v>
      </c>
      <c r="P589" s="1">
        <v>44662.697638888887</v>
      </c>
      <c r="Q589">
        <v>9344</v>
      </c>
      <c r="R589">
        <v>464</v>
      </c>
      <c r="S589" t="b">
        <v>0</v>
      </c>
      <c r="T589" t="s">
        <v>87</v>
      </c>
      <c r="U589" t="b">
        <v>0</v>
      </c>
      <c r="V589" t="s">
        <v>189</v>
      </c>
      <c r="W589" s="1">
        <v>44662.611643518518</v>
      </c>
      <c r="X589">
        <v>362</v>
      </c>
      <c r="Y589">
        <v>39</v>
      </c>
      <c r="Z589">
        <v>0</v>
      </c>
      <c r="AA589">
        <v>39</v>
      </c>
      <c r="AB589">
        <v>0</v>
      </c>
      <c r="AC589">
        <v>36</v>
      </c>
      <c r="AD589">
        <v>-7</v>
      </c>
      <c r="AE589">
        <v>0</v>
      </c>
      <c r="AF589">
        <v>0</v>
      </c>
      <c r="AG589">
        <v>0</v>
      </c>
      <c r="AH589" t="s">
        <v>102</v>
      </c>
      <c r="AI589" s="1">
        <v>44662.697638888887</v>
      </c>
      <c r="AJ589">
        <v>96</v>
      </c>
      <c r="AK589">
        <v>2</v>
      </c>
      <c r="AL589">
        <v>0</v>
      </c>
      <c r="AM589">
        <v>2</v>
      </c>
      <c r="AN589">
        <v>0</v>
      </c>
      <c r="AO589">
        <v>1</v>
      </c>
      <c r="AP589">
        <v>-9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hidden="1" x14ac:dyDescent="0.45">
      <c r="A590" t="s">
        <v>1352</v>
      </c>
      <c r="B590" t="s">
        <v>79</v>
      </c>
      <c r="C590" t="s">
        <v>1329</v>
      </c>
      <c r="D590" t="s">
        <v>81</v>
      </c>
      <c r="E590" s="2" t="str">
        <f>HYPERLINK("capsilon://?command=openfolder&amp;siteaddress=FAM.docvelocity-na8.net&amp;folderid=FXF826D01D-21E5-1B88-6C62-708C1A898BDB","FX22043553")</f>
        <v>FX22043553</v>
      </c>
      <c r="F590" t="s">
        <v>19</v>
      </c>
      <c r="G590" t="s">
        <v>19</v>
      </c>
      <c r="H590" t="s">
        <v>82</v>
      </c>
      <c r="I590" t="s">
        <v>1330</v>
      </c>
      <c r="J590">
        <v>360</v>
      </c>
      <c r="K590" t="s">
        <v>84</v>
      </c>
      <c r="L590" t="s">
        <v>85</v>
      </c>
      <c r="M590" t="s">
        <v>86</v>
      </c>
      <c r="N590">
        <v>2</v>
      </c>
      <c r="O590" s="1">
        <v>44662.586157407408</v>
      </c>
      <c r="P590" s="1">
        <v>44662.697928240741</v>
      </c>
      <c r="Q590">
        <v>4066</v>
      </c>
      <c r="R590">
        <v>5591</v>
      </c>
      <c r="S590" t="b">
        <v>0</v>
      </c>
      <c r="T590" t="s">
        <v>87</v>
      </c>
      <c r="U590" t="b">
        <v>1</v>
      </c>
      <c r="V590" t="s">
        <v>180</v>
      </c>
      <c r="W590" s="1">
        <v>44662.63621527778</v>
      </c>
      <c r="X590">
        <v>3797</v>
      </c>
      <c r="Y590">
        <v>373</v>
      </c>
      <c r="Z590">
        <v>0</v>
      </c>
      <c r="AA590">
        <v>373</v>
      </c>
      <c r="AB590">
        <v>84</v>
      </c>
      <c r="AC590">
        <v>337</v>
      </c>
      <c r="AD590">
        <v>-13</v>
      </c>
      <c r="AE590">
        <v>0</v>
      </c>
      <c r="AF590">
        <v>0</v>
      </c>
      <c r="AG590">
        <v>0</v>
      </c>
      <c r="AH590" t="s">
        <v>182</v>
      </c>
      <c r="AI590" s="1">
        <v>44662.697928240741</v>
      </c>
      <c r="AJ590">
        <v>1742</v>
      </c>
      <c r="AK590">
        <v>13</v>
      </c>
      <c r="AL590">
        <v>0</v>
      </c>
      <c r="AM590">
        <v>13</v>
      </c>
      <c r="AN590">
        <v>21</v>
      </c>
      <c r="AO590">
        <v>13</v>
      </c>
      <c r="AP590">
        <v>-26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hidden="1" x14ac:dyDescent="0.45">
      <c r="A591" t="s">
        <v>1353</v>
      </c>
      <c r="B591" t="s">
        <v>79</v>
      </c>
      <c r="C591" t="s">
        <v>1354</v>
      </c>
      <c r="D591" t="s">
        <v>81</v>
      </c>
      <c r="E591" s="2" t="str">
        <f>HYPERLINK("capsilon://?command=openfolder&amp;siteaddress=FAM.docvelocity-na8.net&amp;folderid=FX8B04DE03-1151-C58D-7BFD-1E48CA8798E7","FX220310411")</f>
        <v>FX220310411</v>
      </c>
      <c r="F591" t="s">
        <v>19</v>
      </c>
      <c r="G591" t="s">
        <v>19</v>
      </c>
      <c r="H591" t="s">
        <v>82</v>
      </c>
      <c r="I591" t="s">
        <v>1355</v>
      </c>
      <c r="J591">
        <v>120</v>
      </c>
      <c r="K591" t="s">
        <v>84</v>
      </c>
      <c r="L591" t="s">
        <v>85</v>
      </c>
      <c r="M591" t="s">
        <v>86</v>
      </c>
      <c r="N591">
        <v>1</v>
      </c>
      <c r="O591" s="1">
        <v>44662.594340277778</v>
      </c>
      <c r="P591" s="1">
        <v>44662.623935185184</v>
      </c>
      <c r="Q591">
        <v>1916</v>
      </c>
      <c r="R591">
        <v>641</v>
      </c>
      <c r="S591" t="b">
        <v>0</v>
      </c>
      <c r="T591" t="s">
        <v>87</v>
      </c>
      <c r="U591" t="b">
        <v>0</v>
      </c>
      <c r="V591" t="s">
        <v>88</v>
      </c>
      <c r="W591" s="1">
        <v>44662.623935185184</v>
      </c>
      <c r="X591">
        <v>530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120</v>
      </c>
      <c r="AE591">
        <v>96</v>
      </c>
      <c r="AF591">
        <v>0</v>
      </c>
      <c r="AG591">
        <v>18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hidden="1" x14ac:dyDescent="0.45">
      <c r="A592" t="s">
        <v>1356</v>
      </c>
      <c r="B592" t="s">
        <v>79</v>
      </c>
      <c r="C592" t="s">
        <v>1344</v>
      </c>
      <c r="D592" t="s">
        <v>81</v>
      </c>
      <c r="E592" s="2" t="str">
        <f>HYPERLINK("capsilon://?command=openfolder&amp;siteaddress=FAM.docvelocity-na8.net&amp;folderid=FX8433904F-D9C6-71DC-7759-B56C39CCE77E","FX22043121")</f>
        <v>FX22043121</v>
      </c>
      <c r="F592" t="s">
        <v>19</v>
      </c>
      <c r="G592" t="s">
        <v>19</v>
      </c>
      <c r="H592" t="s">
        <v>82</v>
      </c>
      <c r="I592" t="s">
        <v>1357</v>
      </c>
      <c r="J592">
        <v>32</v>
      </c>
      <c r="K592" t="s">
        <v>84</v>
      </c>
      <c r="L592" t="s">
        <v>85</v>
      </c>
      <c r="M592" t="s">
        <v>86</v>
      </c>
      <c r="N592">
        <v>1</v>
      </c>
      <c r="O592" s="1">
        <v>44662.608067129629</v>
      </c>
      <c r="P592" s="1">
        <v>44662.625289351854</v>
      </c>
      <c r="Q592">
        <v>951</v>
      </c>
      <c r="R592">
        <v>537</v>
      </c>
      <c r="S592" t="b">
        <v>0</v>
      </c>
      <c r="T592" t="s">
        <v>87</v>
      </c>
      <c r="U592" t="b">
        <v>0</v>
      </c>
      <c r="V592" t="s">
        <v>88</v>
      </c>
      <c r="W592" s="1">
        <v>44662.625289351854</v>
      </c>
      <c r="X592">
        <v>91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32</v>
      </c>
      <c r="AE592">
        <v>27</v>
      </c>
      <c r="AF592">
        <v>0</v>
      </c>
      <c r="AG592">
        <v>2</v>
      </c>
      <c r="AH592" t="s">
        <v>87</v>
      </c>
      <c r="AI592" t="s">
        <v>87</v>
      </c>
      <c r="AJ592" t="s">
        <v>87</v>
      </c>
      <c r="AK592" t="s">
        <v>87</v>
      </c>
      <c r="AL592" t="s">
        <v>87</v>
      </c>
      <c r="AM592" t="s">
        <v>87</v>
      </c>
      <c r="AN592" t="s">
        <v>87</v>
      </c>
      <c r="AO592" t="s">
        <v>87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hidden="1" x14ac:dyDescent="0.45">
      <c r="A593" t="s">
        <v>1358</v>
      </c>
      <c r="B593" t="s">
        <v>79</v>
      </c>
      <c r="C593" t="s">
        <v>1166</v>
      </c>
      <c r="D593" t="s">
        <v>81</v>
      </c>
      <c r="E593" s="2" t="str">
        <f>HYPERLINK("capsilon://?command=openfolder&amp;siteaddress=FAM.docvelocity-na8.net&amp;folderid=FX0B9624FC-648C-1350-0673-1950A4C2A360","FX22041624")</f>
        <v>FX22041624</v>
      </c>
      <c r="F593" t="s">
        <v>19</v>
      </c>
      <c r="G593" t="s">
        <v>19</v>
      </c>
      <c r="H593" t="s">
        <v>82</v>
      </c>
      <c r="I593" t="s">
        <v>1359</v>
      </c>
      <c r="J593">
        <v>0</v>
      </c>
      <c r="K593" t="s">
        <v>84</v>
      </c>
      <c r="L593" t="s">
        <v>85</v>
      </c>
      <c r="M593" t="s">
        <v>86</v>
      </c>
      <c r="N593">
        <v>2</v>
      </c>
      <c r="O593" s="1">
        <v>44662.623032407406</v>
      </c>
      <c r="P593" s="1">
        <v>44662.698275462964</v>
      </c>
      <c r="Q593">
        <v>6318</v>
      </c>
      <c r="R593">
        <v>183</v>
      </c>
      <c r="S593" t="b">
        <v>0</v>
      </c>
      <c r="T593" t="s">
        <v>87</v>
      </c>
      <c r="U593" t="b">
        <v>0</v>
      </c>
      <c r="V593" t="s">
        <v>114</v>
      </c>
      <c r="W593" s="1">
        <v>44662.624282407407</v>
      </c>
      <c r="X593">
        <v>91</v>
      </c>
      <c r="Y593">
        <v>9</v>
      </c>
      <c r="Z593">
        <v>0</v>
      </c>
      <c r="AA593">
        <v>9</v>
      </c>
      <c r="AB593">
        <v>0</v>
      </c>
      <c r="AC593">
        <v>0</v>
      </c>
      <c r="AD593">
        <v>-9</v>
      </c>
      <c r="AE593">
        <v>0</v>
      </c>
      <c r="AF593">
        <v>0</v>
      </c>
      <c r="AG593">
        <v>0</v>
      </c>
      <c r="AH593" t="s">
        <v>99</v>
      </c>
      <c r="AI593" s="1">
        <v>44662.698275462964</v>
      </c>
      <c r="AJ593">
        <v>92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-9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hidden="1" x14ac:dyDescent="0.45">
      <c r="A594" t="s">
        <v>1360</v>
      </c>
      <c r="B594" t="s">
        <v>79</v>
      </c>
      <c r="C594" t="s">
        <v>1361</v>
      </c>
      <c r="D594" t="s">
        <v>81</v>
      </c>
      <c r="E594" s="2" t="str">
        <f>HYPERLINK("capsilon://?command=openfolder&amp;siteaddress=FAM.docvelocity-na8.net&amp;folderid=FX40396312-8410-8481-6606-914FF55A20EF","FX220312706")</f>
        <v>FX220312706</v>
      </c>
      <c r="F594" t="s">
        <v>19</v>
      </c>
      <c r="G594" t="s">
        <v>19</v>
      </c>
      <c r="H594" t="s">
        <v>82</v>
      </c>
      <c r="I594" t="s">
        <v>1362</v>
      </c>
      <c r="J594">
        <v>216</v>
      </c>
      <c r="K594" t="s">
        <v>84</v>
      </c>
      <c r="L594" t="s">
        <v>85</v>
      </c>
      <c r="M594" t="s">
        <v>86</v>
      </c>
      <c r="N594">
        <v>1</v>
      </c>
      <c r="O594" s="1">
        <v>44652.684490740743</v>
      </c>
      <c r="P594" s="1">
        <v>44652.725127314814</v>
      </c>
      <c r="Q594">
        <v>3274</v>
      </c>
      <c r="R594">
        <v>237</v>
      </c>
      <c r="S594" t="b">
        <v>0</v>
      </c>
      <c r="T594" t="s">
        <v>87</v>
      </c>
      <c r="U594" t="b">
        <v>0</v>
      </c>
      <c r="V594" t="s">
        <v>88</v>
      </c>
      <c r="W594" s="1">
        <v>44652.725127314814</v>
      </c>
      <c r="X594">
        <v>113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216</v>
      </c>
      <c r="AE594">
        <v>204</v>
      </c>
      <c r="AF594">
        <v>0</v>
      </c>
      <c r="AG594">
        <v>4</v>
      </c>
      <c r="AH594" t="s">
        <v>87</v>
      </c>
      <c r="AI594" t="s">
        <v>87</v>
      </c>
      <c r="AJ594" t="s">
        <v>87</v>
      </c>
      <c r="AK594" t="s">
        <v>87</v>
      </c>
      <c r="AL594" t="s">
        <v>87</v>
      </c>
      <c r="AM594" t="s">
        <v>87</v>
      </c>
      <c r="AN594" t="s">
        <v>87</v>
      </c>
      <c r="AO594" t="s">
        <v>87</v>
      </c>
      <c r="AP594" t="s">
        <v>87</v>
      </c>
      <c r="AQ594" t="s">
        <v>87</v>
      </c>
      <c r="AR594" t="s">
        <v>87</v>
      </c>
      <c r="AS594" t="s">
        <v>87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hidden="1" x14ac:dyDescent="0.45">
      <c r="A595" t="s">
        <v>1363</v>
      </c>
      <c r="B595" t="s">
        <v>79</v>
      </c>
      <c r="C595" t="s">
        <v>1290</v>
      </c>
      <c r="D595" t="s">
        <v>81</v>
      </c>
      <c r="E595" s="2" t="str">
        <f>HYPERLINK("capsilon://?command=openfolder&amp;siteaddress=FAM.docvelocity-na8.net&amp;folderid=FX94DC2577-C75D-6723-8EC5-EE92E4B44981","FX22043047")</f>
        <v>FX22043047</v>
      </c>
      <c r="F595" t="s">
        <v>19</v>
      </c>
      <c r="G595" t="s">
        <v>19</v>
      </c>
      <c r="H595" t="s">
        <v>82</v>
      </c>
      <c r="I595" t="s">
        <v>1364</v>
      </c>
      <c r="J595">
        <v>0</v>
      </c>
      <c r="K595" t="s">
        <v>84</v>
      </c>
      <c r="L595" t="s">
        <v>85</v>
      </c>
      <c r="M595" t="s">
        <v>86</v>
      </c>
      <c r="N595">
        <v>2</v>
      </c>
      <c r="O595" s="1">
        <v>44662.627395833333</v>
      </c>
      <c r="P595" s="1">
        <v>44662.701458333337</v>
      </c>
      <c r="Q595">
        <v>5385</v>
      </c>
      <c r="R595">
        <v>1014</v>
      </c>
      <c r="S595" t="b">
        <v>0</v>
      </c>
      <c r="T595" t="s">
        <v>87</v>
      </c>
      <c r="U595" t="b">
        <v>0</v>
      </c>
      <c r="V595" t="s">
        <v>130</v>
      </c>
      <c r="W595" s="1">
        <v>44662.658703703702</v>
      </c>
      <c r="X595">
        <v>636</v>
      </c>
      <c r="Y595">
        <v>52</v>
      </c>
      <c r="Z595">
        <v>0</v>
      </c>
      <c r="AA595">
        <v>52</v>
      </c>
      <c r="AB595">
        <v>0</v>
      </c>
      <c r="AC595">
        <v>42</v>
      </c>
      <c r="AD595">
        <v>-52</v>
      </c>
      <c r="AE595">
        <v>0</v>
      </c>
      <c r="AF595">
        <v>0</v>
      </c>
      <c r="AG595">
        <v>0</v>
      </c>
      <c r="AH595" t="s">
        <v>479</v>
      </c>
      <c r="AI595" s="1">
        <v>44662.701458333337</v>
      </c>
      <c r="AJ595">
        <v>354</v>
      </c>
      <c r="AK595">
        <v>2</v>
      </c>
      <c r="AL595">
        <v>0</v>
      </c>
      <c r="AM595">
        <v>2</v>
      </c>
      <c r="AN595">
        <v>0</v>
      </c>
      <c r="AO595">
        <v>2</v>
      </c>
      <c r="AP595">
        <v>-54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hidden="1" x14ac:dyDescent="0.45">
      <c r="A596" t="s">
        <v>1365</v>
      </c>
      <c r="B596" t="s">
        <v>79</v>
      </c>
      <c r="C596" t="s">
        <v>1354</v>
      </c>
      <c r="D596" t="s">
        <v>81</v>
      </c>
      <c r="E596" s="2" t="str">
        <f>HYPERLINK("capsilon://?command=openfolder&amp;siteaddress=FAM.docvelocity-na8.net&amp;folderid=FX8B04DE03-1151-C58D-7BFD-1E48CA8798E7","FX220310411")</f>
        <v>FX220310411</v>
      </c>
      <c r="F596" t="s">
        <v>19</v>
      </c>
      <c r="G596" t="s">
        <v>19</v>
      </c>
      <c r="H596" t="s">
        <v>82</v>
      </c>
      <c r="I596" t="s">
        <v>1355</v>
      </c>
      <c r="J596">
        <v>544</v>
      </c>
      <c r="K596" t="s">
        <v>84</v>
      </c>
      <c r="L596" t="s">
        <v>85</v>
      </c>
      <c r="M596" t="s">
        <v>86</v>
      </c>
      <c r="N596">
        <v>2</v>
      </c>
      <c r="O596" s="1">
        <v>44662.627835648149</v>
      </c>
      <c r="P596" s="1">
        <v>44662.790613425925</v>
      </c>
      <c r="Q596">
        <v>4285</v>
      </c>
      <c r="R596">
        <v>9779</v>
      </c>
      <c r="S596" t="b">
        <v>0</v>
      </c>
      <c r="T596" t="s">
        <v>87</v>
      </c>
      <c r="U596" t="b">
        <v>1</v>
      </c>
      <c r="V596" t="s">
        <v>130</v>
      </c>
      <c r="W596" s="1">
        <v>44662.730729166666</v>
      </c>
      <c r="X596">
        <v>6222</v>
      </c>
      <c r="Y596">
        <v>733</v>
      </c>
      <c r="Z596">
        <v>0</v>
      </c>
      <c r="AA596">
        <v>733</v>
      </c>
      <c r="AB596">
        <v>0</v>
      </c>
      <c r="AC596">
        <v>630</v>
      </c>
      <c r="AD596">
        <v>-189</v>
      </c>
      <c r="AE596">
        <v>0</v>
      </c>
      <c r="AF596">
        <v>0</v>
      </c>
      <c r="AG596">
        <v>0</v>
      </c>
      <c r="AH596" t="s">
        <v>182</v>
      </c>
      <c r="AI596" s="1">
        <v>44662.790613425925</v>
      </c>
      <c r="AJ596">
        <v>2285</v>
      </c>
      <c r="AK596">
        <v>5</v>
      </c>
      <c r="AL596">
        <v>0</v>
      </c>
      <c r="AM596">
        <v>5</v>
      </c>
      <c r="AN596">
        <v>0</v>
      </c>
      <c r="AO596">
        <v>5</v>
      </c>
      <c r="AP596">
        <v>-194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hidden="1" x14ac:dyDescent="0.45">
      <c r="A597" t="s">
        <v>1366</v>
      </c>
      <c r="B597" t="s">
        <v>79</v>
      </c>
      <c r="C597" t="s">
        <v>1344</v>
      </c>
      <c r="D597" t="s">
        <v>81</v>
      </c>
      <c r="E597" s="2" t="str">
        <f>HYPERLINK("capsilon://?command=openfolder&amp;siteaddress=FAM.docvelocity-na8.net&amp;folderid=FX8433904F-D9C6-71DC-7759-B56C39CCE77E","FX22043121")</f>
        <v>FX22043121</v>
      </c>
      <c r="F597" t="s">
        <v>19</v>
      </c>
      <c r="G597" t="s">
        <v>19</v>
      </c>
      <c r="H597" t="s">
        <v>82</v>
      </c>
      <c r="I597" t="s">
        <v>1357</v>
      </c>
      <c r="J597">
        <v>64</v>
      </c>
      <c r="K597" t="s">
        <v>84</v>
      </c>
      <c r="L597" t="s">
        <v>85</v>
      </c>
      <c r="M597" t="s">
        <v>86</v>
      </c>
      <c r="N597">
        <v>2</v>
      </c>
      <c r="O597" s="1">
        <v>44662.628553240742</v>
      </c>
      <c r="P597" s="1">
        <v>44662.687511574077</v>
      </c>
      <c r="Q597">
        <v>3791</v>
      </c>
      <c r="R597">
        <v>1303</v>
      </c>
      <c r="S597" t="b">
        <v>0</v>
      </c>
      <c r="T597" t="s">
        <v>87</v>
      </c>
      <c r="U597" t="b">
        <v>1</v>
      </c>
      <c r="V597" t="s">
        <v>196</v>
      </c>
      <c r="W597" s="1">
        <v>44662.653819444444</v>
      </c>
      <c r="X597">
        <v>527</v>
      </c>
      <c r="Y597">
        <v>64</v>
      </c>
      <c r="Z597">
        <v>0</v>
      </c>
      <c r="AA597">
        <v>64</v>
      </c>
      <c r="AB597">
        <v>0</v>
      </c>
      <c r="AC597">
        <v>42</v>
      </c>
      <c r="AD597">
        <v>0</v>
      </c>
      <c r="AE597">
        <v>0</v>
      </c>
      <c r="AF597">
        <v>0</v>
      </c>
      <c r="AG597">
        <v>0</v>
      </c>
      <c r="AH597" t="s">
        <v>99</v>
      </c>
      <c r="AI597" s="1">
        <v>44662.687511574077</v>
      </c>
      <c r="AJ597">
        <v>763</v>
      </c>
      <c r="AK597">
        <v>5</v>
      </c>
      <c r="AL597">
        <v>0</v>
      </c>
      <c r="AM597">
        <v>5</v>
      </c>
      <c r="AN597">
        <v>0</v>
      </c>
      <c r="AO597">
        <v>5</v>
      </c>
      <c r="AP597">
        <v>-5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hidden="1" x14ac:dyDescent="0.45">
      <c r="A598" t="s">
        <v>1367</v>
      </c>
      <c r="B598" t="s">
        <v>79</v>
      </c>
      <c r="C598" t="s">
        <v>1368</v>
      </c>
      <c r="D598" t="s">
        <v>81</v>
      </c>
      <c r="E598" s="2" t="str">
        <f>HYPERLINK("capsilon://?command=openfolder&amp;siteaddress=FAM.docvelocity-na8.net&amp;folderid=FX1D04938E-3C8D-2E85-B377-BE6F5D36B06E","FX220313666")</f>
        <v>FX220313666</v>
      </c>
      <c r="F598" t="s">
        <v>19</v>
      </c>
      <c r="G598" t="s">
        <v>19</v>
      </c>
      <c r="H598" t="s">
        <v>82</v>
      </c>
      <c r="I598" t="s">
        <v>1369</v>
      </c>
      <c r="J598">
        <v>136</v>
      </c>
      <c r="K598" t="s">
        <v>84</v>
      </c>
      <c r="L598" t="s">
        <v>85</v>
      </c>
      <c r="M598" t="s">
        <v>86</v>
      </c>
      <c r="N598">
        <v>1</v>
      </c>
      <c r="O598" s="1">
        <v>44652.688252314816</v>
      </c>
      <c r="P598" s="1">
        <v>44652.72625</v>
      </c>
      <c r="Q598">
        <v>2823</v>
      </c>
      <c r="R598">
        <v>460</v>
      </c>
      <c r="S598" t="b">
        <v>0</v>
      </c>
      <c r="T598" t="s">
        <v>87</v>
      </c>
      <c r="U598" t="b">
        <v>0</v>
      </c>
      <c r="V598" t="s">
        <v>88</v>
      </c>
      <c r="W598" s="1">
        <v>44652.72625</v>
      </c>
      <c r="X598">
        <v>96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136</v>
      </c>
      <c r="AE598">
        <v>124</v>
      </c>
      <c r="AF598">
        <v>0</v>
      </c>
      <c r="AG598">
        <v>4</v>
      </c>
      <c r="AH598" t="s">
        <v>87</v>
      </c>
      <c r="AI598" t="s">
        <v>87</v>
      </c>
      <c r="AJ598" t="s">
        <v>87</v>
      </c>
      <c r="AK598" t="s">
        <v>87</v>
      </c>
      <c r="AL598" t="s">
        <v>87</v>
      </c>
      <c r="AM598" t="s">
        <v>87</v>
      </c>
      <c r="AN598" t="s">
        <v>87</v>
      </c>
      <c r="AO598" t="s">
        <v>87</v>
      </c>
      <c r="AP598" t="s">
        <v>87</v>
      </c>
      <c r="AQ598" t="s">
        <v>87</v>
      </c>
      <c r="AR598" t="s">
        <v>87</v>
      </c>
      <c r="AS598" t="s">
        <v>87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hidden="1" x14ac:dyDescent="0.45">
      <c r="A599" t="s">
        <v>1370</v>
      </c>
      <c r="B599" t="s">
        <v>79</v>
      </c>
      <c r="C599" t="s">
        <v>1139</v>
      </c>
      <c r="D599" t="s">
        <v>81</v>
      </c>
      <c r="E599" s="2" t="str">
        <f>HYPERLINK("capsilon://?command=openfolder&amp;siteaddress=FAM.docvelocity-na8.net&amp;folderid=FX77C18DBE-4EA7-63CB-D020-18DCDE7D0772","FX22041951")</f>
        <v>FX22041951</v>
      </c>
      <c r="F599" t="s">
        <v>19</v>
      </c>
      <c r="G599" t="s">
        <v>19</v>
      </c>
      <c r="H599" t="s">
        <v>82</v>
      </c>
      <c r="I599" t="s">
        <v>1371</v>
      </c>
      <c r="J599">
        <v>0</v>
      </c>
      <c r="K599" t="s">
        <v>84</v>
      </c>
      <c r="L599" t="s">
        <v>85</v>
      </c>
      <c r="M599" t="s">
        <v>86</v>
      </c>
      <c r="N599">
        <v>2</v>
      </c>
      <c r="O599" s="1">
        <v>44662.66337962963</v>
      </c>
      <c r="P599" s="1">
        <v>44662.698287037034</v>
      </c>
      <c r="Q599">
        <v>2808</v>
      </c>
      <c r="R599">
        <v>208</v>
      </c>
      <c r="S599" t="b">
        <v>0</v>
      </c>
      <c r="T599" t="s">
        <v>87</v>
      </c>
      <c r="U599" t="b">
        <v>0</v>
      </c>
      <c r="V599" t="s">
        <v>148</v>
      </c>
      <c r="W599" s="1">
        <v>44662.670856481483</v>
      </c>
      <c r="X599">
        <v>153</v>
      </c>
      <c r="Y599">
        <v>9</v>
      </c>
      <c r="Z599">
        <v>0</v>
      </c>
      <c r="AA599">
        <v>9</v>
      </c>
      <c r="AB599">
        <v>0</v>
      </c>
      <c r="AC599">
        <v>2</v>
      </c>
      <c r="AD599">
        <v>-9</v>
      </c>
      <c r="AE599">
        <v>0</v>
      </c>
      <c r="AF599">
        <v>0</v>
      </c>
      <c r="AG599">
        <v>0</v>
      </c>
      <c r="AH599" t="s">
        <v>102</v>
      </c>
      <c r="AI599" s="1">
        <v>44662.698287037034</v>
      </c>
      <c r="AJ599">
        <v>55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-9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hidden="1" x14ac:dyDescent="0.45">
      <c r="A600" t="s">
        <v>1372</v>
      </c>
      <c r="B600" t="s">
        <v>79</v>
      </c>
      <c r="C600" t="s">
        <v>614</v>
      </c>
      <c r="D600" t="s">
        <v>81</v>
      </c>
      <c r="E600" s="2" t="str">
        <f>HYPERLINK("capsilon://?command=openfolder&amp;siteaddress=FAM.docvelocity-na8.net&amp;folderid=FX6E7E91CB-FBF9-1EE3-ACDA-416A92B990A9","FX2204296")</f>
        <v>FX2204296</v>
      </c>
      <c r="F600" t="s">
        <v>19</v>
      </c>
      <c r="G600" t="s">
        <v>19</v>
      </c>
      <c r="H600" t="s">
        <v>82</v>
      </c>
      <c r="I600" t="s">
        <v>1373</v>
      </c>
      <c r="J600">
        <v>0</v>
      </c>
      <c r="K600" t="s">
        <v>84</v>
      </c>
      <c r="L600" t="s">
        <v>85</v>
      </c>
      <c r="M600" t="s">
        <v>86</v>
      </c>
      <c r="N600">
        <v>2</v>
      </c>
      <c r="O600" s="1">
        <v>44662.668842592589</v>
      </c>
      <c r="P600" s="1">
        <v>44662.69872685185</v>
      </c>
      <c r="Q600">
        <v>2442</v>
      </c>
      <c r="R600">
        <v>140</v>
      </c>
      <c r="S600" t="b">
        <v>0</v>
      </c>
      <c r="T600" t="s">
        <v>87</v>
      </c>
      <c r="U600" t="b">
        <v>0</v>
      </c>
      <c r="V600" t="s">
        <v>108</v>
      </c>
      <c r="W600" s="1">
        <v>44662.670208333337</v>
      </c>
      <c r="X600">
        <v>71</v>
      </c>
      <c r="Y600">
        <v>9</v>
      </c>
      <c r="Z600">
        <v>0</v>
      </c>
      <c r="AA600">
        <v>9</v>
      </c>
      <c r="AB600">
        <v>0</v>
      </c>
      <c r="AC600">
        <v>3</v>
      </c>
      <c r="AD600">
        <v>-9</v>
      </c>
      <c r="AE600">
        <v>0</v>
      </c>
      <c r="AF600">
        <v>0</v>
      </c>
      <c r="AG600">
        <v>0</v>
      </c>
      <c r="AH600" t="s">
        <v>182</v>
      </c>
      <c r="AI600" s="1">
        <v>44662.69872685185</v>
      </c>
      <c r="AJ600">
        <v>69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-9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hidden="1" x14ac:dyDescent="0.45">
      <c r="A601" t="s">
        <v>1374</v>
      </c>
      <c r="B601" t="s">
        <v>79</v>
      </c>
      <c r="C601" t="s">
        <v>1375</v>
      </c>
      <c r="D601" t="s">
        <v>81</v>
      </c>
      <c r="E601" s="2" t="str">
        <f>HYPERLINK("capsilon://?command=openfolder&amp;siteaddress=FAM.docvelocity-na8.net&amp;folderid=FXCD01AA0B-3C53-D23B-6021-25F542B2FEB5","FX220414")</f>
        <v>FX220414</v>
      </c>
      <c r="F601" t="s">
        <v>19</v>
      </c>
      <c r="G601" t="s">
        <v>19</v>
      </c>
      <c r="H601" t="s">
        <v>82</v>
      </c>
      <c r="I601" t="s">
        <v>1376</v>
      </c>
      <c r="J601">
        <v>150</v>
      </c>
      <c r="K601" t="s">
        <v>84</v>
      </c>
      <c r="L601" t="s">
        <v>85</v>
      </c>
      <c r="M601" t="s">
        <v>86</v>
      </c>
      <c r="N601">
        <v>1</v>
      </c>
      <c r="O601" s="1">
        <v>44652.705335648148</v>
      </c>
      <c r="P601" s="1">
        <v>44652.727939814817</v>
      </c>
      <c r="Q601">
        <v>1723</v>
      </c>
      <c r="R601">
        <v>230</v>
      </c>
      <c r="S601" t="b">
        <v>0</v>
      </c>
      <c r="T601" t="s">
        <v>87</v>
      </c>
      <c r="U601" t="b">
        <v>0</v>
      </c>
      <c r="V601" t="s">
        <v>88</v>
      </c>
      <c r="W601" s="1">
        <v>44652.727939814817</v>
      </c>
      <c r="X601">
        <v>124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150</v>
      </c>
      <c r="AE601">
        <v>138</v>
      </c>
      <c r="AF601">
        <v>0</v>
      </c>
      <c r="AG601">
        <v>3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hidden="1" x14ac:dyDescent="0.45">
      <c r="A602" t="s">
        <v>1377</v>
      </c>
      <c r="B602" t="s">
        <v>79</v>
      </c>
      <c r="C602" t="s">
        <v>1023</v>
      </c>
      <c r="D602" t="s">
        <v>81</v>
      </c>
      <c r="E602" s="2" t="str">
        <f>HYPERLINK("capsilon://?command=openfolder&amp;siteaddress=FAM.docvelocity-na8.net&amp;folderid=FX9EAB9EB9-CD3B-0A47-9C09-4DC946950905","FX22042208")</f>
        <v>FX22042208</v>
      </c>
      <c r="F602" t="s">
        <v>19</v>
      </c>
      <c r="G602" t="s">
        <v>19</v>
      </c>
      <c r="H602" t="s">
        <v>82</v>
      </c>
      <c r="I602" t="s">
        <v>1378</v>
      </c>
      <c r="J602">
        <v>0</v>
      </c>
      <c r="K602" t="s">
        <v>84</v>
      </c>
      <c r="L602" t="s">
        <v>85</v>
      </c>
      <c r="M602" t="s">
        <v>86</v>
      </c>
      <c r="N602">
        <v>2</v>
      </c>
      <c r="O602" s="1">
        <v>44662.683321759258</v>
      </c>
      <c r="P602" s="1">
        <v>44662.69903935185</v>
      </c>
      <c r="Q602">
        <v>1225</v>
      </c>
      <c r="R602">
        <v>133</v>
      </c>
      <c r="S602" t="b">
        <v>0</v>
      </c>
      <c r="T602" t="s">
        <v>87</v>
      </c>
      <c r="U602" t="b">
        <v>0</v>
      </c>
      <c r="V602" t="s">
        <v>108</v>
      </c>
      <c r="W602" s="1">
        <v>44662.684432870374</v>
      </c>
      <c r="X602">
        <v>58</v>
      </c>
      <c r="Y602">
        <v>9</v>
      </c>
      <c r="Z602">
        <v>0</v>
      </c>
      <c r="AA602">
        <v>9</v>
      </c>
      <c r="AB602">
        <v>0</v>
      </c>
      <c r="AC602">
        <v>0</v>
      </c>
      <c r="AD602">
        <v>-9</v>
      </c>
      <c r="AE602">
        <v>0</v>
      </c>
      <c r="AF602">
        <v>0</v>
      </c>
      <c r="AG602">
        <v>0</v>
      </c>
      <c r="AH602" t="s">
        <v>193</v>
      </c>
      <c r="AI602" s="1">
        <v>44662.69903935185</v>
      </c>
      <c r="AJ602">
        <v>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-9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hidden="1" x14ac:dyDescent="0.45">
      <c r="A603" t="s">
        <v>1379</v>
      </c>
      <c r="B603" t="s">
        <v>79</v>
      </c>
      <c r="C603" t="s">
        <v>1023</v>
      </c>
      <c r="D603" t="s">
        <v>81</v>
      </c>
      <c r="E603" s="2" t="str">
        <f>HYPERLINK("capsilon://?command=openfolder&amp;siteaddress=FAM.docvelocity-na8.net&amp;folderid=FX9EAB9EB9-CD3B-0A47-9C09-4DC946950905","FX22042208")</f>
        <v>FX22042208</v>
      </c>
      <c r="F603" t="s">
        <v>19</v>
      </c>
      <c r="G603" t="s">
        <v>19</v>
      </c>
      <c r="H603" t="s">
        <v>82</v>
      </c>
      <c r="I603" t="s">
        <v>1380</v>
      </c>
      <c r="J603">
        <v>0</v>
      </c>
      <c r="K603" t="s">
        <v>84</v>
      </c>
      <c r="L603" t="s">
        <v>85</v>
      </c>
      <c r="M603" t="s">
        <v>86</v>
      </c>
      <c r="N603">
        <v>2</v>
      </c>
      <c r="O603" s="1">
        <v>44662.685983796298</v>
      </c>
      <c r="P603" s="1">
        <v>44662.698425925926</v>
      </c>
      <c r="Q603">
        <v>980</v>
      </c>
      <c r="R603">
        <v>95</v>
      </c>
      <c r="S603" t="b">
        <v>0</v>
      </c>
      <c r="T603" t="s">
        <v>87</v>
      </c>
      <c r="U603" t="b">
        <v>0</v>
      </c>
      <c r="V603" t="s">
        <v>180</v>
      </c>
      <c r="W603" s="1">
        <v>44662.692997685182</v>
      </c>
      <c r="X603">
        <v>58</v>
      </c>
      <c r="Y603">
        <v>0</v>
      </c>
      <c r="Z603">
        <v>0</v>
      </c>
      <c r="AA603">
        <v>0</v>
      </c>
      <c r="AB603">
        <v>9</v>
      </c>
      <c r="AC603">
        <v>0</v>
      </c>
      <c r="AD603">
        <v>0</v>
      </c>
      <c r="AE603">
        <v>0</v>
      </c>
      <c r="AF603">
        <v>0</v>
      </c>
      <c r="AG603">
        <v>0</v>
      </c>
      <c r="AH603" t="s">
        <v>99</v>
      </c>
      <c r="AI603" s="1">
        <v>44662.698425925926</v>
      </c>
      <c r="AJ603">
        <v>12</v>
      </c>
      <c r="AK603">
        <v>0</v>
      </c>
      <c r="AL603">
        <v>0</v>
      </c>
      <c r="AM603">
        <v>0</v>
      </c>
      <c r="AN603">
        <v>9</v>
      </c>
      <c r="AO603">
        <v>0</v>
      </c>
      <c r="AP603">
        <v>0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hidden="1" x14ac:dyDescent="0.45">
      <c r="A604" t="s">
        <v>1381</v>
      </c>
      <c r="B604" t="s">
        <v>79</v>
      </c>
      <c r="C604" t="s">
        <v>1382</v>
      </c>
      <c r="D604" t="s">
        <v>81</v>
      </c>
      <c r="E604" s="2" t="str">
        <f>HYPERLINK("capsilon://?command=openfolder&amp;siteaddress=FAM.docvelocity-na8.net&amp;folderid=FX55D78242-BCB0-A834-D212-A1E0EB79816A","FX22022436")</f>
        <v>FX22022436</v>
      </c>
      <c r="F604" t="s">
        <v>19</v>
      </c>
      <c r="G604" t="s">
        <v>19</v>
      </c>
      <c r="H604" t="s">
        <v>82</v>
      </c>
      <c r="I604" t="s">
        <v>1383</v>
      </c>
      <c r="J604">
        <v>60</v>
      </c>
      <c r="K604" t="s">
        <v>84</v>
      </c>
      <c r="L604" t="s">
        <v>85</v>
      </c>
      <c r="M604" t="s">
        <v>86</v>
      </c>
      <c r="N604">
        <v>1</v>
      </c>
      <c r="O604" s="1">
        <v>44662.687083333331</v>
      </c>
      <c r="P604" s="1">
        <v>44662.701770833337</v>
      </c>
      <c r="Q604">
        <v>1077</v>
      </c>
      <c r="R604">
        <v>192</v>
      </c>
      <c r="S604" t="b">
        <v>0</v>
      </c>
      <c r="T604" t="s">
        <v>87</v>
      </c>
      <c r="U604" t="b">
        <v>0</v>
      </c>
      <c r="V604" t="s">
        <v>88</v>
      </c>
      <c r="W604" s="1">
        <v>44662.701770833337</v>
      </c>
      <c r="X604">
        <v>85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60</v>
      </c>
      <c r="AE604">
        <v>48</v>
      </c>
      <c r="AF604">
        <v>0</v>
      </c>
      <c r="AG604">
        <v>4</v>
      </c>
      <c r="AH604" t="s">
        <v>87</v>
      </c>
      <c r="AI604" t="s">
        <v>87</v>
      </c>
      <c r="AJ604" t="s">
        <v>87</v>
      </c>
      <c r="AK604" t="s">
        <v>87</v>
      </c>
      <c r="AL604" t="s">
        <v>87</v>
      </c>
      <c r="AM604" t="s">
        <v>87</v>
      </c>
      <c r="AN604" t="s">
        <v>87</v>
      </c>
      <c r="AO604" t="s">
        <v>87</v>
      </c>
      <c r="AP604" t="s">
        <v>87</v>
      </c>
      <c r="AQ604" t="s">
        <v>87</v>
      </c>
      <c r="AR604" t="s">
        <v>87</v>
      </c>
      <c r="AS604" t="s">
        <v>87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hidden="1" x14ac:dyDescent="0.45">
      <c r="A605" t="s">
        <v>1384</v>
      </c>
      <c r="B605" t="s">
        <v>79</v>
      </c>
      <c r="C605" t="s">
        <v>1105</v>
      </c>
      <c r="D605" t="s">
        <v>81</v>
      </c>
      <c r="E605" s="2" t="str">
        <f>HYPERLINK("capsilon://?command=openfolder&amp;siteaddress=FAM.docvelocity-na8.net&amp;folderid=FXA46DE43D-4A65-E8D3-BDEE-179644B35C6B","FX22042920")</f>
        <v>FX22042920</v>
      </c>
      <c r="F605" t="s">
        <v>19</v>
      </c>
      <c r="G605" t="s">
        <v>19</v>
      </c>
      <c r="H605" t="s">
        <v>82</v>
      </c>
      <c r="I605" t="s">
        <v>1385</v>
      </c>
      <c r="J605">
        <v>28</v>
      </c>
      <c r="K605" t="s">
        <v>84</v>
      </c>
      <c r="L605" t="s">
        <v>85</v>
      </c>
      <c r="M605" t="s">
        <v>86</v>
      </c>
      <c r="N605">
        <v>2</v>
      </c>
      <c r="O605" s="1">
        <v>44662.690717592595</v>
      </c>
      <c r="P605" s="1">
        <v>44662.699965277781</v>
      </c>
      <c r="Q605">
        <v>452</v>
      </c>
      <c r="R605">
        <v>347</v>
      </c>
      <c r="S605" t="b">
        <v>0</v>
      </c>
      <c r="T605" t="s">
        <v>87</v>
      </c>
      <c r="U605" t="b">
        <v>0</v>
      </c>
      <c r="V605" t="s">
        <v>180</v>
      </c>
      <c r="W605" s="1">
        <v>44662.695601851854</v>
      </c>
      <c r="X605">
        <v>207</v>
      </c>
      <c r="Y605">
        <v>21</v>
      </c>
      <c r="Z605">
        <v>0</v>
      </c>
      <c r="AA605">
        <v>21</v>
      </c>
      <c r="AB605">
        <v>0</v>
      </c>
      <c r="AC605">
        <v>18</v>
      </c>
      <c r="AD605">
        <v>7</v>
      </c>
      <c r="AE605">
        <v>0</v>
      </c>
      <c r="AF605">
        <v>0</v>
      </c>
      <c r="AG605">
        <v>0</v>
      </c>
      <c r="AH605" t="s">
        <v>99</v>
      </c>
      <c r="AI605" s="1">
        <v>44662.699965277781</v>
      </c>
      <c r="AJ605">
        <v>132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7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hidden="1" x14ac:dyDescent="0.45">
      <c r="A606" t="s">
        <v>1386</v>
      </c>
      <c r="B606" t="s">
        <v>79</v>
      </c>
      <c r="C606" t="s">
        <v>1105</v>
      </c>
      <c r="D606" t="s">
        <v>81</v>
      </c>
      <c r="E606" s="2" t="str">
        <f>HYPERLINK("capsilon://?command=openfolder&amp;siteaddress=FAM.docvelocity-na8.net&amp;folderid=FXA46DE43D-4A65-E8D3-BDEE-179644B35C6B","FX22042920")</f>
        <v>FX22042920</v>
      </c>
      <c r="F606" t="s">
        <v>19</v>
      </c>
      <c r="G606" t="s">
        <v>19</v>
      </c>
      <c r="H606" t="s">
        <v>82</v>
      </c>
      <c r="I606" t="s">
        <v>1387</v>
      </c>
      <c r="J606">
        <v>28</v>
      </c>
      <c r="K606" t="s">
        <v>84</v>
      </c>
      <c r="L606" t="s">
        <v>85</v>
      </c>
      <c r="M606" t="s">
        <v>86</v>
      </c>
      <c r="N606">
        <v>2</v>
      </c>
      <c r="O606" s="1">
        <v>44662.690833333334</v>
      </c>
      <c r="P606" s="1">
        <v>44662.70003472222</v>
      </c>
      <c r="Q606">
        <v>273</v>
      </c>
      <c r="R606">
        <v>522</v>
      </c>
      <c r="S606" t="b">
        <v>0</v>
      </c>
      <c r="T606" t="s">
        <v>87</v>
      </c>
      <c r="U606" t="b">
        <v>0</v>
      </c>
      <c r="V606" t="s">
        <v>151</v>
      </c>
      <c r="W606" s="1">
        <v>44662.698773148149</v>
      </c>
      <c r="X606">
        <v>437</v>
      </c>
      <c r="Y606">
        <v>21</v>
      </c>
      <c r="Z606">
        <v>0</v>
      </c>
      <c r="AA606">
        <v>21</v>
      </c>
      <c r="AB606">
        <v>0</v>
      </c>
      <c r="AC606">
        <v>20</v>
      </c>
      <c r="AD606">
        <v>7</v>
      </c>
      <c r="AE606">
        <v>0</v>
      </c>
      <c r="AF606">
        <v>0</v>
      </c>
      <c r="AG606">
        <v>0</v>
      </c>
      <c r="AH606" t="s">
        <v>193</v>
      </c>
      <c r="AI606" s="1">
        <v>44662.70003472222</v>
      </c>
      <c r="AJ606">
        <v>85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hidden="1" x14ac:dyDescent="0.45">
      <c r="A607" t="s">
        <v>1388</v>
      </c>
      <c r="B607" t="s">
        <v>79</v>
      </c>
      <c r="C607" t="s">
        <v>1382</v>
      </c>
      <c r="D607" t="s">
        <v>81</v>
      </c>
      <c r="E607" s="2" t="str">
        <f>HYPERLINK("capsilon://?command=openfolder&amp;siteaddress=FAM.docvelocity-na8.net&amp;folderid=FX55D78242-BCB0-A834-D212-A1E0EB79816A","FX22022436")</f>
        <v>FX22022436</v>
      </c>
      <c r="F607" t="s">
        <v>19</v>
      </c>
      <c r="G607" t="s">
        <v>19</v>
      </c>
      <c r="H607" t="s">
        <v>82</v>
      </c>
      <c r="I607" t="s">
        <v>1383</v>
      </c>
      <c r="J607">
        <v>120</v>
      </c>
      <c r="K607" t="s">
        <v>84</v>
      </c>
      <c r="L607" t="s">
        <v>85</v>
      </c>
      <c r="M607" t="s">
        <v>86</v>
      </c>
      <c r="N607">
        <v>2</v>
      </c>
      <c r="O607" s="1">
        <v>44662.705138888887</v>
      </c>
      <c r="P607" s="1">
        <v>44662.733854166669</v>
      </c>
      <c r="Q607">
        <v>222</v>
      </c>
      <c r="R607">
        <v>2259</v>
      </c>
      <c r="S607" t="b">
        <v>0</v>
      </c>
      <c r="T607" t="s">
        <v>87</v>
      </c>
      <c r="U607" t="b">
        <v>1</v>
      </c>
      <c r="V607" t="s">
        <v>189</v>
      </c>
      <c r="W607" s="1">
        <v>44662.722974537035</v>
      </c>
      <c r="X607">
        <v>1451</v>
      </c>
      <c r="Y607">
        <v>138</v>
      </c>
      <c r="Z607">
        <v>0</v>
      </c>
      <c r="AA607">
        <v>138</v>
      </c>
      <c r="AB607">
        <v>0</v>
      </c>
      <c r="AC607">
        <v>113</v>
      </c>
      <c r="AD607">
        <v>-18</v>
      </c>
      <c r="AE607">
        <v>0</v>
      </c>
      <c r="AF607">
        <v>0</v>
      </c>
      <c r="AG607">
        <v>0</v>
      </c>
      <c r="AH607" t="s">
        <v>99</v>
      </c>
      <c r="AI607" s="1">
        <v>44662.733854166669</v>
      </c>
      <c r="AJ607">
        <v>808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-18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hidden="1" x14ac:dyDescent="0.45">
      <c r="A608" t="s">
        <v>1389</v>
      </c>
      <c r="B608" t="s">
        <v>79</v>
      </c>
      <c r="C608" t="s">
        <v>1390</v>
      </c>
      <c r="D608" t="s">
        <v>81</v>
      </c>
      <c r="E608" s="2" t="str">
        <f>HYPERLINK("capsilon://?command=openfolder&amp;siteaddress=FAM.docvelocity-na8.net&amp;folderid=FXC186BAC3-09A2-5DA6-9A00-381684C5C051","FX220312848")</f>
        <v>FX220312848</v>
      </c>
      <c r="F608" t="s">
        <v>19</v>
      </c>
      <c r="G608" t="s">
        <v>19</v>
      </c>
      <c r="H608" t="s">
        <v>82</v>
      </c>
      <c r="I608" t="s">
        <v>1391</v>
      </c>
      <c r="J608">
        <v>120</v>
      </c>
      <c r="K608" t="s">
        <v>84</v>
      </c>
      <c r="L608" t="s">
        <v>85</v>
      </c>
      <c r="M608" t="s">
        <v>86</v>
      </c>
      <c r="N608">
        <v>1</v>
      </c>
      <c r="O608" s="1">
        <v>44662.705509259256</v>
      </c>
      <c r="P608" s="1">
        <v>44662.759270833332</v>
      </c>
      <c r="Q608">
        <v>3942</v>
      </c>
      <c r="R608">
        <v>703</v>
      </c>
      <c r="S608" t="b">
        <v>0</v>
      </c>
      <c r="T608" t="s">
        <v>87</v>
      </c>
      <c r="U608" t="b">
        <v>0</v>
      </c>
      <c r="V608" t="s">
        <v>88</v>
      </c>
      <c r="W608" s="1">
        <v>44662.759270833332</v>
      </c>
      <c r="X608">
        <v>533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120</v>
      </c>
      <c r="AE608">
        <v>96</v>
      </c>
      <c r="AF608">
        <v>0</v>
      </c>
      <c r="AG608">
        <v>15</v>
      </c>
      <c r="AH608" t="s">
        <v>87</v>
      </c>
      <c r="AI608" t="s">
        <v>87</v>
      </c>
      <c r="AJ608" t="s">
        <v>87</v>
      </c>
      <c r="AK608" t="s">
        <v>87</v>
      </c>
      <c r="AL608" t="s">
        <v>87</v>
      </c>
      <c r="AM608" t="s">
        <v>87</v>
      </c>
      <c r="AN608" t="s">
        <v>87</v>
      </c>
      <c r="AO608" t="s">
        <v>87</v>
      </c>
      <c r="AP608" t="s">
        <v>87</v>
      </c>
      <c r="AQ608" t="s">
        <v>87</v>
      </c>
      <c r="AR608" t="s">
        <v>87</v>
      </c>
      <c r="AS608" t="s">
        <v>87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hidden="1" x14ac:dyDescent="0.45">
      <c r="A609" t="s">
        <v>1392</v>
      </c>
      <c r="B609" t="s">
        <v>79</v>
      </c>
      <c r="C609" t="s">
        <v>1147</v>
      </c>
      <c r="D609" t="s">
        <v>81</v>
      </c>
      <c r="E609" s="2" t="str">
        <f>HYPERLINK("capsilon://?command=openfolder&amp;siteaddress=FAM.docvelocity-na8.net&amp;folderid=FXDCEEDE55-BCB7-1FA6-782C-9794EB075A16","FX22042459")</f>
        <v>FX22042459</v>
      </c>
      <c r="F609" t="s">
        <v>19</v>
      </c>
      <c r="G609" t="s">
        <v>19</v>
      </c>
      <c r="H609" t="s">
        <v>82</v>
      </c>
      <c r="I609" t="s">
        <v>1393</v>
      </c>
      <c r="J609">
        <v>0</v>
      </c>
      <c r="K609" t="s">
        <v>84</v>
      </c>
      <c r="L609" t="s">
        <v>85</v>
      </c>
      <c r="M609" t="s">
        <v>86</v>
      </c>
      <c r="N609">
        <v>2</v>
      </c>
      <c r="O609" s="1">
        <v>44662.708472222221</v>
      </c>
      <c r="P609" s="1">
        <v>44662.719085648147</v>
      </c>
      <c r="Q609">
        <v>694</v>
      </c>
      <c r="R609">
        <v>223</v>
      </c>
      <c r="S609" t="b">
        <v>0</v>
      </c>
      <c r="T609" t="s">
        <v>87</v>
      </c>
      <c r="U609" t="b">
        <v>0</v>
      </c>
      <c r="V609" t="s">
        <v>1394</v>
      </c>
      <c r="W609" s="1">
        <v>44662.712002314816</v>
      </c>
      <c r="X609">
        <v>117</v>
      </c>
      <c r="Y609">
        <v>9</v>
      </c>
      <c r="Z609">
        <v>0</v>
      </c>
      <c r="AA609">
        <v>9</v>
      </c>
      <c r="AB609">
        <v>0</v>
      </c>
      <c r="AC609">
        <v>1</v>
      </c>
      <c r="AD609">
        <v>-9</v>
      </c>
      <c r="AE609">
        <v>0</v>
      </c>
      <c r="AF609">
        <v>0</v>
      </c>
      <c r="AG609">
        <v>0</v>
      </c>
      <c r="AH609" t="s">
        <v>479</v>
      </c>
      <c r="AI609" s="1">
        <v>44662.719085648147</v>
      </c>
      <c r="AJ609">
        <v>106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-9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hidden="1" x14ac:dyDescent="0.45">
      <c r="A610" t="s">
        <v>1395</v>
      </c>
      <c r="B610" t="s">
        <v>79</v>
      </c>
      <c r="C610" t="s">
        <v>1190</v>
      </c>
      <c r="D610" t="s">
        <v>81</v>
      </c>
      <c r="E610" s="2" t="str">
        <f>HYPERLINK("capsilon://?command=openfolder&amp;siteaddress=FAM.docvelocity-na8.net&amp;folderid=FX32D6A78D-24EB-C812-0F64-158E060FA9AE","FX22042345")</f>
        <v>FX22042345</v>
      </c>
      <c r="F610" t="s">
        <v>19</v>
      </c>
      <c r="G610" t="s">
        <v>19</v>
      </c>
      <c r="H610" t="s">
        <v>82</v>
      </c>
      <c r="I610" t="s">
        <v>1396</v>
      </c>
      <c r="J610">
        <v>0</v>
      </c>
      <c r="K610" t="s">
        <v>84</v>
      </c>
      <c r="L610" t="s">
        <v>85</v>
      </c>
      <c r="M610" t="s">
        <v>86</v>
      </c>
      <c r="N610">
        <v>2</v>
      </c>
      <c r="O610" s="1">
        <v>44662.721782407411</v>
      </c>
      <c r="P610" s="1">
        <v>44662.767118055555</v>
      </c>
      <c r="Q610">
        <v>3702</v>
      </c>
      <c r="R610">
        <v>215</v>
      </c>
      <c r="S610" t="b">
        <v>0</v>
      </c>
      <c r="T610" t="s">
        <v>87</v>
      </c>
      <c r="U610" t="b">
        <v>0</v>
      </c>
      <c r="V610" t="s">
        <v>189</v>
      </c>
      <c r="W610" s="1">
        <v>44662.724942129629</v>
      </c>
      <c r="X610">
        <v>153</v>
      </c>
      <c r="Y610">
        <v>9</v>
      </c>
      <c r="Z610">
        <v>0</v>
      </c>
      <c r="AA610">
        <v>9</v>
      </c>
      <c r="AB610">
        <v>0</v>
      </c>
      <c r="AC610">
        <v>2</v>
      </c>
      <c r="AD610">
        <v>-9</v>
      </c>
      <c r="AE610">
        <v>0</v>
      </c>
      <c r="AF610">
        <v>0</v>
      </c>
      <c r="AG610">
        <v>0</v>
      </c>
      <c r="AH610" t="s">
        <v>193</v>
      </c>
      <c r="AI610" s="1">
        <v>44662.767118055555</v>
      </c>
      <c r="AJ610">
        <v>62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-9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hidden="1" x14ac:dyDescent="0.45">
      <c r="A611" t="s">
        <v>1397</v>
      </c>
      <c r="B611" t="s">
        <v>79</v>
      </c>
      <c r="C611" t="s">
        <v>1398</v>
      </c>
      <c r="D611" t="s">
        <v>81</v>
      </c>
      <c r="E611" s="2" t="str">
        <f>HYPERLINK("capsilon://?command=openfolder&amp;siteaddress=FAM.docvelocity-na8.net&amp;folderid=FXB63F29BF-2634-EC21-BE50-2943D1410F38","FX220313205")</f>
        <v>FX220313205</v>
      </c>
      <c r="F611" t="s">
        <v>19</v>
      </c>
      <c r="G611" t="s">
        <v>19</v>
      </c>
      <c r="H611" t="s">
        <v>82</v>
      </c>
      <c r="I611" t="s">
        <v>1399</v>
      </c>
      <c r="J611">
        <v>130</v>
      </c>
      <c r="K611" t="s">
        <v>84</v>
      </c>
      <c r="L611" t="s">
        <v>85</v>
      </c>
      <c r="M611" t="s">
        <v>86</v>
      </c>
      <c r="N611">
        <v>2</v>
      </c>
      <c r="O611" s="1">
        <v>44662.727141203701</v>
      </c>
      <c r="P611" s="1">
        <v>44662.848495370374</v>
      </c>
      <c r="Q611">
        <v>4999</v>
      </c>
      <c r="R611">
        <v>5486</v>
      </c>
      <c r="S611" t="b">
        <v>0</v>
      </c>
      <c r="T611" t="s">
        <v>87</v>
      </c>
      <c r="U611" t="b">
        <v>0</v>
      </c>
      <c r="V611" t="s">
        <v>189</v>
      </c>
      <c r="W611" s="1">
        <v>44662.798877314817</v>
      </c>
      <c r="X611">
        <v>4096</v>
      </c>
      <c r="Y611">
        <v>160</v>
      </c>
      <c r="Z611">
        <v>0</v>
      </c>
      <c r="AA611">
        <v>160</v>
      </c>
      <c r="AB611">
        <v>0</v>
      </c>
      <c r="AC611">
        <v>128</v>
      </c>
      <c r="AD611">
        <v>-30</v>
      </c>
      <c r="AE611">
        <v>0</v>
      </c>
      <c r="AF611">
        <v>0</v>
      </c>
      <c r="AG611">
        <v>0</v>
      </c>
      <c r="AH611" t="s">
        <v>1193</v>
      </c>
      <c r="AI611" s="1">
        <v>44662.848495370374</v>
      </c>
      <c r="AJ611">
        <v>1295</v>
      </c>
      <c r="AK611">
        <v>6</v>
      </c>
      <c r="AL611">
        <v>0</v>
      </c>
      <c r="AM611">
        <v>6</v>
      </c>
      <c r="AN611">
        <v>0</v>
      </c>
      <c r="AO611">
        <v>5</v>
      </c>
      <c r="AP611">
        <v>-36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hidden="1" x14ac:dyDescent="0.45">
      <c r="A612" t="s">
        <v>1400</v>
      </c>
      <c r="B612" t="s">
        <v>79</v>
      </c>
      <c r="C612" t="s">
        <v>1207</v>
      </c>
      <c r="D612" t="s">
        <v>81</v>
      </c>
      <c r="E612" s="2" t="str">
        <f>HYPERLINK("capsilon://?command=openfolder&amp;siteaddress=FAM.docvelocity-na8.net&amp;folderid=FX8E7ED5DD-E9D8-7BA0-4DAF-C1EF0375A399","FX22042188")</f>
        <v>FX22042188</v>
      </c>
      <c r="F612" t="s">
        <v>19</v>
      </c>
      <c r="G612" t="s">
        <v>19</v>
      </c>
      <c r="H612" t="s">
        <v>82</v>
      </c>
      <c r="I612" t="s">
        <v>1401</v>
      </c>
      <c r="J612">
        <v>0</v>
      </c>
      <c r="K612" t="s">
        <v>84</v>
      </c>
      <c r="L612" t="s">
        <v>85</v>
      </c>
      <c r="M612" t="s">
        <v>86</v>
      </c>
      <c r="N612">
        <v>2</v>
      </c>
      <c r="O612" s="1">
        <v>44662.744699074072</v>
      </c>
      <c r="P612" s="1">
        <v>44662.768252314818</v>
      </c>
      <c r="Q612">
        <v>1759</v>
      </c>
      <c r="R612">
        <v>276</v>
      </c>
      <c r="S612" t="b">
        <v>0</v>
      </c>
      <c r="T612" t="s">
        <v>87</v>
      </c>
      <c r="U612" t="b">
        <v>0</v>
      </c>
      <c r="V612" t="s">
        <v>108</v>
      </c>
      <c r="W612" s="1">
        <v>44662.754560185182</v>
      </c>
      <c r="X612">
        <v>179</v>
      </c>
      <c r="Y612">
        <v>11</v>
      </c>
      <c r="Z612">
        <v>0</v>
      </c>
      <c r="AA612">
        <v>11</v>
      </c>
      <c r="AB612">
        <v>0</v>
      </c>
      <c r="AC612">
        <v>1</v>
      </c>
      <c r="AD612">
        <v>-11</v>
      </c>
      <c r="AE612">
        <v>0</v>
      </c>
      <c r="AF612">
        <v>0</v>
      </c>
      <c r="AG612">
        <v>0</v>
      </c>
      <c r="AH612" t="s">
        <v>193</v>
      </c>
      <c r="AI612" s="1">
        <v>44662.768252314818</v>
      </c>
      <c r="AJ612">
        <v>97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-11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hidden="1" x14ac:dyDescent="0.45">
      <c r="A613" t="s">
        <v>1402</v>
      </c>
      <c r="B613" t="s">
        <v>79</v>
      </c>
      <c r="C613" t="s">
        <v>1203</v>
      </c>
      <c r="D613" t="s">
        <v>81</v>
      </c>
      <c r="E613" s="2" t="str">
        <f>HYPERLINK("capsilon://?command=openfolder&amp;siteaddress=FAM.docvelocity-na8.net&amp;folderid=FX131A8FD7-0162-1108-2DBA-5B041560B298","FX22042702")</f>
        <v>FX22042702</v>
      </c>
      <c r="F613" t="s">
        <v>19</v>
      </c>
      <c r="G613" t="s">
        <v>19</v>
      </c>
      <c r="H613" t="s">
        <v>82</v>
      </c>
      <c r="I613" t="s">
        <v>1403</v>
      </c>
      <c r="J613">
        <v>0</v>
      </c>
      <c r="K613" t="s">
        <v>84</v>
      </c>
      <c r="L613" t="s">
        <v>85</v>
      </c>
      <c r="M613" t="s">
        <v>86</v>
      </c>
      <c r="N613">
        <v>2</v>
      </c>
      <c r="O613" s="1">
        <v>44662.752997685187</v>
      </c>
      <c r="P613" s="1">
        <v>44662.768750000003</v>
      </c>
      <c r="Q613">
        <v>1115</v>
      </c>
      <c r="R613">
        <v>246</v>
      </c>
      <c r="S613" t="b">
        <v>0</v>
      </c>
      <c r="T613" t="s">
        <v>87</v>
      </c>
      <c r="U613" t="b">
        <v>0</v>
      </c>
      <c r="V613" t="s">
        <v>196</v>
      </c>
      <c r="W613" s="1">
        <v>44662.754930555559</v>
      </c>
      <c r="X613">
        <v>141</v>
      </c>
      <c r="Y613">
        <v>9</v>
      </c>
      <c r="Z613">
        <v>0</v>
      </c>
      <c r="AA613">
        <v>9</v>
      </c>
      <c r="AB613">
        <v>0</v>
      </c>
      <c r="AC613">
        <v>2</v>
      </c>
      <c r="AD613">
        <v>-9</v>
      </c>
      <c r="AE613">
        <v>0</v>
      </c>
      <c r="AF613">
        <v>0</v>
      </c>
      <c r="AG613">
        <v>0</v>
      </c>
      <c r="AH613" t="s">
        <v>99</v>
      </c>
      <c r="AI613" s="1">
        <v>44662.768750000003</v>
      </c>
      <c r="AJ613">
        <v>105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-9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hidden="1" x14ac:dyDescent="0.45">
      <c r="A614" t="s">
        <v>1404</v>
      </c>
      <c r="B614" t="s">
        <v>79</v>
      </c>
      <c r="C614" t="s">
        <v>1390</v>
      </c>
      <c r="D614" t="s">
        <v>81</v>
      </c>
      <c r="E614" s="2" t="str">
        <f>HYPERLINK("capsilon://?command=openfolder&amp;siteaddress=FAM.docvelocity-na8.net&amp;folderid=FXC186BAC3-09A2-5DA6-9A00-381684C5C051","FX220312848")</f>
        <v>FX220312848</v>
      </c>
      <c r="F614" t="s">
        <v>19</v>
      </c>
      <c r="G614" t="s">
        <v>19</v>
      </c>
      <c r="H614" t="s">
        <v>82</v>
      </c>
      <c r="I614" t="s">
        <v>1391</v>
      </c>
      <c r="J614">
        <v>468</v>
      </c>
      <c r="K614" t="s">
        <v>84</v>
      </c>
      <c r="L614" t="s">
        <v>85</v>
      </c>
      <c r="M614" t="s">
        <v>86</v>
      </c>
      <c r="N614">
        <v>2</v>
      </c>
      <c r="O614" s="1">
        <v>44662.764131944445</v>
      </c>
      <c r="P614" s="1">
        <v>44662.866990740738</v>
      </c>
      <c r="Q614">
        <v>1449</v>
      </c>
      <c r="R614">
        <v>7438</v>
      </c>
      <c r="S614" t="b">
        <v>0</v>
      </c>
      <c r="T614" t="s">
        <v>87</v>
      </c>
      <c r="U614" t="b">
        <v>1</v>
      </c>
      <c r="V614" t="s">
        <v>1394</v>
      </c>
      <c r="W614" s="1">
        <v>44662.819733796299</v>
      </c>
      <c r="X614">
        <v>2880</v>
      </c>
      <c r="Y614">
        <v>420</v>
      </c>
      <c r="Z614">
        <v>0</v>
      </c>
      <c r="AA614">
        <v>420</v>
      </c>
      <c r="AB614">
        <v>108</v>
      </c>
      <c r="AC614">
        <v>384</v>
      </c>
      <c r="AD614">
        <v>48</v>
      </c>
      <c r="AE614">
        <v>0</v>
      </c>
      <c r="AF614">
        <v>0</v>
      </c>
      <c r="AG614">
        <v>0</v>
      </c>
      <c r="AH614" t="s">
        <v>240</v>
      </c>
      <c r="AI614" s="1">
        <v>44662.866990740738</v>
      </c>
      <c r="AJ614">
        <v>1982</v>
      </c>
      <c r="AK614">
        <v>5</v>
      </c>
      <c r="AL614">
        <v>0</v>
      </c>
      <c r="AM614">
        <v>5</v>
      </c>
      <c r="AN614">
        <v>98</v>
      </c>
      <c r="AO614">
        <v>5</v>
      </c>
      <c r="AP614">
        <v>43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hidden="1" x14ac:dyDescent="0.45">
      <c r="A615" t="s">
        <v>1405</v>
      </c>
      <c r="B615" t="s">
        <v>79</v>
      </c>
      <c r="C615" t="s">
        <v>1406</v>
      </c>
      <c r="D615" t="s">
        <v>81</v>
      </c>
      <c r="E615" s="2" t="str">
        <f>HYPERLINK("capsilon://?command=openfolder&amp;siteaddress=FAM.docvelocity-na8.net&amp;folderid=FX57F3F5B9-3481-1711-B511-1DF54F21EB9B","FX220313263")</f>
        <v>FX220313263</v>
      </c>
      <c r="F615" t="s">
        <v>19</v>
      </c>
      <c r="G615" t="s">
        <v>19</v>
      </c>
      <c r="H615" t="s">
        <v>82</v>
      </c>
      <c r="I615" t="s">
        <v>1407</v>
      </c>
      <c r="J615">
        <v>120</v>
      </c>
      <c r="K615" t="s">
        <v>84</v>
      </c>
      <c r="L615" t="s">
        <v>85</v>
      </c>
      <c r="M615" t="s">
        <v>86</v>
      </c>
      <c r="N615">
        <v>1</v>
      </c>
      <c r="O615" s="1">
        <v>44662.789803240739</v>
      </c>
      <c r="P615" s="1">
        <v>44662.842048611114</v>
      </c>
      <c r="Q615">
        <v>3147</v>
      </c>
      <c r="R615">
        <v>1367</v>
      </c>
      <c r="S615" t="b">
        <v>0</v>
      </c>
      <c r="T615" t="s">
        <v>87</v>
      </c>
      <c r="U615" t="b">
        <v>0</v>
      </c>
      <c r="V615" t="s">
        <v>320</v>
      </c>
      <c r="W615" s="1">
        <v>44662.842048611114</v>
      </c>
      <c r="X615">
        <v>1003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120</v>
      </c>
      <c r="AE615">
        <v>96</v>
      </c>
      <c r="AF615">
        <v>0</v>
      </c>
      <c r="AG615">
        <v>6</v>
      </c>
      <c r="AH615" t="s">
        <v>87</v>
      </c>
      <c r="AI615" t="s">
        <v>87</v>
      </c>
      <c r="AJ615" t="s">
        <v>87</v>
      </c>
      <c r="AK615" t="s">
        <v>87</v>
      </c>
      <c r="AL615" t="s">
        <v>87</v>
      </c>
      <c r="AM615" t="s">
        <v>87</v>
      </c>
      <c r="AN615" t="s">
        <v>87</v>
      </c>
      <c r="AO615" t="s">
        <v>87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hidden="1" x14ac:dyDescent="0.45">
      <c r="A616" t="s">
        <v>1408</v>
      </c>
      <c r="B616" t="s">
        <v>79</v>
      </c>
      <c r="C616" t="s">
        <v>1409</v>
      </c>
      <c r="D616" t="s">
        <v>81</v>
      </c>
      <c r="E616" s="2" t="str">
        <f>HYPERLINK("capsilon://?command=openfolder&amp;siteaddress=FAM.docvelocity-na8.net&amp;folderid=FXB1E53EE6-BD1E-C2AD-13F7-3B926B51E9A4","FX22042639")</f>
        <v>FX22042639</v>
      </c>
      <c r="F616" t="s">
        <v>19</v>
      </c>
      <c r="G616" t="s">
        <v>19</v>
      </c>
      <c r="H616" t="s">
        <v>82</v>
      </c>
      <c r="I616" t="s">
        <v>1410</v>
      </c>
      <c r="J616">
        <v>116</v>
      </c>
      <c r="K616" t="s">
        <v>84</v>
      </c>
      <c r="L616" t="s">
        <v>85</v>
      </c>
      <c r="M616" t="s">
        <v>86</v>
      </c>
      <c r="N616">
        <v>1</v>
      </c>
      <c r="O616" s="1">
        <v>44662.806759259256</v>
      </c>
      <c r="P616" s="1">
        <v>44662.856759259259</v>
      </c>
      <c r="Q616">
        <v>2539</v>
      </c>
      <c r="R616">
        <v>1781</v>
      </c>
      <c r="S616" t="b">
        <v>0</v>
      </c>
      <c r="T616" t="s">
        <v>87</v>
      </c>
      <c r="U616" t="b">
        <v>0</v>
      </c>
      <c r="V616" t="s">
        <v>320</v>
      </c>
      <c r="W616" s="1">
        <v>44662.856759259259</v>
      </c>
      <c r="X616">
        <v>660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116</v>
      </c>
      <c r="AE616">
        <v>90</v>
      </c>
      <c r="AF616">
        <v>0</v>
      </c>
      <c r="AG616">
        <v>6</v>
      </c>
      <c r="AH616" t="s">
        <v>87</v>
      </c>
      <c r="AI616" t="s">
        <v>87</v>
      </c>
      <c r="AJ616" t="s">
        <v>87</v>
      </c>
      <c r="AK616" t="s">
        <v>87</v>
      </c>
      <c r="AL616" t="s">
        <v>87</v>
      </c>
      <c r="AM616" t="s">
        <v>87</v>
      </c>
      <c r="AN616" t="s">
        <v>87</v>
      </c>
      <c r="AO616" t="s">
        <v>87</v>
      </c>
      <c r="AP616" t="s">
        <v>87</v>
      </c>
      <c r="AQ616" t="s">
        <v>87</v>
      </c>
      <c r="AR616" t="s">
        <v>87</v>
      </c>
      <c r="AS616" t="s">
        <v>87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hidden="1" x14ac:dyDescent="0.45">
      <c r="A617" t="s">
        <v>1411</v>
      </c>
      <c r="B617" t="s">
        <v>79</v>
      </c>
      <c r="C617" t="s">
        <v>1412</v>
      </c>
      <c r="D617" t="s">
        <v>81</v>
      </c>
      <c r="E617" s="2" t="str">
        <f>HYPERLINK("capsilon://?command=openfolder&amp;siteaddress=FAM.docvelocity-na8.net&amp;folderid=FX2AA5FC4C-8B58-CCCC-96C5-E27E57648372","FX22043151")</f>
        <v>FX22043151</v>
      </c>
      <c r="F617" t="s">
        <v>19</v>
      </c>
      <c r="G617" t="s">
        <v>19</v>
      </c>
      <c r="H617" t="s">
        <v>82</v>
      </c>
      <c r="I617" t="s">
        <v>1413</v>
      </c>
      <c r="J617">
        <v>120</v>
      </c>
      <c r="K617" t="s">
        <v>84</v>
      </c>
      <c r="L617" t="s">
        <v>85</v>
      </c>
      <c r="M617" t="s">
        <v>86</v>
      </c>
      <c r="N617">
        <v>1</v>
      </c>
      <c r="O617" s="1">
        <v>44662.815706018519</v>
      </c>
      <c r="P617" s="1">
        <v>44662.849108796298</v>
      </c>
      <c r="Q617">
        <v>2067</v>
      </c>
      <c r="R617">
        <v>819</v>
      </c>
      <c r="S617" t="b">
        <v>0</v>
      </c>
      <c r="T617" t="s">
        <v>87</v>
      </c>
      <c r="U617" t="b">
        <v>0</v>
      </c>
      <c r="V617" t="s">
        <v>320</v>
      </c>
      <c r="W617" s="1">
        <v>44662.849108796298</v>
      </c>
      <c r="X617">
        <v>609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120</v>
      </c>
      <c r="AE617">
        <v>96</v>
      </c>
      <c r="AF617">
        <v>0</v>
      </c>
      <c r="AG617">
        <v>13</v>
      </c>
      <c r="AH617" t="s">
        <v>87</v>
      </c>
      <c r="AI617" t="s">
        <v>87</v>
      </c>
      <c r="AJ617" t="s">
        <v>87</v>
      </c>
      <c r="AK617" t="s">
        <v>87</v>
      </c>
      <c r="AL617" t="s">
        <v>87</v>
      </c>
      <c r="AM617" t="s">
        <v>87</v>
      </c>
      <c r="AN617" t="s">
        <v>87</v>
      </c>
      <c r="AO617" t="s">
        <v>87</v>
      </c>
      <c r="AP617" t="s">
        <v>87</v>
      </c>
      <c r="AQ617" t="s">
        <v>87</v>
      </c>
      <c r="AR617" t="s">
        <v>87</v>
      </c>
      <c r="AS617" t="s">
        <v>87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hidden="1" x14ac:dyDescent="0.45">
      <c r="A618" t="s">
        <v>1414</v>
      </c>
      <c r="B618" t="s">
        <v>79</v>
      </c>
      <c r="C618" t="s">
        <v>1406</v>
      </c>
      <c r="D618" t="s">
        <v>81</v>
      </c>
      <c r="E618" s="2" t="str">
        <f>HYPERLINK("capsilon://?command=openfolder&amp;siteaddress=FAM.docvelocity-na8.net&amp;folderid=FX57F3F5B9-3481-1711-B511-1DF54F21EB9B","FX220313263")</f>
        <v>FX220313263</v>
      </c>
      <c r="F618" t="s">
        <v>19</v>
      </c>
      <c r="G618" t="s">
        <v>19</v>
      </c>
      <c r="H618" t="s">
        <v>82</v>
      </c>
      <c r="I618" t="s">
        <v>1407</v>
      </c>
      <c r="J618">
        <v>176</v>
      </c>
      <c r="K618" t="s">
        <v>84</v>
      </c>
      <c r="L618" t="s">
        <v>85</v>
      </c>
      <c r="M618" t="s">
        <v>86</v>
      </c>
      <c r="N618">
        <v>2</v>
      </c>
      <c r="O618" s="1">
        <v>44662.84547453704</v>
      </c>
      <c r="P618" s="1">
        <v>44662.877812500003</v>
      </c>
      <c r="Q618">
        <v>491</v>
      </c>
      <c r="R618">
        <v>2303</v>
      </c>
      <c r="S618" t="b">
        <v>0</v>
      </c>
      <c r="T618" t="s">
        <v>87</v>
      </c>
      <c r="U618" t="b">
        <v>1</v>
      </c>
      <c r="V618" t="s">
        <v>322</v>
      </c>
      <c r="W618" s="1">
        <v>44662.86346064815</v>
      </c>
      <c r="X618">
        <v>1369</v>
      </c>
      <c r="Y618">
        <v>175</v>
      </c>
      <c r="Z618">
        <v>0</v>
      </c>
      <c r="AA618">
        <v>175</v>
      </c>
      <c r="AB618">
        <v>0</v>
      </c>
      <c r="AC618">
        <v>144</v>
      </c>
      <c r="AD618">
        <v>1</v>
      </c>
      <c r="AE618">
        <v>0</v>
      </c>
      <c r="AF618">
        <v>0</v>
      </c>
      <c r="AG618">
        <v>0</v>
      </c>
      <c r="AH618" t="s">
        <v>240</v>
      </c>
      <c r="AI618" s="1">
        <v>44662.877812500003</v>
      </c>
      <c r="AJ618">
        <v>934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hidden="1" x14ac:dyDescent="0.45">
      <c r="A619" t="s">
        <v>1415</v>
      </c>
      <c r="B619" t="s">
        <v>79</v>
      </c>
      <c r="C619" t="s">
        <v>1412</v>
      </c>
      <c r="D619" t="s">
        <v>81</v>
      </c>
      <c r="E619" s="2" t="str">
        <f>HYPERLINK("capsilon://?command=openfolder&amp;siteaddress=FAM.docvelocity-na8.net&amp;folderid=FX2AA5FC4C-8B58-CCCC-96C5-E27E57648372","FX22043151")</f>
        <v>FX22043151</v>
      </c>
      <c r="F619" t="s">
        <v>19</v>
      </c>
      <c r="G619" t="s">
        <v>19</v>
      </c>
      <c r="H619" t="s">
        <v>82</v>
      </c>
      <c r="I619" t="s">
        <v>1413</v>
      </c>
      <c r="J619">
        <v>400</v>
      </c>
      <c r="K619" t="s">
        <v>84</v>
      </c>
      <c r="L619" t="s">
        <v>85</v>
      </c>
      <c r="M619" t="s">
        <v>86</v>
      </c>
      <c r="N619">
        <v>2</v>
      </c>
      <c r="O619" s="1">
        <v>44662.853263888886</v>
      </c>
      <c r="P619" s="1">
        <v>44662.959155092591</v>
      </c>
      <c r="Q619">
        <v>825</v>
      </c>
      <c r="R619">
        <v>8324</v>
      </c>
      <c r="S619" t="b">
        <v>0</v>
      </c>
      <c r="T619" t="s">
        <v>87</v>
      </c>
      <c r="U619" t="b">
        <v>1</v>
      </c>
      <c r="V619" t="s">
        <v>320</v>
      </c>
      <c r="W619" s="1">
        <v>44662.925763888888</v>
      </c>
      <c r="X619">
        <v>5958</v>
      </c>
      <c r="Y619">
        <v>586</v>
      </c>
      <c r="Z619">
        <v>0</v>
      </c>
      <c r="AA619">
        <v>586</v>
      </c>
      <c r="AB619">
        <v>0</v>
      </c>
      <c r="AC619">
        <v>503</v>
      </c>
      <c r="AD619">
        <v>-186</v>
      </c>
      <c r="AE619">
        <v>0</v>
      </c>
      <c r="AF619">
        <v>0</v>
      </c>
      <c r="AG619">
        <v>0</v>
      </c>
      <c r="AH619" t="s">
        <v>240</v>
      </c>
      <c r="AI619" s="1">
        <v>44662.959155092591</v>
      </c>
      <c r="AJ619">
        <v>740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-186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hidden="1" x14ac:dyDescent="0.45">
      <c r="A620" t="s">
        <v>1416</v>
      </c>
      <c r="B620" t="s">
        <v>79</v>
      </c>
      <c r="C620" t="s">
        <v>1409</v>
      </c>
      <c r="D620" t="s">
        <v>81</v>
      </c>
      <c r="E620" s="2" t="str">
        <f>HYPERLINK("capsilon://?command=openfolder&amp;siteaddress=FAM.docvelocity-na8.net&amp;folderid=FXB1E53EE6-BD1E-C2AD-13F7-3B926B51E9A4","FX22042639")</f>
        <v>FX22042639</v>
      </c>
      <c r="F620" t="s">
        <v>19</v>
      </c>
      <c r="G620" t="s">
        <v>19</v>
      </c>
      <c r="H620" t="s">
        <v>82</v>
      </c>
      <c r="I620" t="s">
        <v>1410</v>
      </c>
      <c r="J620">
        <v>172</v>
      </c>
      <c r="K620" t="s">
        <v>84</v>
      </c>
      <c r="L620" t="s">
        <v>85</v>
      </c>
      <c r="M620" t="s">
        <v>86</v>
      </c>
      <c r="N620">
        <v>2</v>
      </c>
      <c r="O620" s="1">
        <v>44662.860763888886</v>
      </c>
      <c r="P620" s="1">
        <v>44662.910601851851</v>
      </c>
      <c r="Q620">
        <v>1320</v>
      </c>
      <c r="R620">
        <v>2986</v>
      </c>
      <c r="S620" t="b">
        <v>0</v>
      </c>
      <c r="T620" t="s">
        <v>87</v>
      </c>
      <c r="U620" t="b">
        <v>1</v>
      </c>
      <c r="V620" t="s">
        <v>322</v>
      </c>
      <c r="W620" s="1">
        <v>44662.882870370369</v>
      </c>
      <c r="X620">
        <v>1676</v>
      </c>
      <c r="Y620">
        <v>173</v>
      </c>
      <c r="Z620">
        <v>0</v>
      </c>
      <c r="AA620">
        <v>173</v>
      </c>
      <c r="AB620">
        <v>0</v>
      </c>
      <c r="AC620">
        <v>155</v>
      </c>
      <c r="AD620">
        <v>-1</v>
      </c>
      <c r="AE620">
        <v>0</v>
      </c>
      <c r="AF620">
        <v>0</v>
      </c>
      <c r="AG620">
        <v>0</v>
      </c>
      <c r="AH620" t="s">
        <v>200</v>
      </c>
      <c r="AI620" s="1">
        <v>44662.910601851851</v>
      </c>
      <c r="AJ620">
        <v>1310</v>
      </c>
      <c r="AK620">
        <v>2</v>
      </c>
      <c r="AL620">
        <v>0</v>
      </c>
      <c r="AM620">
        <v>2</v>
      </c>
      <c r="AN620">
        <v>0</v>
      </c>
      <c r="AO620">
        <v>1</v>
      </c>
      <c r="AP620">
        <v>-3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hidden="1" x14ac:dyDescent="0.45">
      <c r="A621" t="s">
        <v>1417</v>
      </c>
      <c r="B621" t="s">
        <v>79</v>
      </c>
      <c r="C621" t="s">
        <v>1418</v>
      </c>
      <c r="D621" t="s">
        <v>81</v>
      </c>
      <c r="E621" s="2" t="str">
        <f>HYPERLINK("capsilon://?command=openfolder&amp;siteaddress=FAM.docvelocity-na8.net&amp;folderid=FX28120B57-604A-8410-2627-514B22248CE3","FX220314221")</f>
        <v>FX220314221</v>
      </c>
      <c r="F621" t="s">
        <v>19</v>
      </c>
      <c r="G621" t="s">
        <v>19</v>
      </c>
      <c r="H621" t="s">
        <v>82</v>
      </c>
      <c r="I621" t="s">
        <v>1419</v>
      </c>
      <c r="J621">
        <v>60</v>
      </c>
      <c r="K621" t="s">
        <v>84</v>
      </c>
      <c r="L621" t="s">
        <v>85</v>
      </c>
      <c r="M621" t="s">
        <v>86</v>
      </c>
      <c r="N621">
        <v>1</v>
      </c>
      <c r="O621" s="1">
        <v>44662.862129629626</v>
      </c>
      <c r="P621" s="1">
        <v>44662.908541666664</v>
      </c>
      <c r="Q621">
        <v>3381</v>
      </c>
      <c r="R621">
        <v>629</v>
      </c>
      <c r="S621" t="b">
        <v>0</v>
      </c>
      <c r="T621" t="s">
        <v>87</v>
      </c>
      <c r="U621" t="b">
        <v>0</v>
      </c>
      <c r="V621" t="s">
        <v>315</v>
      </c>
      <c r="W621" s="1">
        <v>44662.908541666664</v>
      </c>
      <c r="X621">
        <v>501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60</v>
      </c>
      <c r="AE621">
        <v>48</v>
      </c>
      <c r="AF621">
        <v>0</v>
      </c>
      <c r="AG621">
        <v>4</v>
      </c>
      <c r="AH621" t="s">
        <v>87</v>
      </c>
      <c r="AI621" t="s">
        <v>87</v>
      </c>
      <c r="AJ621" t="s">
        <v>87</v>
      </c>
      <c r="AK621" t="s">
        <v>87</v>
      </c>
      <c r="AL621" t="s">
        <v>87</v>
      </c>
      <c r="AM621" t="s">
        <v>87</v>
      </c>
      <c r="AN621" t="s">
        <v>87</v>
      </c>
      <c r="AO621" t="s">
        <v>87</v>
      </c>
      <c r="AP621" t="s">
        <v>87</v>
      </c>
      <c r="AQ621" t="s">
        <v>87</v>
      </c>
      <c r="AR621" t="s">
        <v>87</v>
      </c>
      <c r="AS621" t="s">
        <v>87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hidden="1" x14ac:dyDescent="0.45">
      <c r="A622" t="s">
        <v>1420</v>
      </c>
      <c r="B622" t="s">
        <v>79</v>
      </c>
      <c r="C622" t="s">
        <v>1398</v>
      </c>
      <c r="D622" t="s">
        <v>81</v>
      </c>
      <c r="E622" s="2" t="str">
        <f>HYPERLINK("capsilon://?command=openfolder&amp;siteaddress=FAM.docvelocity-na8.net&amp;folderid=FXB63F29BF-2634-EC21-BE50-2943D1410F38","FX220313205")</f>
        <v>FX220313205</v>
      </c>
      <c r="F622" t="s">
        <v>19</v>
      </c>
      <c r="G622" t="s">
        <v>19</v>
      </c>
      <c r="H622" t="s">
        <v>82</v>
      </c>
      <c r="I622" t="s">
        <v>1421</v>
      </c>
      <c r="J622">
        <v>28</v>
      </c>
      <c r="K622" t="s">
        <v>84</v>
      </c>
      <c r="L622" t="s">
        <v>85</v>
      </c>
      <c r="M622" t="s">
        <v>86</v>
      </c>
      <c r="N622">
        <v>2</v>
      </c>
      <c r="O622" s="1">
        <v>44652.715694444443</v>
      </c>
      <c r="P622" s="1">
        <v>44652.751145833332</v>
      </c>
      <c r="Q622">
        <v>2413</v>
      </c>
      <c r="R622">
        <v>650</v>
      </c>
      <c r="S622" t="b">
        <v>0</v>
      </c>
      <c r="T622" t="s">
        <v>87</v>
      </c>
      <c r="U622" t="b">
        <v>0</v>
      </c>
      <c r="V622" t="s">
        <v>148</v>
      </c>
      <c r="W622" s="1">
        <v>44652.72347222222</v>
      </c>
      <c r="X622">
        <v>341</v>
      </c>
      <c r="Y622">
        <v>21</v>
      </c>
      <c r="Z622">
        <v>0</v>
      </c>
      <c r="AA622">
        <v>21</v>
      </c>
      <c r="AB622">
        <v>0</v>
      </c>
      <c r="AC622">
        <v>4</v>
      </c>
      <c r="AD622">
        <v>7</v>
      </c>
      <c r="AE622">
        <v>0</v>
      </c>
      <c r="AF622">
        <v>0</v>
      </c>
      <c r="AG622">
        <v>0</v>
      </c>
      <c r="AH622" t="s">
        <v>115</v>
      </c>
      <c r="AI622" s="1">
        <v>44652.751145833332</v>
      </c>
      <c r="AJ622">
        <v>186</v>
      </c>
      <c r="AK622">
        <v>1</v>
      </c>
      <c r="AL622">
        <v>0</v>
      </c>
      <c r="AM622">
        <v>1</v>
      </c>
      <c r="AN622">
        <v>0</v>
      </c>
      <c r="AO622">
        <v>1</v>
      </c>
      <c r="AP622">
        <v>6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hidden="1" x14ac:dyDescent="0.45">
      <c r="A623" t="s">
        <v>1422</v>
      </c>
      <c r="B623" t="s">
        <v>79</v>
      </c>
      <c r="C623" t="s">
        <v>1398</v>
      </c>
      <c r="D623" t="s">
        <v>81</v>
      </c>
      <c r="E623" s="2" t="str">
        <f>HYPERLINK("capsilon://?command=openfolder&amp;siteaddress=FAM.docvelocity-na8.net&amp;folderid=FXB63F29BF-2634-EC21-BE50-2943D1410F38","FX220313205")</f>
        <v>FX220313205</v>
      </c>
      <c r="F623" t="s">
        <v>19</v>
      </c>
      <c r="G623" t="s">
        <v>19</v>
      </c>
      <c r="H623" t="s">
        <v>82</v>
      </c>
      <c r="I623" t="s">
        <v>1423</v>
      </c>
      <c r="J623">
        <v>32</v>
      </c>
      <c r="K623" t="s">
        <v>84</v>
      </c>
      <c r="L623" t="s">
        <v>85</v>
      </c>
      <c r="M623" t="s">
        <v>86</v>
      </c>
      <c r="N623">
        <v>2</v>
      </c>
      <c r="O623" s="1">
        <v>44652.715856481482</v>
      </c>
      <c r="P623" s="1">
        <v>44652.751458333332</v>
      </c>
      <c r="Q623">
        <v>2995</v>
      </c>
      <c r="R623">
        <v>81</v>
      </c>
      <c r="S623" t="b">
        <v>0</v>
      </c>
      <c r="T623" t="s">
        <v>87</v>
      </c>
      <c r="U623" t="b">
        <v>0</v>
      </c>
      <c r="V623" t="s">
        <v>196</v>
      </c>
      <c r="W623" s="1">
        <v>44652.721435185187</v>
      </c>
      <c r="X623">
        <v>54</v>
      </c>
      <c r="Y623">
        <v>0</v>
      </c>
      <c r="Z623">
        <v>0</v>
      </c>
      <c r="AA623">
        <v>0</v>
      </c>
      <c r="AB623">
        <v>27</v>
      </c>
      <c r="AC623">
        <v>0</v>
      </c>
      <c r="AD623">
        <v>32</v>
      </c>
      <c r="AE623">
        <v>0</v>
      </c>
      <c r="AF623">
        <v>0</v>
      </c>
      <c r="AG623">
        <v>0</v>
      </c>
      <c r="AH623" t="s">
        <v>115</v>
      </c>
      <c r="AI623" s="1">
        <v>44652.751458333332</v>
      </c>
      <c r="AJ623">
        <v>27</v>
      </c>
      <c r="AK623">
        <v>0</v>
      </c>
      <c r="AL623">
        <v>0</v>
      </c>
      <c r="AM623">
        <v>0</v>
      </c>
      <c r="AN623">
        <v>27</v>
      </c>
      <c r="AO623">
        <v>0</v>
      </c>
      <c r="AP623">
        <v>32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hidden="1" x14ac:dyDescent="0.45">
      <c r="A624" t="s">
        <v>1424</v>
      </c>
      <c r="B624" t="s">
        <v>79</v>
      </c>
      <c r="C624" t="s">
        <v>1398</v>
      </c>
      <c r="D624" t="s">
        <v>81</v>
      </c>
      <c r="E624" s="2" t="str">
        <f>HYPERLINK("capsilon://?command=openfolder&amp;siteaddress=FAM.docvelocity-na8.net&amp;folderid=FXB63F29BF-2634-EC21-BE50-2943D1410F38","FX220313205")</f>
        <v>FX220313205</v>
      </c>
      <c r="F624" t="s">
        <v>19</v>
      </c>
      <c r="G624" t="s">
        <v>19</v>
      </c>
      <c r="H624" t="s">
        <v>82</v>
      </c>
      <c r="I624" t="s">
        <v>1425</v>
      </c>
      <c r="J624">
        <v>32</v>
      </c>
      <c r="K624" t="s">
        <v>84</v>
      </c>
      <c r="L624" t="s">
        <v>85</v>
      </c>
      <c r="M624" t="s">
        <v>86</v>
      </c>
      <c r="N624">
        <v>2</v>
      </c>
      <c r="O624" s="1">
        <v>44652.716134259259</v>
      </c>
      <c r="P624" s="1">
        <v>44652.751736111109</v>
      </c>
      <c r="Q624">
        <v>2996</v>
      </c>
      <c r="R624">
        <v>80</v>
      </c>
      <c r="S624" t="b">
        <v>0</v>
      </c>
      <c r="T624" t="s">
        <v>87</v>
      </c>
      <c r="U624" t="b">
        <v>0</v>
      </c>
      <c r="V624" t="s">
        <v>196</v>
      </c>
      <c r="W624" s="1">
        <v>44652.721956018519</v>
      </c>
      <c r="X624">
        <v>44</v>
      </c>
      <c r="Y624">
        <v>0</v>
      </c>
      <c r="Z624">
        <v>0</v>
      </c>
      <c r="AA624">
        <v>0</v>
      </c>
      <c r="AB624">
        <v>27</v>
      </c>
      <c r="AC624">
        <v>0</v>
      </c>
      <c r="AD624">
        <v>32</v>
      </c>
      <c r="AE624">
        <v>0</v>
      </c>
      <c r="AF624">
        <v>0</v>
      </c>
      <c r="AG624">
        <v>0</v>
      </c>
      <c r="AH624" t="s">
        <v>115</v>
      </c>
      <c r="AI624" s="1">
        <v>44652.751736111109</v>
      </c>
      <c r="AJ624">
        <v>23</v>
      </c>
      <c r="AK624">
        <v>0</v>
      </c>
      <c r="AL624">
        <v>0</v>
      </c>
      <c r="AM624">
        <v>0</v>
      </c>
      <c r="AN624">
        <v>27</v>
      </c>
      <c r="AO624">
        <v>0</v>
      </c>
      <c r="AP624">
        <v>32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hidden="1" x14ac:dyDescent="0.45">
      <c r="A625" t="s">
        <v>1426</v>
      </c>
      <c r="B625" t="s">
        <v>79</v>
      </c>
      <c r="C625" t="s">
        <v>1427</v>
      </c>
      <c r="D625" t="s">
        <v>81</v>
      </c>
      <c r="E625" s="2" t="str">
        <f>HYPERLINK("capsilon://?command=openfolder&amp;siteaddress=FAM.docvelocity-na8.net&amp;folderid=FXB2FA1E4C-92DE-509C-B9B4-1DD55BBAFECB","FX22043959")</f>
        <v>FX22043959</v>
      </c>
      <c r="F625" t="s">
        <v>19</v>
      </c>
      <c r="G625" t="s">
        <v>19</v>
      </c>
      <c r="H625" t="s">
        <v>82</v>
      </c>
      <c r="I625" t="s">
        <v>1428</v>
      </c>
      <c r="J625">
        <v>64</v>
      </c>
      <c r="K625" t="s">
        <v>84</v>
      </c>
      <c r="L625" t="s">
        <v>85</v>
      </c>
      <c r="M625" t="s">
        <v>86</v>
      </c>
      <c r="N625">
        <v>1</v>
      </c>
      <c r="O625" s="1">
        <v>44662.899513888886</v>
      </c>
      <c r="P625" s="1">
        <v>44662.933437500003</v>
      </c>
      <c r="Q625">
        <v>2151</v>
      </c>
      <c r="R625">
        <v>780</v>
      </c>
      <c r="S625" t="b">
        <v>0</v>
      </c>
      <c r="T625" t="s">
        <v>87</v>
      </c>
      <c r="U625" t="b">
        <v>0</v>
      </c>
      <c r="V625" t="s">
        <v>320</v>
      </c>
      <c r="W625" s="1">
        <v>44662.933437500003</v>
      </c>
      <c r="X625">
        <v>663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64</v>
      </c>
      <c r="AE625">
        <v>54</v>
      </c>
      <c r="AF625">
        <v>0</v>
      </c>
      <c r="AG625">
        <v>8</v>
      </c>
      <c r="AH625" t="s">
        <v>87</v>
      </c>
      <c r="AI625" t="s">
        <v>87</v>
      </c>
      <c r="AJ625" t="s">
        <v>87</v>
      </c>
      <c r="AK625" t="s">
        <v>87</v>
      </c>
      <c r="AL625" t="s">
        <v>87</v>
      </c>
      <c r="AM625" t="s">
        <v>87</v>
      </c>
      <c r="AN625" t="s">
        <v>87</v>
      </c>
      <c r="AO625" t="s">
        <v>87</v>
      </c>
      <c r="AP625" t="s">
        <v>87</v>
      </c>
      <c r="AQ625" t="s">
        <v>87</v>
      </c>
      <c r="AR625" t="s">
        <v>87</v>
      </c>
      <c r="AS625" t="s">
        <v>87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hidden="1" x14ac:dyDescent="0.45">
      <c r="A626" t="s">
        <v>1429</v>
      </c>
      <c r="B626" t="s">
        <v>79</v>
      </c>
      <c r="C626" t="s">
        <v>1430</v>
      </c>
      <c r="D626" t="s">
        <v>81</v>
      </c>
      <c r="E626" s="2" t="str">
        <f>HYPERLINK("capsilon://?command=openfolder&amp;siteaddress=FAM.docvelocity-na8.net&amp;folderid=FXC74A307B-0DDC-43A5-3618-CA94E30EBF77","FX220313377")</f>
        <v>FX220313377</v>
      </c>
      <c r="F626" t="s">
        <v>19</v>
      </c>
      <c r="G626" t="s">
        <v>19</v>
      </c>
      <c r="H626" t="s">
        <v>82</v>
      </c>
      <c r="I626" t="s">
        <v>1431</v>
      </c>
      <c r="J626">
        <v>655</v>
      </c>
      <c r="K626" t="s">
        <v>84</v>
      </c>
      <c r="L626" t="s">
        <v>85</v>
      </c>
      <c r="M626" t="s">
        <v>86</v>
      </c>
      <c r="N626">
        <v>1</v>
      </c>
      <c r="O626" s="1">
        <v>44652.719837962963</v>
      </c>
      <c r="P626" s="1">
        <v>44652.733715277776</v>
      </c>
      <c r="Q626">
        <v>586</v>
      </c>
      <c r="R626">
        <v>613</v>
      </c>
      <c r="S626" t="b">
        <v>0</v>
      </c>
      <c r="T626" t="s">
        <v>87</v>
      </c>
      <c r="U626" t="b">
        <v>0</v>
      </c>
      <c r="V626" t="s">
        <v>88</v>
      </c>
      <c r="W626" s="1">
        <v>44652.733715277776</v>
      </c>
      <c r="X626">
        <v>486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655</v>
      </c>
      <c r="AE626">
        <v>630</v>
      </c>
      <c r="AF626">
        <v>0</v>
      </c>
      <c r="AG626">
        <v>21</v>
      </c>
      <c r="AH626" t="s">
        <v>87</v>
      </c>
      <c r="AI626" t="s">
        <v>87</v>
      </c>
      <c r="AJ626" t="s">
        <v>87</v>
      </c>
      <c r="AK626" t="s">
        <v>87</v>
      </c>
      <c r="AL626" t="s">
        <v>87</v>
      </c>
      <c r="AM626" t="s">
        <v>87</v>
      </c>
      <c r="AN626" t="s">
        <v>87</v>
      </c>
      <c r="AO626" t="s">
        <v>87</v>
      </c>
      <c r="AP626" t="s">
        <v>87</v>
      </c>
      <c r="AQ626" t="s">
        <v>87</v>
      </c>
      <c r="AR626" t="s">
        <v>87</v>
      </c>
      <c r="AS626" t="s">
        <v>87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hidden="1" x14ac:dyDescent="0.45">
      <c r="A627" t="s">
        <v>1432</v>
      </c>
      <c r="B627" t="s">
        <v>79</v>
      </c>
      <c r="C627" t="s">
        <v>1418</v>
      </c>
      <c r="D627" t="s">
        <v>81</v>
      </c>
      <c r="E627" s="2" t="str">
        <f>HYPERLINK("capsilon://?command=openfolder&amp;siteaddress=FAM.docvelocity-na8.net&amp;folderid=FX28120B57-604A-8410-2627-514B22248CE3","FX220314221")</f>
        <v>FX220314221</v>
      </c>
      <c r="F627" t="s">
        <v>19</v>
      </c>
      <c r="G627" t="s">
        <v>19</v>
      </c>
      <c r="H627" t="s">
        <v>82</v>
      </c>
      <c r="I627" t="s">
        <v>1419</v>
      </c>
      <c r="J627">
        <v>120</v>
      </c>
      <c r="K627" t="s">
        <v>84</v>
      </c>
      <c r="L627" t="s">
        <v>85</v>
      </c>
      <c r="M627" t="s">
        <v>86</v>
      </c>
      <c r="N627">
        <v>2</v>
      </c>
      <c r="O627" s="1">
        <v>44662.911956018521</v>
      </c>
      <c r="P627" s="1">
        <v>44662.965300925927</v>
      </c>
      <c r="Q627">
        <v>2313</v>
      </c>
      <c r="R627">
        <v>2296</v>
      </c>
      <c r="S627" t="b">
        <v>0</v>
      </c>
      <c r="T627" t="s">
        <v>87</v>
      </c>
      <c r="U627" t="b">
        <v>1</v>
      </c>
      <c r="V627" t="s">
        <v>315</v>
      </c>
      <c r="W627" s="1">
        <v>44662.925821759258</v>
      </c>
      <c r="X627">
        <v>1187</v>
      </c>
      <c r="Y627">
        <v>174</v>
      </c>
      <c r="Z627">
        <v>0</v>
      </c>
      <c r="AA627">
        <v>174</v>
      </c>
      <c r="AB627">
        <v>0</v>
      </c>
      <c r="AC627">
        <v>155</v>
      </c>
      <c r="AD627">
        <v>-54</v>
      </c>
      <c r="AE627">
        <v>0</v>
      </c>
      <c r="AF627">
        <v>0</v>
      </c>
      <c r="AG627">
        <v>0</v>
      </c>
      <c r="AH627" t="s">
        <v>299</v>
      </c>
      <c r="AI627" s="1">
        <v>44662.965300925927</v>
      </c>
      <c r="AJ627">
        <v>1100</v>
      </c>
      <c r="AK627">
        <v>2</v>
      </c>
      <c r="AL627">
        <v>0</v>
      </c>
      <c r="AM627">
        <v>2</v>
      </c>
      <c r="AN627">
        <v>0</v>
      </c>
      <c r="AO627">
        <v>2</v>
      </c>
      <c r="AP627">
        <v>-56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hidden="1" x14ac:dyDescent="0.45">
      <c r="A628" t="s">
        <v>1433</v>
      </c>
      <c r="B628" t="s">
        <v>79</v>
      </c>
      <c r="C628" t="s">
        <v>1427</v>
      </c>
      <c r="D628" t="s">
        <v>81</v>
      </c>
      <c r="E628" s="2" t="str">
        <f>HYPERLINK("capsilon://?command=openfolder&amp;siteaddress=FAM.docvelocity-na8.net&amp;folderid=FXB2FA1E4C-92DE-509C-B9B4-1DD55BBAFECB","FX22043959")</f>
        <v>FX22043959</v>
      </c>
      <c r="F628" t="s">
        <v>19</v>
      </c>
      <c r="G628" t="s">
        <v>19</v>
      </c>
      <c r="H628" t="s">
        <v>82</v>
      </c>
      <c r="I628" t="s">
        <v>1428</v>
      </c>
      <c r="J628">
        <v>256</v>
      </c>
      <c r="K628" t="s">
        <v>84</v>
      </c>
      <c r="L628" t="s">
        <v>85</v>
      </c>
      <c r="M628" t="s">
        <v>86</v>
      </c>
      <c r="N628">
        <v>2</v>
      </c>
      <c r="O628" s="1">
        <v>44662.936921296299</v>
      </c>
      <c r="P628" s="1">
        <v>44663.019328703704</v>
      </c>
      <c r="Q628">
        <v>1109</v>
      </c>
      <c r="R628">
        <v>6011</v>
      </c>
      <c r="S628" t="b">
        <v>0</v>
      </c>
      <c r="T628" t="s">
        <v>87</v>
      </c>
      <c r="U628" t="b">
        <v>1</v>
      </c>
      <c r="V628" t="s">
        <v>351</v>
      </c>
      <c r="W628" s="1">
        <v>44662.978738425925</v>
      </c>
      <c r="X628">
        <v>3604</v>
      </c>
      <c r="Y628">
        <v>422</v>
      </c>
      <c r="Z628">
        <v>0</v>
      </c>
      <c r="AA628">
        <v>422</v>
      </c>
      <c r="AB628">
        <v>0</v>
      </c>
      <c r="AC628">
        <v>384</v>
      </c>
      <c r="AD628">
        <v>-166</v>
      </c>
      <c r="AE628">
        <v>0</v>
      </c>
      <c r="AF628">
        <v>0</v>
      </c>
      <c r="AG628">
        <v>0</v>
      </c>
      <c r="AH628" t="s">
        <v>240</v>
      </c>
      <c r="AI628" s="1">
        <v>44663.019328703704</v>
      </c>
      <c r="AJ628">
        <v>1312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-166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hidden="1" x14ac:dyDescent="0.45">
      <c r="A629" t="s">
        <v>1434</v>
      </c>
      <c r="B629" t="s">
        <v>79</v>
      </c>
      <c r="C629" t="s">
        <v>1435</v>
      </c>
      <c r="D629" t="s">
        <v>81</v>
      </c>
      <c r="E629" s="2" t="str">
        <f>HYPERLINK("capsilon://?command=openfolder&amp;siteaddress=FAM.docvelocity-na8.net&amp;folderid=FXA139587E-3E32-9A40-F849-716F8A071F9E","FX220312353")</f>
        <v>FX220312353</v>
      </c>
      <c r="F629" t="s">
        <v>19</v>
      </c>
      <c r="G629" t="s">
        <v>19</v>
      </c>
      <c r="H629" t="s">
        <v>82</v>
      </c>
      <c r="I629" t="s">
        <v>1436</v>
      </c>
      <c r="J629">
        <v>28</v>
      </c>
      <c r="K629" t="s">
        <v>84</v>
      </c>
      <c r="L629" t="s">
        <v>85</v>
      </c>
      <c r="M629" t="s">
        <v>86</v>
      </c>
      <c r="N629">
        <v>2</v>
      </c>
      <c r="O629" s="1">
        <v>44662.963449074072</v>
      </c>
      <c r="P629" s="1">
        <v>44662.970231481479</v>
      </c>
      <c r="Q629">
        <v>133</v>
      </c>
      <c r="R629">
        <v>453</v>
      </c>
      <c r="S629" t="b">
        <v>0</v>
      </c>
      <c r="T629" t="s">
        <v>87</v>
      </c>
      <c r="U629" t="b">
        <v>0</v>
      </c>
      <c r="V629" t="s">
        <v>315</v>
      </c>
      <c r="W629" s="1">
        <v>44662.967418981483</v>
      </c>
      <c r="X629">
        <v>305</v>
      </c>
      <c r="Y629">
        <v>21</v>
      </c>
      <c r="Z629">
        <v>0</v>
      </c>
      <c r="AA629">
        <v>21</v>
      </c>
      <c r="AB629">
        <v>0</v>
      </c>
      <c r="AC629">
        <v>18</v>
      </c>
      <c r="AD629">
        <v>7</v>
      </c>
      <c r="AE629">
        <v>0</v>
      </c>
      <c r="AF629">
        <v>0</v>
      </c>
      <c r="AG629">
        <v>0</v>
      </c>
      <c r="AH629" t="s">
        <v>200</v>
      </c>
      <c r="AI629" s="1">
        <v>44662.970231481479</v>
      </c>
      <c r="AJ629">
        <v>148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hidden="1" x14ac:dyDescent="0.45">
      <c r="A630" t="s">
        <v>1437</v>
      </c>
      <c r="B630" t="s">
        <v>79</v>
      </c>
      <c r="C630" t="s">
        <v>1435</v>
      </c>
      <c r="D630" t="s">
        <v>81</v>
      </c>
      <c r="E630" s="2" t="str">
        <f>HYPERLINK("capsilon://?command=openfolder&amp;siteaddress=FAM.docvelocity-na8.net&amp;folderid=FXA139587E-3E32-9A40-F849-716F8A071F9E","FX220312353")</f>
        <v>FX220312353</v>
      </c>
      <c r="F630" t="s">
        <v>19</v>
      </c>
      <c r="G630" t="s">
        <v>19</v>
      </c>
      <c r="H630" t="s">
        <v>82</v>
      </c>
      <c r="I630" t="s">
        <v>1438</v>
      </c>
      <c r="J630">
        <v>28</v>
      </c>
      <c r="K630" t="s">
        <v>84</v>
      </c>
      <c r="L630" t="s">
        <v>85</v>
      </c>
      <c r="M630" t="s">
        <v>86</v>
      </c>
      <c r="N630">
        <v>2</v>
      </c>
      <c r="O630" s="1">
        <v>44662.963495370372</v>
      </c>
      <c r="P630" s="1">
        <v>44662.971087962964</v>
      </c>
      <c r="Q630">
        <v>85</v>
      </c>
      <c r="R630">
        <v>571</v>
      </c>
      <c r="S630" t="b">
        <v>0</v>
      </c>
      <c r="T630" t="s">
        <v>87</v>
      </c>
      <c r="U630" t="b">
        <v>0</v>
      </c>
      <c r="V630" t="s">
        <v>322</v>
      </c>
      <c r="W630" s="1">
        <v>44662.969988425924</v>
      </c>
      <c r="X630">
        <v>498</v>
      </c>
      <c r="Y630">
        <v>21</v>
      </c>
      <c r="Z630">
        <v>0</v>
      </c>
      <c r="AA630">
        <v>21</v>
      </c>
      <c r="AB630">
        <v>0</v>
      </c>
      <c r="AC630">
        <v>18</v>
      </c>
      <c r="AD630">
        <v>7</v>
      </c>
      <c r="AE630">
        <v>0</v>
      </c>
      <c r="AF630">
        <v>0</v>
      </c>
      <c r="AG630">
        <v>0</v>
      </c>
      <c r="AH630" t="s">
        <v>200</v>
      </c>
      <c r="AI630" s="1">
        <v>44662.971087962964</v>
      </c>
      <c r="AJ630">
        <v>73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7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hidden="1" x14ac:dyDescent="0.45">
      <c r="A631" t="s">
        <v>1439</v>
      </c>
      <c r="B631" t="s">
        <v>79</v>
      </c>
      <c r="C631" t="s">
        <v>1435</v>
      </c>
      <c r="D631" t="s">
        <v>81</v>
      </c>
      <c r="E631" s="2" t="str">
        <f>HYPERLINK("capsilon://?command=openfolder&amp;siteaddress=FAM.docvelocity-na8.net&amp;folderid=FXA139587E-3E32-9A40-F849-716F8A071F9E","FX220312353")</f>
        <v>FX220312353</v>
      </c>
      <c r="F631" t="s">
        <v>19</v>
      </c>
      <c r="G631" t="s">
        <v>19</v>
      </c>
      <c r="H631" t="s">
        <v>82</v>
      </c>
      <c r="I631" t="s">
        <v>1440</v>
      </c>
      <c r="J631">
        <v>28</v>
      </c>
      <c r="K631" t="s">
        <v>84</v>
      </c>
      <c r="L631" t="s">
        <v>85</v>
      </c>
      <c r="M631" t="s">
        <v>86</v>
      </c>
      <c r="N631">
        <v>2</v>
      </c>
      <c r="O631" s="1">
        <v>44662.963935185187</v>
      </c>
      <c r="P631" s="1">
        <v>44662.972199074073</v>
      </c>
      <c r="Q631">
        <v>343</v>
      </c>
      <c r="R631">
        <v>371</v>
      </c>
      <c r="S631" t="b">
        <v>0</v>
      </c>
      <c r="T631" t="s">
        <v>87</v>
      </c>
      <c r="U631" t="b">
        <v>0</v>
      </c>
      <c r="V631" t="s">
        <v>315</v>
      </c>
      <c r="W631" s="1">
        <v>44662.970625000002</v>
      </c>
      <c r="X631">
        <v>276</v>
      </c>
      <c r="Y631">
        <v>21</v>
      </c>
      <c r="Z631">
        <v>0</v>
      </c>
      <c r="AA631">
        <v>21</v>
      </c>
      <c r="AB631">
        <v>0</v>
      </c>
      <c r="AC631">
        <v>19</v>
      </c>
      <c r="AD631">
        <v>7</v>
      </c>
      <c r="AE631">
        <v>0</v>
      </c>
      <c r="AF631">
        <v>0</v>
      </c>
      <c r="AG631">
        <v>0</v>
      </c>
      <c r="AH631" t="s">
        <v>200</v>
      </c>
      <c r="AI631" s="1">
        <v>44662.972199074073</v>
      </c>
      <c r="AJ631">
        <v>95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7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hidden="1" x14ac:dyDescent="0.45">
      <c r="A632" t="s">
        <v>1441</v>
      </c>
      <c r="B632" t="s">
        <v>79</v>
      </c>
      <c r="C632" t="s">
        <v>1435</v>
      </c>
      <c r="D632" t="s">
        <v>81</v>
      </c>
      <c r="E632" s="2" t="str">
        <f>HYPERLINK("capsilon://?command=openfolder&amp;siteaddress=FAM.docvelocity-na8.net&amp;folderid=FXA139587E-3E32-9A40-F849-716F8A071F9E","FX220312353")</f>
        <v>FX220312353</v>
      </c>
      <c r="F632" t="s">
        <v>19</v>
      </c>
      <c r="G632" t="s">
        <v>19</v>
      </c>
      <c r="H632" t="s">
        <v>82</v>
      </c>
      <c r="I632" t="s">
        <v>1442</v>
      </c>
      <c r="J632">
        <v>28</v>
      </c>
      <c r="K632" t="s">
        <v>84</v>
      </c>
      <c r="L632" t="s">
        <v>85</v>
      </c>
      <c r="M632" t="s">
        <v>86</v>
      </c>
      <c r="N632">
        <v>2</v>
      </c>
      <c r="O632" s="1">
        <v>44662.964236111111</v>
      </c>
      <c r="P632" s="1">
        <v>44662.974293981482</v>
      </c>
      <c r="Q632">
        <v>548</v>
      </c>
      <c r="R632">
        <v>321</v>
      </c>
      <c r="S632" t="b">
        <v>0</v>
      </c>
      <c r="T632" t="s">
        <v>87</v>
      </c>
      <c r="U632" t="b">
        <v>0</v>
      </c>
      <c r="V632" t="s">
        <v>322</v>
      </c>
      <c r="W632" s="1">
        <v>44662.972233796296</v>
      </c>
      <c r="X632">
        <v>193</v>
      </c>
      <c r="Y632">
        <v>21</v>
      </c>
      <c r="Z632">
        <v>0</v>
      </c>
      <c r="AA632">
        <v>21</v>
      </c>
      <c r="AB632">
        <v>0</v>
      </c>
      <c r="AC632">
        <v>20</v>
      </c>
      <c r="AD632">
        <v>7</v>
      </c>
      <c r="AE632">
        <v>0</v>
      </c>
      <c r="AF632">
        <v>0</v>
      </c>
      <c r="AG632">
        <v>0</v>
      </c>
      <c r="AH632" t="s">
        <v>200</v>
      </c>
      <c r="AI632" s="1">
        <v>44662.974293981482</v>
      </c>
      <c r="AJ632">
        <v>128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7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hidden="1" x14ac:dyDescent="0.45">
      <c r="A633" t="s">
        <v>1443</v>
      </c>
      <c r="B633" t="s">
        <v>79</v>
      </c>
      <c r="C633" t="s">
        <v>1435</v>
      </c>
      <c r="D633" t="s">
        <v>81</v>
      </c>
      <c r="E633" s="2" t="str">
        <f>HYPERLINK("capsilon://?command=openfolder&amp;siteaddress=FAM.docvelocity-na8.net&amp;folderid=FXA139587E-3E32-9A40-F849-716F8A071F9E","FX220312353")</f>
        <v>FX220312353</v>
      </c>
      <c r="F633" t="s">
        <v>19</v>
      </c>
      <c r="G633" t="s">
        <v>19</v>
      </c>
      <c r="H633" t="s">
        <v>82</v>
      </c>
      <c r="I633" t="s">
        <v>1444</v>
      </c>
      <c r="J633">
        <v>28</v>
      </c>
      <c r="K633" t="s">
        <v>84</v>
      </c>
      <c r="L633" t="s">
        <v>85</v>
      </c>
      <c r="M633" t="s">
        <v>86</v>
      </c>
      <c r="N633">
        <v>2</v>
      </c>
      <c r="O633" s="1">
        <v>44662.964641203704</v>
      </c>
      <c r="P633" s="1">
        <v>44662.977175925924</v>
      </c>
      <c r="Q633">
        <v>650</v>
      </c>
      <c r="R633">
        <v>433</v>
      </c>
      <c r="S633" t="b">
        <v>0</v>
      </c>
      <c r="T633" t="s">
        <v>87</v>
      </c>
      <c r="U633" t="b">
        <v>0</v>
      </c>
      <c r="V633" t="s">
        <v>315</v>
      </c>
      <c r="W633" s="1">
        <v>44662.974027777775</v>
      </c>
      <c r="X633">
        <v>293</v>
      </c>
      <c r="Y633">
        <v>21</v>
      </c>
      <c r="Z633">
        <v>0</v>
      </c>
      <c r="AA633">
        <v>21</v>
      </c>
      <c r="AB633">
        <v>0</v>
      </c>
      <c r="AC633">
        <v>19</v>
      </c>
      <c r="AD633">
        <v>7</v>
      </c>
      <c r="AE633">
        <v>0</v>
      </c>
      <c r="AF633">
        <v>0</v>
      </c>
      <c r="AG633">
        <v>0</v>
      </c>
      <c r="AH633" t="s">
        <v>200</v>
      </c>
      <c r="AI633" s="1">
        <v>44662.977175925924</v>
      </c>
      <c r="AJ633">
        <v>133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hidden="1" x14ac:dyDescent="0.45">
      <c r="A634" t="s">
        <v>1445</v>
      </c>
      <c r="B634" t="s">
        <v>79</v>
      </c>
      <c r="C634" t="s">
        <v>1361</v>
      </c>
      <c r="D634" t="s">
        <v>81</v>
      </c>
      <c r="E634" s="2" t="str">
        <f>HYPERLINK("capsilon://?command=openfolder&amp;siteaddress=FAM.docvelocity-na8.net&amp;folderid=FX40396312-8410-8481-6606-914FF55A20EF","FX220312706")</f>
        <v>FX220312706</v>
      </c>
      <c r="F634" t="s">
        <v>19</v>
      </c>
      <c r="G634" t="s">
        <v>19</v>
      </c>
      <c r="H634" t="s">
        <v>82</v>
      </c>
      <c r="I634" t="s">
        <v>1362</v>
      </c>
      <c r="J634">
        <v>268</v>
      </c>
      <c r="K634" t="s">
        <v>84</v>
      </c>
      <c r="L634" t="s">
        <v>85</v>
      </c>
      <c r="M634" t="s">
        <v>86</v>
      </c>
      <c r="N634">
        <v>2</v>
      </c>
      <c r="O634" s="1">
        <v>44652.725983796299</v>
      </c>
      <c r="P634" s="1">
        <v>44652.785740740743</v>
      </c>
      <c r="Q634">
        <v>2380</v>
      </c>
      <c r="R634">
        <v>2783</v>
      </c>
      <c r="S634" t="b">
        <v>0</v>
      </c>
      <c r="T634" t="s">
        <v>87</v>
      </c>
      <c r="U634" t="b">
        <v>1</v>
      </c>
      <c r="V634" t="s">
        <v>98</v>
      </c>
      <c r="W634" s="1">
        <v>44652.754525462966</v>
      </c>
      <c r="X634">
        <v>1410</v>
      </c>
      <c r="Y634">
        <v>234</v>
      </c>
      <c r="Z634">
        <v>0</v>
      </c>
      <c r="AA634">
        <v>234</v>
      </c>
      <c r="AB634">
        <v>0</v>
      </c>
      <c r="AC634">
        <v>47</v>
      </c>
      <c r="AD634">
        <v>34</v>
      </c>
      <c r="AE634">
        <v>0</v>
      </c>
      <c r="AF634">
        <v>0</v>
      </c>
      <c r="AG634">
        <v>0</v>
      </c>
      <c r="AH634" t="s">
        <v>190</v>
      </c>
      <c r="AI634" s="1">
        <v>44652.785740740743</v>
      </c>
      <c r="AJ634">
        <v>1243</v>
      </c>
      <c r="AK634">
        <v>17</v>
      </c>
      <c r="AL634">
        <v>0</v>
      </c>
      <c r="AM634">
        <v>17</v>
      </c>
      <c r="AN634">
        <v>0</v>
      </c>
      <c r="AO634">
        <v>17</v>
      </c>
      <c r="AP634">
        <v>17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hidden="1" x14ac:dyDescent="0.45">
      <c r="A635" t="s">
        <v>1446</v>
      </c>
      <c r="B635" t="s">
        <v>79</v>
      </c>
      <c r="C635" t="s">
        <v>1368</v>
      </c>
      <c r="D635" t="s">
        <v>81</v>
      </c>
      <c r="E635" s="2" t="str">
        <f>HYPERLINK("capsilon://?command=openfolder&amp;siteaddress=FAM.docvelocity-na8.net&amp;folderid=FX1D04938E-3C8D-2E85-B377-BE6F5D36B06E","FX220313666")</f>
        <v>FX220313666</v>
      </c>
      <c r="F635" t="s">
        <v>19</v>
      </c>
      <c r="G635" t="s">
        <v>19</v>
      </c>
      <c r="H635" t="s">
        <v>82</v>
      </c>
      <c r="I635" t="s">
        <v>1369</v>
      </c>
      <c r="J635">
        <v>188</v>
      </c>
      <c r="K635" t="s">
        <v>84</v>
      </c>
      <c r="L635" t="s">
        <v>85</v>
      </c>
      <c r="M635" t="s">
        <v>86</v>
      </c>
      <c r="N635">
        <v>2</v>
      </c>
      <c r="O635" s="1">
        <v>44652.727060185185</v>
      </c>
      <c r="P635" s="1">
        <v>44653.027268518519</v>
      </c>
      <c r="Q635">
        <v>21223</v>
      </c>
      <c r="R635">
        <v>4715</v>
      </c>
      <c r="S635" t="b">
        <v>0</v>
      </c>
      <c r="T635" t="s">
        <v>87</v>
      </c>
      <c r="U635" t="b">
        <v>1</v>
      </c>
      <c r="V635" t="s">
        <v>320</v>
      </c>
      <c r="W635" s="1">
        <v>44652.996053240742</v>
      </c>
      <c r="X635">
        <v>795</v>
      </c>
      <c r="Y635">
        <v>164</v>
      </c>
      <c r="Z635">
        <v>0</v>
      </c>
      <c r="AA635">
        <v>164</v>
      </c>
      <c r="AB635">
        <v>0</v>
      </c>
      <c r="AC635">
        <v>1</v>
      </c>
      <c r="AD635">
        <v>24</v>
      </c>
      <c r="AE635">
        <v>0</v>
      </c>
      <c r="AF635">
        <v>0</v>
      </c>
      <c r="AG635">
        <v>0</v>
      </c>
      <c r="AH635" t="s">
        <v>240</v>
      </c>
      <c r="AI635" s="1">
        <v>44653.027268518519</v>
      </c>
      <c r="AJ635">
        <v>502</v>
      </c>
      <c r="AK635">
        <v>1</v>
      </c>
      <c r="AL635">
        <v>0</v>
      </c>
      <c r="AM635">
        <v>1</v>
      </c>
      <c r="AN635">
        <v>0</v>
      </c>
      <c r="AO635">
        <v>1</v>
      </c>
      <c r="AP635">
        <v>23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hidden="1" x14ac:dyDescent="0.45">
      <c r="A636" t="s">
        <v>1447</v>
      </c>
      <c r="B636" t="s">
        <v>79</v>
      </c>
      <c r="C636" t="s">
        <v>1375</v>
      </c>
      <c r="D636" t="s">
        <v>81</v>
      </c>
      <c r="E636" s="2" t="str">
        <f>HYPERLINK("capsilon://?command=openfolder&amp;siteaddress=FAM.docvelocity-na8.net&amp;folderid=FXCD01AA0B-3C53-D23B-6021-25F542B2FEB5","FX220414")</f>
        <v>FX220414</v>
      </c>
      <c r="F636" t="s">
        <v>19</v>
      </c>
      <c r="G636" t="s">
        <v>19</v>
      </c>
      <c r="H636" t="s">
        <v>82</v>
      </c>
      <c r="I636" t="s">
        <v>1376</v>
      </c>
      <c r="J636">
        <v>174</v>
      </c>
      <c r="K636" t="s">
        <v>84</v>
      </c>
      <c r="L636" t="s">
        <v>85</v>
      </c>
      <c r="M636" t="s">
        <v>86</v>
      </c>
      <c r="N636">
        <v>2</v>
      </c>
      <c r="O636" s="1">
        <v>44652.728668981479</v>
      </c>
      <c r="P636" s="1">
        <v>44652.791689814818</v>
      </c>
      <c r="Q636">
        <v>4228</v>
      </c>
      <c r="R636">
        <v>1217</v>
      </c>
      <c r="S636" t="b">
        <v>0</v>
      </c>
      <c r="T636" t="s">
        <v>87</v>
      </c>
      <c r="U636" t="b">
        <v>1</v>
      </c>
      <c r="V636" t="s">
        <v>180</v>
      </c>
      <c r="W636" s="1">
        <v>44652.776539351849</v>
      </c>
      <c r="X636">
        <v>660</v>
      </c>
      <c r="Y636">
        <v>147</v>
      </c>
      <c r="Z636">
        <v>0</v>
      </c>
      <c r="AA636">
        <v>147</v>
      </c>
      <c r="AB636">
        <v>0</v>
      </c>
      <c r="AC636">
        <v>11</v>
      </c>
      <c r="AD636">
        <v>27</v>
      </c>
      <c r="AE636">
        <v>0</v>
      </c>
      <c r="AF636">
        <v>0</v>
      </c>
      <c r="AG636">
        <v>0</v>
      </c>
      <c r="AH636" t="s">
        <v>190</v>
      </c>
      <c r="AI636" s="1">
        <v>44652.791689814818</v>
      </c>
      <c r="AJ636">
        <v>513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27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hidden="1" x14ac:dyDescent="0.45">
      <c r="A637" t="s">
        <v>1448</v>
      </c>
      <c r="B637" t="s">
        <v>79</v>
      </c>
      <c r="C637" t="s">
        <v>96</v>
      </c>
      <c r="D637" t="s">
        <v>81</v>
      </c>
      <c r="E637" s="2" t="str">
        <f>HYPERLINK("capsilon://?command=openfolder&amp;siteaddress=FAM.docvelocity-na8.net&amp;folderid=FX8574FC59-3F0F-3C6E-723F-B5C2F3232736","FX220313677")</f>
        <v>FX220313677</v>
      </c>
      <c r="F637" t="s">
        <v>19</v>
      </c>
      <c r="G637" t="s">
        <v>19</v>
      </c>
      <c r="H637" t="s">
        <v>82</v>
      </c>
      <c r="I637" t="s">
        <v>1449</v>
      </c>
      <c r="J637">
        <v>0</v>
      </c>
      <c r="K637" t="s">
        <v>84</v>
      </c>
      <c r="L637" t="s">
        <v>85</v>
      </c>
      <c r="M637" t="s">
        <v>86</v>
      </c>
      <c r="N637">
        <v>2</v>
      </c>
      <c r="O637" s="1">
        <v>44652.729571759257</v>
      </c>
      <c r="P637" s="1">
        <v>44652.752916666665</v>
      </c>
      <c r="Q637">
        <v>1868</v>
      </c>
      <c r="R637">
        <v>149</v>
      </c>
      <c r="S637" t="b">
        <v>0</v>
      </c>
      <c r="T637" t="s">
        <v>87</v>
      </c>
      <c r="U637" t="b">
        <v>0</v>
      </c>
      <c r="V637" t="s">
        <v>88</v>
      </c>
      <c r="W637" s="1">
        <v>44652.734398148146</v>
      </c>
      <c r="X637">
        <v>48</v>
      </c>
      <c r="Y637">
        <v>9</v>
      </c>
      <c r="Z637">
        <v>0</v>
      </c>
      <c r="AA637">
        <v>9</v>
      </c>
      <c r="AB637">
        <v>0</v>
      </c>
      <c r="AC637">
        <v>0</v>
      </c>
      <c r="AD637">
        <v>-9</v>
      </c>
      <c r="AE637">
        <v>0</v>
      </c>
      <c r="AF637">
        <v>0</v>
      </c>
      <c r="AG637">
        <v>0</v>
      </c>
      <c r="AH637" t="s">
        <v>115</v>
      </c>
      <c r="AI637" s="1">
        <v>44652.752916666665</v>
      </c>
      <c r="AJ637">
        <v>101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-9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hidden="1" x14ac:dyDescent="0.45">
      <c r="A638" t="s">
        <v>1450</v>
      </c>
      <c r="B638" t="s">
        <v>79</v>
      </c>
      <c r="C638" t="s">
        <v>1315</v>
      </c>
      <c r="D638" t="s">
        <v>81</v>
      </c>
      <c r="E638" s="2" t="str">
        <f>HYPERLINK("capsilon://?command=openfolder&amp;siteaddress=FAM.docvelocity-na8.net&amp;folderid=FX0FE316EC-035F-77C0-0CEA-43684294B518","FX220212719")</f>
        <v>FX220212719</v>
      </c>
      <c r="F638" t="s">
        <v>19</v>
      </c>
      <c r="G638" t="s">
        <v>19</v>
      </c>
      <c r="H638" t="s">
        <v>82</v>
      </c>
      <c r="I638" t="s">
        <v>1451</v>
      </c>
      <c r="J638">
        <v>0</v>
      </c>
      <c r="K638" t="s">
        <v>84</v>
      </c>
      <c r="L638" t="s">
        <v>85</v>
      </c>
      <c r="M638" t="s">
        <v>86</v>
      </c>
      <c r="N638">
        <v>2</v>
      </c>
      <c r="O638" s="1">
        <v>44663.421180555553</v>
      </c>
      <c r="P638" s="1">
        <v>44663.423078703701</v>
      </c>
      <c r="Q638">
        <v>56</v>
      </c>
      <c r="R638">
        <v>108</v>
      </c>
      <c r="S638" t="b">
        <v>0</v>
      </c>
      <c r="T638" t="s">
        <v>87</v>
      </c>
      <c r="U638" t="b">
        <v>0</v>
      </c>
      <c r="V638" t="s">
        <v>419</v>
      </c>
      <c r="W638" s="1">
        <v>44663.422210648147</v>
      </c>
      <c r="X638">
        <v>79</v>
      </c>
      <c r="Y638">
        <v>0</v>
      </c>
      <c r="Z638">
        <v>0</v>
      </c>
      <c r="AA638">
        <v>0</v>
      </c>
      <c r="AB638">
        <v>37</v>
      </c>
      <c r="AC638">
        <v>0</v>
      </c>
      <c r="AD638">
        <v>0</v>
      </c>
      <c r="AE638">
        <v>0</v>
      </c>
      <c r="AF638">
        <v>0</v>
      </c>
      <c r="AG638">
        <v>0</v>
      </c>
      <c r="AH638" t="s">
        <v>420</v>
      </c>
      <c r="AI638" s="1">
        <v>44663.423078703701</v>
      </c>
      <c r="AJ638">
        <v>29</v>
      </c>
      <c r="AK638">
        <v>0</v>
      </c>
      <c r="AL638">
        <v>0</v>
      </c>
      <c r="AM638">
        <v>0</v>
      </c>
      <c r="AN638">
        <v>37</v>
      </c>
      <c r="AO638">
        <v>0</v>
      </c>
      <c r="AP638">
        <v>0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hidden="1" x14ac:dyDescent="0.45">
      <c r="A639" t="s">
        <v>1452</v>
      </c>
      <c r="B639" t="s">
        <v>79</v>
      </c>
      <c r="C639" t="s">
        <v>1453</v>
      </c>
      <c r="D639" t="s">
        <v>81</v>
      </c>
      <c r="E639" s="2" t="str">
        <f>HYPERLINK("capsilon://?command=openfolder&amp;siteaddress=FAM.docvelocity-na8.net&amp;folderid=FX35043E16-AB50-219F-AB35-C5FF9DCB3978","FX22043964")</f>
        <v>FX22043964</v>
      </c>
      <c r="F639" t="s">
        <v>19</v>
      </c>
      <c r="G639" t="s">
        <v>19</v>
      </c>
      <c r="H639" t="s">
        <v>82</v>
      </c>
      <c r="I639" t="s">
        <v>1454</v>
      </c>
      <c r="J639">
        <v>28</v>
      </c>
      <c r="K639" t="s">
        <v>84</v>
      </c>
      <c r="L639" t="s">
        <v>85</v>
      </c>
      <c r="M639" t="s">
        <v>86</v>
      </c>
      <c r="N639">
        <v>2</v>
      </c>
      <c r="O639" s="1">
        <v>44663.435428240744</v>
      </c>
      <c r="P639" s="1">
        <v>44663.442986111113</v>
      </c>
      <c r="Q639">
        <v>15</v>
      </c>
      <c r="R639">
        <v>638</v>
      </c>
      <c r="S639" t="b">
        <v>0</v>
      </c>
      <c r="T639" t="s">
        <v>87</v>
      </c>
      <c r="U639" t="b">
        <v>0</v>
      </c>
      <c r="V639" t="s">
        <v>148</v>
      </c>
      <c r="W639" s="1">
        <v>44663.438530092593</v>
      </c>
      <c r="X639">
        <v>264</v>
      </c>
      <c r="Y639">
        <v>21</v>
      </c>
      <c r="Z639">
        <v>0</v>
      </c>
      <c r="AA639">
        <v>21</v>
      </c>
      <c r="AB639">
        <v>0</v>
      </c>
      <c r="AC639">
        <v>2</v>
      </c>
      <c r="AD639">
        <v>7</v>
      </c>
      <c r="AE639">
        <v>0</v>
      </c>
      <c r="AF639">
        <v>0</v>
      </c>
      <c r="AG639">
        <v>0</v>
      </c>
      <c r="AH639" t="s">
        <v>1455</v>
      </c>
      <c r="AI639" s="1">
        <v>44663.442986111113</v>
      </c>
      <c r="AJ639">
        <v>374</v>
      </c>
      <c r="AK639">
        <v>2</v>
      </c>
      <c r="AL639">
        <v>0</v>
      </c>
      <c r="AM639">
        <v>2</v>
      </c>
      <c r="AN639">
        <v>0</v>
      </c>
      <c r="AO639">
        <v>2</v>
      </c>
      <c r="AP639">
        <v>5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hidden="1" x14ac:dyDescent="0.45">
      <c r="A640" t="s">
        <v>1456</v>
      </c>
      <c r="B640" t="s">
        <v>79</v>
      </c>
      <c r="C640" t="s">
        <v>1453</v>
      </c>
      <c r="D640" t="s">
        <v>81</v>
      </c>
      <c r="E640" s="2" t="str">
        <f>HYPERLINK("capsilon://?command=openfolder&amp;siteaddress=FAM.docvelocity-na8.net&amp;folderid=FX35043E16-AB50-219F-AB35-C5FF9DCB3978","FX22043964")</f>
        <v>FX22043964</v>
      </c>
      <c r="F640" t="s">
        <v>19</v>
      </c>
      <c r="G640" t="s">
        <v>19</v>
      </c>
      <c r="H640" t="s">
        <v>82</v>
      </c>
      <c r="I640" t="s">
        <v>1457</v>
      </c>
      <c r="J640">
        <v>28</v>
      </c>
      <c r="K640" t="s">
        <v>84</v>
      </c>
      <c r="L640" t="s">
        <v>85</v>
      </c>
      <c r="M640" t="s">
        <v>86</v>
      </c>
      <c r="N640">
        <v>2</v>
      </c>
      <c r="O640" s="1">
        <v>44663.435497685183</v>
      </c>
      <c r="P640" s="1">
        <v>44663.451504629629</v>
      </c>
      <c r="Q640">
        <v>679</v>
      </c>
      <c r="R640">
        <v>704</v>
      </c>
      <c r="S640" t="b">
        <v>0</v>
      </c>
      <c r="T640" t="s">
        <v>87</v>
      </c>
      <c r="U640" t="b">
        <v>0</v>
      </c>
      <c r="V640" t="s">
        <v>148</v>
      </c>
      <c r="W640" s="1">
        <v>44663.443229166667</v>
      </c>
      <c r="X640">
        <v>405</v>
      </c>
      <c r="Y640">
        <v>21</v>
      </c>
      <c r="Z640">
        <v>0</v>
      </c>
      <c r="AA640">
        <v>21</v>
      </c>
      <c r="AB640">
        <v>0</v>
      </c>
      <c r="AC640">
        <v>2</v>
      </c>
      <c r="AD640">
        <v>7</v>
      </c>
      <c r="AE640">
        <v>0</v>
      </c>
      <c r="AF640">
        <v>0</v>
      </c>
      <c r="AG640">
        <v>0</v>
      </c>
      <c r="AH640" t="s">
        <v>413</v>
      </c>
      <c r="AI640" s="1">
        <v>44663.451504629629</v>
      </c>
      <c r="AJ640">
        <v>299</v>
      </c>
      <c r="AK640">
        <v>2</v>
      </c>
      <c r="AL640">
        <v>0</v>
      </c>
      <c r="AM640">
        <v>2</v>
      </c>
      <c r="AN640">
        <v>0</v>
      </c>
      <c r="AO640">
        <v>2</v>
      </c>
      <c r="AP640">
        <v>5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hidden="1" x14ac:dyDescent="0.45">
      <c r="A641" t="s">
        <v>1458</v>
      </c>
      <c r="B641" t="s">
        <v>79</v>
      </c>
      <c r="C641" t="s">
        <v>1453</v>
      </c>
      <c r="D641" t="s">
        <v>81</v>
      </c>
      <c r="E641" s="2" t="str">
        <f>HYPERLINK("capsilon://?command=openfolder&amp;siteaddress=FAM.docvelocity-na8.net&amp;folderid=FX35043E16-AB50-219F-AB35-C5FF9DCB3978","FX22043964")</f>
        <v>FX22043964</v>
      </c>
      <c r="F641" t="s">
        <v>19</v>
      </c>
      <c r="G641" t="s">
        <v>19</v>
      </c>
      <c r="H641" t="s">
        <v>82</v>
      </c>
      <c r="I641" t="s">
        <v>1459</v>
      </c>
      <c r="J641">
        <v>89</v>
      </c>
      <c r="K641" t="s">
        <v>84</v>
      </c>
      <c r="L641" t="s">
        <v>85</v>
      </c>
      <c r="M641" t="s">
        <v>86</v>
      </c>
      <c r="N641">
        <v>2</v>
      </c>
      <c r="O641" s="1">
        <v>44663.435983796298</v>
      </c>
      <c r="P641" s="1">
        <v>44663.459467592591</v>
      </c>
      <c r="Q641">
        <v>660</v>
      </c>
      <c r="R641">
        <v>1369</v>
      </c>
      <c r="S641" t="b">
        <v>0</v>
      </c>
      <c r="T641" t="s">
        <v>87</v>
      </c>
      <c r="U641" t="b">
        <v>0</v>
      </c>
      <c r="V641" t="s">
        <v>158</v>
      </c>
      <c r="W641" s="1">
        <v>44663.447233796294</v>
      </c>
      <c r="X641">
        <v>681</v>
      </c>
      <c r="Y641">
        <v>79</v>
      </c>
      <c r="Z641">
        <v>0</v>
      </c>
      <c r="AA641">
        <v>79</v>
      </c>
      <c r="AB641">
        <v>0</v>
      </c>
      <c r="AC641">
        <v>52</v>
      </c>
      <c r="AD641">
        <v>10</v>
      </c>
      <c r="AE641">
        <v>0</v>
      </c>
      <c r="AF641">
        <v>0</v>
      </c>
      <c r="AG641">
        <v>0</v>
      </c>
      <c r="AH641" t="s">
        <v>413</v>
      </c>
      <c r="AI641" s="1">
        <v>44663.459467592591</v>
      </c>
      <c r="AJ641">
        <v>688</v>
      </c>
      <c r="AK641">
        <v>6</v>
      </c>
      <c r="AL641">
        <v>0</v>
      </c>
      <c r="AM641">
        <v>6</v>
      </c>
      <c r="AN641">
        <v>0</v>
      </c>
      <c r="AO641">
        <v>6</v>
      </c>
      <c r="AP641">
        <v>4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hidden="1" x14ac:dyDescent="0.45">
      <c r="A642" t="s">
        <v>1460</v>
      </c>
      <c r="B642" t="s">
        <v>79</v>
      </c>
      <c r="C642" t="s">
        <v>1453</v>
      </c>
      <c r="D642" t="s">
        <v>81</v>
      </c>
      <c r="E642" s="2" t="str">
        <f>HYPERLINK("capsilon://?command=openfolder&amp;siteaddress=FAM.docvelocity-na8.net&amp;folderid=FX35043E16-AB50-219F-AB35-C5FF9DCB3978","FX22043964")</f>
        <v>FX22043964</v>
      </c>
      <c r="F642" t="s">
        <v>19</v>
      </c>
      <c r="G642" t="s">
        <v>19</v>
      </c>
      <c r="H642" t="s">
        <v>82</v>
      </c>
      <c r="I642" t="s">
        <v>1461</v>
      </c>
      <c r="J642">
        <v>0</v>
      </c>
      <c r="K642" t="s">
        <v>84</v>
      </c>
      <c r="L642" t="s">
        <v>85</v>
      </c>
      <c r="M642" t="s">
        <v>86</v>
      </c>
      <c r="N642">
        <v>2</v>
      </c>
      <c r="O642" s="1">
        <v>44663.436030092591</v>
      </c>
      <c r="P642" s="1">
        <v>44663.46292824074</v>
      </c>
      <c r="Q642">
        <v>1285</v>
      </c>
      <c r="R642">
        <v>1039</v>
      </c>
      <c r="S642" t="b">
        <v>0</v>
      </c>
      <c r="T642" t="s">
        <v>87</v>
      </c>
      <c r="U642" t="b">
        <v>0</v>
      </c>
      <c r="V642" t="s">
        <v>656</v>
      </c>
      <c r="W642" s="1">
        <v>44663.443935185183</v>
      </c>
      <c r="X642">
        <v>357</v>
      </c>
      <c r="Y642">
        <v>52</v>
      </c>
      <c r="Z642">
        <v>0</v>
      </c>
      <c r="AA642">
        <v>52</v>
      </c>
      <c r="AB642">
        <v>0</v>
      </c>
      <c r="AC642">
        <v>33</v>
      </c>
      <c r="AD642">
        <v>-52</v>
      </c>
      <c r="AE642">
        <v>0</v>
      </c>
      <c r="AF642">
        <v>0</v>
      </c>
      <c r="AG642">
        <v>0</v>
      </c>
      <c r="AH642" t="s">
        <v>1455</v>
      </c>
      <c r="AI642" s="1">
        <v>44663.46292824074</v>
      </c>
      <c r="AJ642">
        <v>682</v>
      </c>
      <c r="AK642">
        <v>2</v>
      </c>
      <c r="AL642">
        <v>0</v>
      </c>
      <c r="AM642">
        <v>2</v>
      </c>
      <c r="AN642">
        <v>0</v>
      </c>
      <c r="AO642">
        <v>2</v>
      </c>
      <c r="AP642">
        <v>-54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hidden="1" x14ac:dyDescent="0.45">
      <c r="A643" t="s">
        <v>1462</v>
      </c>
      <c r="B643" t="s">
        <v>79</v>
      </c>
      <c r="C643" t="s">
        <v>1453</v>
      </c>
      <c r="D643" t="s">
        <v>81</v>
      </c>
      <c r="E643" s="2" t="str">
        <f>HYPERLINK("capsilon://?command=openfolder&amp;siteaddress=FAM.docvelocity-na8.net&amp;folderid=FX35043E16-AB50-219F-AB35-C5FF9DCB3978","FX22043964")</f>
        <v>FX22043964</v>
      </c>
      <c r="F643" t="s">
        <v>19</v>
      </c>
      <c r="G643" t="s">
        <v>19</v>
      </c>
      <c r="H643" t="s">
        <v>82</v>
      </c>
      <c r="I643" t="s">
        <v>1463</v>
      </c>
      <c r="J643">
        <v>63</v>
      </c>
      <c r="K643" t="s">
        <v>84</v>
      </c>
      <c r="L643" t="s">
        <v>85</v>
      </c>
      <c r="M643" t="s">
        <v>86</v>
      </c>
      <c r="N643">
        <v>2</v>
      </c>
      <c r="O643" s="1">
        <v>44663.436111111114</v>
      </c>
      <c r="P643" s="1">
        <v>44663.466053240743</v>
      </c>
      <c r="Q643">
        <v>1090</v>
      </c>
      <c r="R643">
        <v>1497</v>
      </c>
      <c r="S643" t="b">
        <v>0</v>
      </c>
      <c r="T643" t="s">
        <v>87</v>
      </c>
      <c r="U643" t="b">
        <v>0</v>
      </c>
      <c r="V643" t="s">
        <v>148</v>
      </c>
      <c r="W643" s="1">
        <v>44663.456018518518</v>
      </c>
      <c r="X643">
        <v>1104</v>
      </c>
      <c r="Y643">
        <v>84</v>
      </c>
      <c r="Z643">
        <v>0</v>
      </c>
      <c r="AA643">
        <v>84</v>
      </c>
      <c r="AB643">
        <v>0</v>
      </c>
      <c r="AC643">
        <v>51</v>
      </c>
      <c r="AD643">
        <v>-21</v>
      </c>
      <c r="AE643">
        <v>0</v>
      </c>
      <c r="AF643">
        <v>0</v>
      </c>
      <c r="AG643">
        <v>0</v>
      </c>
      <c r="AH643" t="s">
        <v>413</v>
      </c>
      <c r="AI643" s="1">
        <v>44663.466053240743</v>
      </c>
      <c r="AJ643">
        <v>378</v>
      </c>
      <c r="AK643">
        <v>3</v>
      </c>
      <c r="AL643">
        <v>0</v>
      </c>
      <c r="AM643">
        <v>3</v>
      </c>
      <c r="AN643">
        <v>0</v>
      </c>
      <c r="AO643">
        <v>3</v>
      </c>
      <c r="AP643">
        <v>-24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hidden="1" x14ac:dyDescent="0.45">
      <c r="A644" t="s">
        <v>1464</v>
      </c>
      <c r="B644" t="s">
        <v>79</v>
      </c>
      <c r="C644" t="s">
        <v>1465</v>
      </c>
      <c r="D644" t="s">
        <v>81</v>
      </c>
      <c r="E644" s="2" t="str">
        <f>HYPERLINK("capsilon://?command=openfolder&amp;siteaddress=FAM.docvelocity-na8.net&amp;folderid=FX1A373FAD-A4A4-7445-BA2D-0F801834DAB2","FX22032908")</f>
        <v>FX22032908</v>
      </c>
      <c r="F644" t="s">
        <v>19</v>
      </c>
      <c r="G644" t="s">
        <v>19</v>
      </c>
      <c r="H644" t="s">
        <v>82</v>
      </c>
      <c r="I644" t="s">
        <v>1466</v>
      </c>
      <c r="J644">
        <v>0</v>
      </c>
      <c r="K644" t="s">
        <v>84</v>
      </c>
      <c r="L644" t="s">
        <v>85</v>
      </c>
      <c r="M644" t="s">
        <v>86</v>
      </c>
      <c r="N644">
        <v>2</v>
      </c>
      <c r="O644" s="1">
        <v>44663.459872685184</v>
      </c>
      <c r="P644" s="1">
        <v>44663.463136574072</v>
      </c>
      <c r="Q644">
        <v>206</v>
      </c>
      <c r="R644">
        <v>76</v>
      </c>
      <c r="S644" t="b">
        <v>0</v>
      </c>
      <c r="T644" t="s">
        <v>87</v>
      </c>
      <c r="U644" t="b">
        <v>0</v>
      </c>
      <c r="V644" t="s">
        <v>656</v>
      </c>
      <c r="W644" s="1">
        <v>44663.461550925924</v>
      </c>
      <c r="X644">
        <v>48</v>
      </c>
      <c r="Y644">
        <v>0</v>
      </c>
      <c r="Z644">
        <v>0</v>
      </c>
      <c r="AA644">
        <v>0</v>
      </c>
      <c r="AB644">
        <v>37</v>
      </c>
      <c r="AC644">
        <v>0</v>
      </c>
      <c r="AD644">
        <v>0</v>
      </c>
      <c r="AE644">
        <v>0</v>
      </c>
      <c r="AF644">
        <v>0</v>
      </c>
      <c r="AG644">
        <v>0</v>
      </c>
      <c r="AH644" t="s">
        <v>1455</v>
      </c>
      <c r="AI644" s="1">
        <v>44663.463136574072</v>
      </c>
      <c r="AJ644">
        <v>18</v>
      </c>
      <c r="AK644">
        <v>0</v>
      </c>
      <c r="AL644">
        <v>0</v>
      </c>
      <c r="AM644">
        <v>0</v>
      </c>
      <c r="AN644">
        <v>37</v>
      </c>
      <c r="AO644">
        <v>0</v>
      </c>
      <c r="AP644">
        <v>0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hidden="1" x14ac:dyDescent="0.45">
      <c r="A645" t="s">
        <v>1467</v>
      </c>
      <c r="B645" t="s">
        <v>79</v>
      </c>
      <c r="C645" t="s">
        <v>1430</v>
      </c>
      <c r="D645" t="s">
        <v>81</v>
      </c>
      <c r="E645" s="2" t="str">
        <f>HYPERLINK("capsilon://?command=openfolder&amp;siteaddress=FAM.docvelocity-na8.net&amp;folderid=FXC74A307B-0DDC-43A5-3618-CA94E30EBF77","FX220313377")</f>
        <v>FX220313377</v>
      </c>
      <c r="F645" t="s">
        <v>19</v>
      </c>
      <c r="G645" t="s">
        <v>19</v>
      </c>
      <c r="H645" t="s">
        <v>82</v>
      </c>
      <c r="I645" t="s">
        <v>1431</v>
      </c>
      <c r="J645">
        <v>1069</v>
      </c>
      <c r="K645" t="s">
        <v>84</v>
      </c>
      <c r="L645" t="s">
        <v>85</v>
      </c>
      <c r="M645" t="s">
        <v>86</v>
      </c>
      <c r="N645">
        <v>2</v>
      </c>
      <c r="O645" s="1">
        <v>44652.735000000001</v>
      </c>
      <c r="P645" s="1">
        <v>44653.044872685183</v>
      </c>
      <c r="Q645">
        <v>20335</v>
      </c>
      <c r="R645">
        <v>6438</v>
      </c>
      <c r="S645" t="b">
        <v>0</v>
      </c>
      <c r="T645" t="s">
        <v>87</v>
      </c>
      <c r="U645" t="b">
        <v>1</v>
      </c>
      <c r="V645" t="s">
        <v>114</v>
      </c>
      <c r="W645" s="1">
        <v>44652.811712962961</v>
      </c>
      <c r="X645">
        <v>3164</v>
      </c>
      <c r="Y645">
        <v>803</v>
      </c>
      <c r="Z645">
        <v>0</v>
      </c>
      <c r="AA645">
        <v>803</v>
      </c>
      <c r="AB645">
        <v>108</v>
      </c>
      <c r="AC645">
        <v>240</v>
      </c>
      <c r="AD645">
        <v>266</v>
      </c>
      <c r="AE645">
        <v>0</v>
      </c>
      <c r="AF645">
        <v>0</v>
      </c>
      <c r="AG645">
        <v>0</v>
      </c>
      <c r="AH645" t="s">
        <v>240</v>
      </c>
      <c r="AI645" s="1">
        <v>44653.044872685183</v>
      </c>
      <c r="AJ645">
        <v>1520</v>
      </c>
      <c r="AK645">
        <v>3</v>
      </c>
      <c r="AL645">
        <v>0</v>
      </c>
      <c r="AM645">
        <v>3</v>
      </c>
      <c r="AN645">
        <v>108</v>
      </c>
      <c r="AO645">
        <v>3</v>
      </c>
      <c r="AP645">
        <v>263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hidden="1" x14ac:dyDescent="0.45">
      <c r="A646" t="s">
        <v>1468</v>
      </c>
      <c r="B646" t="s">
        <v>79</v>
      </c>
      <c r="C646" t="s">
        <v>904</v>
      </c>
      <c r="D646" t="s">
        <v>81</v>
      </c>
      <c r="E646" s="2" t="str">
        <f>HYPERLINK("capsilon://?command=openfolder&amp;siteaddress=FAM.docvelocity-na8.net&amp;folderid=FX6C06074E-72C9-8FF0-560A-526CFF46CBE3","FX2204920")</f>
        <v>FX2204920</v>
      </c>
      <c r="F646" t="s">
        <v>19</v>
      </c>
      <c r="G646" t="s">
        <v>19</v>
      </c>
      <c r="H646" t="s">
        <v>82</v>
      </c>
      <c r="I646" t="s">
        <v>1469</v>
      </c>
      <c r="J646">
        <v>371</v>
      </c>
      <c r="K646" t="s">
        <v>84</v>
      </c>
      <c r="L646" t="s">
        <v>85</v>
      </c>
      <c r="M646" t="s">
        <v>86</v>
      </c>
      <c r="N646">
        <v>1</v>
      </c>
      <c r="O646" s="1">
        <v>44663.485196759262</v>
      </c>
      <c r="P646" s="1">
        <v>44663.496851851851</v>
      </c>
      <c r="Q646">
        <v>378</v>
      </c>
      <c r="R646">
        <v>629</v>
      </c>
      <c r="S646" t="b">
        <v>0</v>
      </c>
      <c r="T646" t="s">
        <v>87</v>
      </c>
      <c r="U646" t="b">
        <v>0</v>
      </c>
      <c r="V646" t="s">
        <v>88</v>
      </c>
      <c r="W646" s="1">
        <v>44663.496851851851</v>
      </c>
      <c r="X646">
        <v>306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371</v>
      </c>
      <c r="AE646">
        <v>366</v>
      </c>
      <c r="AF646">
        <v>0</v>
      </c>
      <c r="AG646">
        <v>7</v>
      </c>
      <c r="AH646" t="s">
        <v>87</v>
      </c>
      <c r="AI646" t="s">
        <v>87</v>
      </c>
      <c r="AJ646" t="s">
        <v>87</v>
      </c>
      <c r="AK646" t="s">
        <v>87</v>
      </c>
      <c r="AL646" t="s">
        <v>87</v>
      </c>
      <c r="AM646" t="s">
        <v>87</v>
      </c>
      <c r="AN646" t="s">
        <v>87</v>
      </c>
      <c r="AO646" t="s">
        <v>87</v>
      </c>
      <c r="AP646" t="s">
        <v>87</v>
      </c>
      <c r="AQ646" t="s">
        <v>87</v>
      </c>
      <c r="AR646" t="s">
        <v>87</v>
      </c>
      <c r="AS646" t="s">
        <v>87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hidden="1" x14ac:dyDescent="0.45">
      <c r="A647" t="s">
        <v>1470</v>
      </c>
      <c r="B647" t="s">
        <v>79</v>
      </c>
      <c r="C647" t="s">
        <v>904</v>
      </c>
      <c r="D647" t="s">
        <v>81</v>
      </c>
      <c r="E647" s="2" t="str">
        <f>HYPERLINK("capsilon://?command=openfolder&amp;siteaddress=FAM.docvelocity-na8.net&amp;folderid=FX6C06074E-72C9-8FF0-560A-526CFF46CBE3","FX2204920")</f>
        <v>FX2204920</v>
      </c>
      <c r="F647" t="s">
        <v>19</v>
      </c>
      <c r="G647" t="s">
        <v>19</v>
      </c>
      <c r="H647" t="s">
        <v>82</v>
      </c>
      <c r="I647" t="s">
        <v>1471</v>
      </c>
      <c r="J647">
        <v>371</v>
      </c>
      <c r="K647" t="s">
        <v>84</v>
      </c>
      <c r="L647" t="s">
        <v>85</v>
      </c>
      <c r="M647" t="s">
        <v>86</v>
      </c>
      <c r="N647">
        <v>1</v>
      </c>
      <c r="O647" s="1">
        <v>44663.48542824074</v>
      </c>
      <c r="P647" s="1">
        <v>44663.498287037037</v>
      </c>
      <c r="Q647">
        <v>839</v>
      </c>
      <c r="R647">
        <v>272</v>
      </c>
      <c r="S647" t="b">
        <v>0</v>
      </c>
      <c r="T647" t="s">
        <v>87</v>
      </c>
      <c r="U647" t="b">
        <v>0</v>
      </c>
      <c r="V647" t="s">
        <v>88</v>
      </c>
      <c r="W647" s="1">
        <v>44663.498287037037</v>
      </c>
      <c r="X647">
        <v>123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371</v>
      </c>
      <c r="AE647">
        <v>366</v>
      </c>
      <c r="AF647">
        <v>0</v>
      </c>
      <c r="AG647">
        <v>7</v>
      </c>
      <c r="AH647" t="s">
        <v>87</v>
      </c>
      <c r="AI647" t="s">
        <v>87</v>
      </c>
      <c r="AJ647" t="s">
        <v>87</v>
      </c>
      <c r="AK647" t="s">
        <v>87</v>
      </c>
      <c r="AL647" t="s">
        <v>87</v>
      </c>
      <c r="AM647" t="s">
        <v>87</v>
      </c>
      <c r="AN647" t="s">
        <v>87</v>
      </c>
      <c r="AO647" t="s">
        <v>87</v>
      </c>
      <c r="AP647" t="s">
        <v>87</v>
      </c>
      <c r="AQ647" t="s">
        <v>87</v>
      </c>
      <c r="AR647" t="s">
        <v>87</v>
      </c>
      <c r="AS647" t="s">
        <v>87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hidden="1" x14ac:dyDescent="0.45">
      <c r="A648" t="s">
        <v>1472</v>
      </c>
      <c r="B648" t="s">
        <v>79</v>
      </c>
      <c r="C648" t="s">
        <v>1473</v>
      </c>
      <c r="D648" t="s">
        <v>81</v>
      </c>
      <c r="E648" s="2" t="str">
        <f>HYPERLINK("capsilon://?command=openfolder&amp;siteaddress=FAM.docvelocity-na8.net&amp;folderid=FX2678D794-8978-39E2-F0A0-CEB214F17D93","FX22035681")</f>
        <v>FX22035681</v>
      </c>
      <c r="F648" t="s">
        <v>19</v>
      </c>
      <c r="G648" t="s">
        <v>19</v>
      </c>
      <c r="H648" t="s">
        <v>82</v>
      </c>
      <c r="I648" t="s">
        <v>1474</v>
      </c>
      <c r="J648">
        <v>327</v>
      </c>
      <c r="K648" t="s">
        <v>84</v>
      </c>
      <c r="L648" t="s">
        <v>85</v>
      </c>
      <c r="M648" t="s">
        <v>86</v>
      </c>
      <c r="N648">
        <v>1</v>
      </c>
      <c r="O648" s="1">
        <v>44663.487013888887</v>
      </c>
      <c r="P648" s="1">
        <v>44663.514849537038</v>
      </c>
      <c r="Q648">
        <v>1866</v>
      </c>
      <c r="R648">
        <v>539</v>
      </c>
      <c r="S648" t="b">
        <v>0</v>
      </c>
      <c r="T648" t="s">
        <v>87</v>
      </c>
      <c r="U648" t="b">
        <v>0</v>
      </c>
      <c r="V648" t="s">
        <v>88</v>
      </c>
      <c r="W648" s="1">
        <v>44663.514849537038</v>
      </c>
      <c r="X648">
        <v>372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327</v>
      </c>
      <c r="AE648">
        <v>303</v>
      </c>
      <c r="AF648">
        <v>0</v>
      </c>
      <c r="AG648">
        <v>9</v>
      </c>
      <c r="AH648" t="s">
        <v>87</v>
      </c>
      <c r="AI648" t="s">
        <v>87</v>
      </c>
      <c r="AJ648" t="s">
        <v>87</v>
      </c>
      <c r="AK648" t="s">
        <v>87</v>
      </c>
      <c r="AL648" t="s">
        <v>87</v>
      </c>
      <c r="AM648" t="s">
        <v>87</v>
      </c>
      <c r="AN648" t="s">
        <v>87</v>
      </c>
      <c r="AO648" t="s">
        <v>87</v>
      </c>
      <c r="AP648" t="s">
        <v>87</v>
      </c>
      <c r="AQ648" t="s">
        <v>87</v>
      </c>
      <c r="AR648" t="s">
        <v>87</v>
      </c>
      <c r="AS648" t="s">
        <v>87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hidden="1" x14ac:dyDescent="0.45">
      <c r="A649" t="s">
        <v>1475</v>
      </c>
      <c r="B649" t="s">
        <v>79</v>
      </c>
      <c r="C649" t="s">
        <v>904</v>
      </c>
      <c r="D649" t="s">
        <v>81</v>
      </c>
      <c r="E649" s="2" t="str">
        <f>HYPERLINK("capsilon://?command=openfolder&amp;siteaddress=FAM.docvelocity-na8.net&amp;folderid=FX6C06074E-72C9-8FF0-560A-526CFF46CBE3","FX2204920")</f>
        <v>FX2204920</v>
      </c>
      <c r="F649" t="s">
        <v>19</v>
      </c>
      <c r="G649" t="s">
        <v>19</v>
      </c>
      <c r="H649" t="s">
        <v>82</v>
      </c>
      <c r="I649" t="s">
        <v>1469</v>
      </c>
      <c r="J649">
        <v>515</v>
      </c>
      <c r="K649" t="s">
        <v>84</v>
      </c>
      <c r="L649" t="s">
        <v>85</v>
      </c>
      <c r="M649" t="s">
        <v>86</v>
      </c>
      <c r="N649">
        <v>2</v>
      </c>
      <c r="O649" s="1">
        <v>44663.497974537036</v>
      </c>
      <c r="P649" s="1">
        <v>44663.575115740743</v>
      </c>
      <c r="Q649">
        <v>2214</v>
      </c>
      <c r="R649">
        <v>4451</v>
      </c>
      <c r="S649" t="b">
        <v>0</v>
      </c>
      <c r="T649" t="s">
        <v>87</v>
      </c>
      <c r="U649" t="b">
        <v>1</v>
      </c>
      <c r="V649" t="s">
        <v>158</v>
      </c>
      <c r="W649" s="1">
        <v>44663.525925925926</v>
      </c>
      <c r="X649">
        <v>2219</v>
      </c>
      <c r="Y649">
        <v>463</v>
      </c>
      <c r="Z649">
        <v>0</v>
      </c>
      <c r="AA649">
        <v>463</v>
      </c>
      <c r="AB649">
        <v>0</v>
      </c>
      <c r="AC649">
        <v>65</v>
      </c>
      <c r="AD649">
        <v>52</v>
      </c>
      <c r="AE649">
        <v>0</v>
      </c>
      <c r="AF649">
        <v>0</v>
      </c>
      <c r="AG649">
        <v>0</v>
      </c>
      <c r="AH649" t="s">
        <v>182</v>
      </c>
      <c r="AI649" s="1">
        <v>44663.575115740743</v>
      </c>
      <c r="AJ649">
        <v>2195</v>
      </c>
      <c r="AK649">
        <v>30</v>
      </c>
      <c r="AL649">
        <v>0</v>
      </c>
      <c r="AM649">
        <v>30</v>
      </c>
      <c r="AN649">
        <v>0</v>
      </c>
      <c r="AO649">
        <v>30</v>
      </c>
      <c r="AP649">
        <v>22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hidden="1" x14ac:dyDescent="0.45">
      <c r="A650" t="s">
        <v>1476</v>
      </c>
      <c r="B650" t="s">
        <v>79</v>
      </c>
      <c r="C650" t="s">
        <v>904</v>
      </c>
      <c r="D650" t="s">
        <v>81</v>
      </c>
      <c r="E650" s="2" t="str">
        <f>HYPERLINK("capsilon://?command=openfolder&amp;siteaddress=FAM.docvelocity-na8.net&amp;folderid=FX6C06074E-72C9-8FF0-560A-526CFF46CBE3","FX2204920")</f>
        <v>FX2204920</v>
      </c>
      <c r="F650" t="s">
        <v>19</v>
      </c>
      <c r="G650" t="s">
        <v>19</v>
      </c>
      <c r="H650" t="s">
        <v>82</v>
      </c>
      <c r="I650" t="s">
        <v>1471</v>
      </c>
      <c r="J650">
        <v>515</v>
      </c>
      <c r="K650" t="s">
        <v>84</v>
      </c>
      <c r="L650" t="s">
        <v>85</v>
      </c>
      <c r="M650" t="s">
        <v>86</v>
      </c>
      <c r="N650">
        <v>2</v>
      </c>
      <c r="O650" s="1">
        <v>44663.499328703707</v>
      </c>
      <c r="P650" s="1">
        <v>44663.596400462964</v>
      </c>
      <c r="Q650">
        <v>3302</v>
      </c>
      <c r="R650">
        <v>5085</v>
      </c>
      <c r="S650" t="b">
        <v>0</v>
      </c>
      <c r="T650" t="s">
        <v>87</v>
      </c>
      <c r="U650" t="b">
        <v>1</v>
      </c>
      <c r="V650" t="s">
        <v>189</v>
      </c>
      <c r="W650" s="1">
        <v>44663.549351851849</v>
      </c>
      <c r="X650">
        <v>3442</v>
      </c>
      <c r="Y650">
        <v>393</v>
      </c>
      <c r="Z650">
        <v>0</v>
      </c>
      <c r="AA650">
        <v>393</v>
      </c>
      <c r="AB650">
        <v>78</v>
      </c>
      <c r="AC650">
        <v>69</v>
      </c>
      <c r="AD650">
        <v>122</v>
      </c>
      <c r="AE650">
        <v>0</v>
      </c>
      <c r="AF650">
        <v>0</v>
      </c>
      <c r="AG650">
        <v>0</v>
      </c>
      <c r="AH650" t="s">
        <v>99</v>
      </c>
      <c r="AI650" s="1">
        <v>44663.596400462964</v>
      </c>
      <c r="AJ650">
        <v>1481</v>
      </c>
      <c r="AK650">
        <v>11</v>
      </c>
      <c r="AL650">
        <v>0</v>
      </c>
      <c r="AM650">
        <v>11</v>
      </c>
      <c r="AN650">
        <v>78</v>
      </c>
      <c r="AO650">
        <v>12</v>
      </c>
      <c r="AP650">
        <v>111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hidden="1" x14ac:dyDescent="0.45">
      <c r="A651" t="s">
        <v>1477</v>
      </c>
      <c r="B651" t="s">
        <v>79</v>
      </c>
      <c r="C651" t="s">
        <v>724</v>
      </c>
      <c r="D651" t="s">
        <v>81</v>
      </c>
      <c r="E651" s="2" t="str">
        <f>HYPERLINK("capsilon://?command=openfolder&amp;siteaddress=FAM.docvelocity-na8.net&amp;folderid=FXEF074490-5E83-59D3-D98E-0C2DEDB18D7F","FX22033739")</f>
        <v>FX22033739</v>
      </c>
      <c r="F651" t="s">
        <v>19</v>
      </c>
      <c r="G651" t="s">
        <v>19</v>
      </c>
      <c r="H651" t="s">
        <v>82</v>
      </c>
      <c r="I651" t="s">
        <v>1478</v>
      </c>
      <c r="J651">
        <v>0</v>
      </c>
      <c r="K651" t="s">
        <v>84</v>
      </c>
      <c r="L651" t="s">
        <v>85</v>
      </c>
      <c r="M651" t="s">
        <v>86</v>
      </c>
      <c r="N651">
        <v>2</v>
      </c>
      <c r="O651" s="1">
        <v>44663.510254629633</v>
      </c>
      <c r="P651" s="1">
        <v>44663.522118055553</v>
      </c>
      <c r="Q651">
        <v>819</v>
      </c>
      <c r="R651">
        <v>206</v>
      </c>
      <c r="S651" t="b">
        <v>0</v>
      </c>
      <c r="T651" t="s">
        <v>87</v>
      </c>
      <c r="U651" t="b">
        <v>0</v>
      </c>
      <c r="V651" t="s">
        <v>98</v>
      </c>
      <c r="W651" s="1">
        <v>44663.518425925926</v>
      </c>
      <c r="X651">
        <v>162</v>
      </c>
      <c r="Y651">
        <v>0</v>
      </c>
      <c r="Z651">
        <v>0</v>
      </c>
      <c r="AA651">
        <v>0</v>
      </c>
      <c r="AB651">
        <v>37</v>
      </c>
      <c r="AC651">
        <v>0</v>
      </c>
      <c r="AD651">
        <v>0</v>
      </c>
      <c r="AE651">
        <v>0</v>
      </c>
      <c r="AF651">
        <v>0</v>
      </c>
      <c r="AG651">
        <v>0</v>
      </c>
      <c r="AH651" t="s">
        <v>99</v>
      </c>
      <c r="AI651" s="1">
        <v>44663.522118055553</v>
      </c>
      <c r="AJ651">
        <v>18</v>
      </c>
      <c r="AK651">
        <v>0</v>
      </c>
      <c r="AL651">
        <v>0</v>
      </c>
      <c r="AM651">
        <v>0</v>
      </c>
      <c r="AN651">
        <v>37</v>
      </c>
      <c r="AO651">
        <v>0</v>
      </c>
      <c r="AP651">
        <v>0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hidden="1" x14ac:dyDescent="0.45">
      <c r="A652" t="s">
        <v>1479</v>
      </c>
      <c r="B652" t="s">
        <v>79</v>
      </c>
      <c r="C652" t="s">
        <v>1473</v>
      </c>
      <c r="D652" t="s">
        <v>81</v>
      </c>
      <c r="E652" s="2" t="str">
        <f>HYPERLINK("capsilon://?command=openfolder&amp;siteaddress=FAM.docvelocity-na8.net&amp;folderid=FX2678D794-8978-39E2-F0A0-CEB214F17D93","FX22035681")</f>
        <v>FX22035681</v>
      </c>
      <c r="F652" t="s">
        <v>19</v>
      </c>
      <c r="G652" t="s">
        <v>19</v>
      </c>
      <c r="H652" t="s">
        <v>82</v>
      </c>
      <c r="I652" t="s">
        <v>1474</v>
      </c>
      <c r="J652">
        <v>459</v>
      </c>
      <c r="K652" t="s">
        <v>84</v>
      </c>
      <c r="L652" t="s">
        <v>85</v>
      </c>
      <c r="M652" t="s">
        <v>86</v>
      </c>
      <c r="N652">
        <v>2</v>
      </c>
      <c r="O652" s="1">
        <v>44663.515763888892</v>
      </c>
      <c r="P652" s="1">
        <v>44663.635810185187</v>
      </c>
      <c r="Q652">
        <v>4701</v>
      </c>
      <c r="R652">
        <v>5671</v>
      </c>
      <c r="S652" t="b">
        <v>0</v>
      </c>
      <c r="T652" t="s">
        <v>87</v>
      </c>
      <c r="U652" t="b">
        <v>1</v>
      </c>
      <c r="V652" t="s">
        <v>127</v>
      </c>
      <c r="W652" s="1">
        <v>44663.56417824074</v>
      </c>
      <c r="X652">
        <v>4162</v>
      </c>
      <c r="Y652">
        <v>357</v>
      </c>
      <c r="Z652">
        <v>0</v>
      </c>
      <c r="AA652">
        <v>357</v>
      </c>
      <c r="AB652">
        <v>42</v>
      </c>
      <c r="AC652">
        <v>120</v>
      </c>
      <c r="AD652">
        <v>102</v>
      </c>
      <c r="AE652">
        <v>0</v>
      </c>
      <c r="AF652">
        <v>0</v>
      </c>
      <c r="AG652">
        <v>0</v>
      </c>
      <c r="AH652" t="s">
        <v>115</v>
      </c>
      <c r="AI652" s="1">
        <v>44663.635810185187</v>
      </c>
      <c r="AJ652">
        <v>1482</v>
      </c>
      <c r="AK652">
        <v>2</v>
      </c>
      <c r="AL652">
        <v>0</v>
      </c>
      <c r="AM652">
        <v>2</v>
      </c>
      <c r="AN652">
        <v>42</v>
      </c>
      <c r="AO652">
        <v>2</v>
      </c>
      <c r="AP652">
        <v>100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hidden="1" x14ac:dyDescent="0.45">
      <c r="A653" t="s">
        <v>1480</v>
      </c>
      <c r="B653" t="s">
        <v>79</v>
      </c>
      <c r="C653" t="s">
        <v>1481</v>
      </c>
      <c r="D653" t="s">
        <v>81</v>
      </c>
      <c r="E653" s="2" t="str">
        <f>HYPERLINK("capsilon://?command=openfolder&amp;siteaddress=FAM.docvelocity-na8.net&amp;folderid=FX99621788-D3EE-BC36-0B4B-A25173A59D8C","FX22044201")</f>
        <v>FX22044201</v>
      </c>
      <c r="F653" t="s">
        <v>19</v>
      </c>
      <c r="G653" t="s">
        <v>19</v>
      </c>
      <c r="H653" t="s">
        <v>82</v>
      </c>
      <c r="I653" t="s">
        <v>1482</v>
      </c>
      <c r="J653">
        <v>417</v>
      </c>
      <c r="K653" t="s">
        <v>84</v>
      </c>
      <c r="L653" t="s">
        <v>85</v>
      </c>
      <c r="M653" t="s">
        <v>86</v>
      </c>
      <c r="N653">
        <v>1</v>
      </c>
      <c r="O653" s="1">
        <v>44663.534803240742</v>
      </c>
      <c r="P653" s="1">
        <v>44663.540289351855</v>
      </c>
      <c r="Q653">
        <v>156</v>
      </c>
      <c r="R653">
        <v>318</v>
      </c>
      <c r="S653" t="b">
        <v>0</v>
      </c>
      <c r="T653" t="s">
        <v>87</v>
      </c>
      <c r="U653" t="b">
        <v>0</v>
      </c>
      <c r="V653" t="s">
        <v>88</v>
      </c>
      <c r="W653" s="1">
        <v>44663.540289351855</v>
      </c>
      <c r="X653">
        <v>210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417</v>
      </c>
      <c r="AE653">
        <v>405</v>
      </c>
      <c r="AF653">
        <v>0</v>
      </c>
      <c r="AG653">
        <v>6</v>
      </c>
      <c r="AH653" t="s">
        <v>87</v>
      </c>
      <c r="AI653" t="s">
        <v>87</v>
      </c>
      <c r="AJ653" t="s">
        <v>87</v>
      </c>
      <c r="AK653" t="s">
        <v>87</v>
      </c>
      <c r="AL653" t="s">
        <v>87</v>
      </c>
      <c r="AM653" t="s">
        <v>87</v>
      </c>
      <c r="AN653" t="s">
        <v>87</v>
      </c>
      <c r="AO653" t="s">
        <v>87</v>
      </c>
      <c r="AP653" t="s">
        <v>87</v>
      </c>
      <c r="AQ653" t="s">
        <v>87</v>
      </c>
      <c r="AR653" t="s">
        <v>87</v>
      </c>
      <c r="AS653" t="s">
        <v>87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hidden="1" x14ac:dyDescent="0.45">
      <c r="A654" t="s">
        <v>1483</v>
      </c>
      <c r="B654" t="s">
        <v>79</v>
      </c>
      <c r="C654" t="s">
        <v>1484</v>
      </c>
      <c r="D654" t="s">
        <v>81</v>
      </c>
      <c r="E654" s="2" t="str">
        <f>HYPERLINK("capsilon://?command=openfolder&amp;siteaddress=FAM.docvelocity-na8.net&amp;folderid=FX991B4E26-E93D-1F94-8B84-549F2E135056","FX22044275")</f>
        <v>FX22044275</v>
      </c>
      <c r="F654" t="s">
        <v>19</v>
      </c>
      <c r="G654" t="s">
        <v>19</v>
      </c>
      <c r="H654" t="s">
        <v>82</v>
      </c>
      <c r="I654" t="s">
        <v>1485</v>
      </c>
      <c r="J654">
        <v>144</v>
      </c>
      <c r="K654" t="s">
        <v>84</v>
      </c>
      <c r="L654" t="s">
        <v>85</v>
      </c>
      <c r="M654" t="s">
        <v>86</v>
      </c>
      <c r="N654">
        <v>2</v>
      </c>
      <c r="O654" s="1">
        <v>44663.537233796298</v>
      </c>
      <c r="P654" s="1">
        <v>44663.756574074076</v>
      </c>
      <c r="Q654">
        <v>14156</v>
      </c>
      <c r="R654">
        <v>4795</v>
      </c>
      <c r="S654" t="b">
        <v>0</v>
      </c>
      <c r="T654" t="s">
        <v>87</v>
      </c>
      <c r="U654" t="b">
        <v>0</v>
      </c>
      <c r="V654" t="s">
        <v>130</v>
      </c>
      <c r="W654" s="1">
        <v>44663.566932870373</v>
      </c>
      <c r="X654">
        <v>1511</v>
      </c>
      <c r="Y654">
        <v>132</v>
      </c>
      <c r="Z654">
        <v>0</v>
      </c>
      <c r="AA654">
        <v>132</v>
      </c>
      <c r="AB654">
        <v>0</v>
      </c>
      <c r="AC654">
        <v>18</v>
      </c>
      <c r="AD654">
        <v>12</v>
      </c>
      <c r="AE654">
        <v>0</v>
      </c>
      <c r="AF654">
        <v>0</v>
      </c>
      <c r="AG654">
        <v>0</v>
      </c>
      <c r="AH654" t="s">
        <v>115</v>
      </c>
      <c r="AI654" s="1">
        <v>44663.756574074076</v>
      </c>
      <c r="AJ654">
        <v>1377</v>
      </c>
      <c r="AK654">
        <v>0</v>
      </c>
      <c r="AL654">
        <v>0</v>
      </c>
      <c r="AM654">
        <v>0</v>
      </c>
      <c r="AN654">
        <v>72</v>
      </c>
      <c r="AO654">
        <v>0</v>
      </c>
      <c r="AP654">
        <v>12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hidden="1" x14ac:dyDescent="0.45">
      <c r="A655" t="s">
        <v>1486</v>
      </c>
      <c r="B655" t="s">
        <v>79</v>
      </c>
      <c r="C655" t="s">
        <v>1481</v>
      </c>
      <c r="D655" t="s">
        <v>81</v>
      </c>
      <c r="E655" s="2" t="str">
        <f>HYPERLINK("capsilon://?command=openfolder&amp;siteaddress=FAM.docvelocity-na8.net&amp;folderid=FX99621788-D3EE-BC36-0B4B-A25173A59D8C","FX22044201")</f>
        <v>FX22044201</v>
      </c>
      <c r="F655" t="s">
        <v>19</v>
      </c>
      <c r="G655" t="s">
        <v>19</v>
      </c>
      <c r="H655" t="s">
        <v>82</v>
      </c>
      <c r="I655" t="s">
        <v>1482</v>
      </c>
      <c r="J655">
        <v>517</v>
      </c>
      <c r="K655" t="s">
        <v>84</v>
      </c>
      <c r="L655" t="s">
        <v>85</v>
      </c>
      <c r="M655" t="s">
        <v>86</v>
      </c>
      <c r="N655">
        <v>2</v>
      </c>
      <c r="O655" s="1">
        <v>44663.541226851848</v>
      </c>
      <c r="P655" s="1">
        <v>44663.663946759261</v>
      </c>
      <c r="Q655">
        <v>3891</v>
      </c>
      <c r="R655">
        <v>6712</v>
      </c>
      <c r="S655" t="b">
        <v>0</v>
      </c>
      <c r="T655" t="s">
        <v>87</v>
      </c>
      <c r="U655" t="b">
        <v>1</v>
      </c>
      <c r="V655" t="s">
        <v>114</v>
      </c>
      <c r="W655" s="1">
        <v>44663.591585648152</v>
      </c>
      <c r="X655">
        <v>3803</v>
      </c>
      <c r="Y655">
        <v>444</v>
      </c>
      <c r="Z655">
        <v>0</v>
      </c>
      <c r="AA655">
        <v>444</v>
      </c>
      <c r="AB655">
        <v>0</v>
      </c>
      <c r="AC655">
        <v>114</v>
      </c>
      <c r="AD655">
        <v>73</v>
      </c>
      <c r="AE655">
        <v>0</v>
      </c>
      <c r="AF655">
        <v>0</v>
      </c>
      <c r="AG655">
        <v>0</v>
      </c>
      <c r="AH655" t="s">
        <v>115</v>
      </c>
      <c r="AI655" s="1">
        <v>44663.663946759261</v>
      </c>
      <c r="AJ655">
        <v>2431</v>
      </c>
      <c r="AK655">
        <v>31</v>
      </c>
      <c r="AL655">
        <v>0</v>
      </c>
      <c r="AM655">
        <v>31</v>
      </c>
      <c r="AN655">
        <v>0</v>
      </c>
      <c r="AO655">
        <v>21</v>
      </c>
      <c r="AP655">
        <v>42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hidden="1" x14ac:dyDescent="0.45">
      <c r="A656" t="s">
        <v>1487</v>
      </c>
      <c r="B656" t="s">
        <v>79</v>
      </c>
      <c r="C656" t="s">
        <v>1488</v>
      </c>
      <c r="D656" t="s">
        <v>81</v>
      </c>
      <c r="E656" s="2" t="str">
        <f>HYPERLINK("capsilon://?command=openfolder&amp;siteaddress=FAM.docvelocity-na8.net&amp;folderid=FX1596DBEB-4B72-76AC-51E7-342C4B15B95D","FX22042296")</f>
        <v>FX22042296</v>
      </c>
      <c r="F656" t="s">
        <v>19</v>
      </c>
      <c r="G656" t="s">
        <v>19</v>
      </c>
      <c r="H656" t="s">
        <v>82</v>
      </c>
      <c r="I656" t="s">
        <v>1489</v>
      </c>
      <c r="J656">
        <v>71</v>
      </c>
      <c r="K656" t="s">
        <v>84</v>
      </c>
      <c r="L656" t="s">
        <v>85</v>
      </c>
      <c r="M656" t="s">
        <v>86</v>
      </c>
      <c r="N656">
        <v>1</v>
      </c>
      <c r="O656" s="1">
        <v>44663.545069444444</v>
      </c>
      <c r="P656" s="1">
        <v>44663.583773148152</v>
      </c>
      <c r="Q656">
        <v>2335</v>
      </c>
      <c r="R656">
        <v>1009</v>
      </c>
      <c r="S656" t="b">
        <v>0</v>
      </c>
      <c r="T656" t="s">
        <v>87</v>
      </c>
      <c r="U656" t="b">
        <v>0</v>
      </c>
      <c r="V656" t="s">
        <v>88</v>
      </c>
      <c r="W656" s="1">
        <v>44663.583773148152</v>
      </c>
      <c r="X656">
        <v>355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71</v>
      </c>
      <c r="AE656">
        <v>66</v>
      </c>
      <c r="AF656">
        <v>0</v>
      </c>
      <c r="AG656">
        <v>3</v>
      </c>
      <c r="AH656" t="s">
        <v>87</v>
      </c>
      <c r="AI656" t="s">
        <v>87</v>
      </c>
      <c r="AJ656" t="s">
        <v>87</v>
      </c>
      <c r="AK656" t="s">
        <v>87</v>
      </c>
      <c r="AL656" t="s">
        <v>87</v>
      </c>
      <c r="AM656" t="s">
        <v>87</v>
      </c>
      <c r="AN656" t="s">
        <v>87</v>
      </c>
      <c r="AO656" t="s">
        <v>87</v>
      </c>
      <c r="AP656" t="s">
        <v>87</v>
      </c>
      <c r="AQ656" t="s">
        <v>87</v>
      </c>
      <c r="AR656" t="s">
        <v>87</v>
      </c>
      <c r="AS656" t="s">
        <v>87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hidden="1" x14ac:dyDescent="0.45">
      <c r="A657" t="s">
        <v>1490</v>
      </c>
      <c r="B657" t="s">
        <v>79</v>
      </c>
      <c r="C657" t="s">
        <v>1488</v>
      </c>
      <c r="D657" t="s">
        <v>81</v>
      </c>
      <c r="E657" s="2" t="str">
        <f>HYPERLINK("capsilon://?command=openfolder&amp;siteaddress=FAM.docvelocity-na8.net&amp;folderid=FX1596DBEB-4B72-76AC-51E7-342C4B15B95D","FX22042296")</f>
        <v>FX22042296</v>
      </c>
      <c r="F657" t="s">
        <v>19</v>
      </c>
      <c r="G657" t="s">
        <v>19</v>
      </c>
      <c r="H657" t="s">
        <v>82</v>
      </c>
      <c r="I657" t="s">
        <v>1491</v>
      </c>
      <c r="J657">
        <v>28</v>
      </c>
      <c r="K657" t="s">
        <v>84</v>
      </c>
      <c r="L657" t="s">
        <v>85</v>
      </c>
      <c r="M657" t="s">
        <v>86</v>
      </c>
      <c r="N657">
        <v>2</v>
      </c>
      <c r="O657" s="1">
        <v>44663.546782407408</v>
      </c>
      <c r="P657" s="1">
        <v>44663.659895833334</v>
      </c>
      <c r="Q657">
        <v>9515</v>
      </c>
      <c r="R657">
        <v>258</v>
      </c>
      <c r="S657" t="b">
        <v>0</v>
      </c>
      <c r="T657" t="s">
        <v>87</v>
      </c>
      <c r="U657" t="b">
        <v>0</v>
      </c>
      <c r="V657" t="s">
        <v>108</v>
      </c>
      <c r="W657" s="1">
        <v>44663.551099537035</v>
      </c>
      <c r="X657">
        <v>109</v>
      </c>
      <c r="Y657">
        <v>21</v>
      </c>
      <c r="Z657">
        <v>0</v>
      </c>
      <c r="AA657">
        <v>21</v>
      </c>
      <c r="AB657">
        <v>0</v>
      </c>
      <c r="AC657">
        <v>0</v>
      </c>
      <c r="AD657">
        <v>7</v>
      </c>
      <c r="AE657">
        <v>0</v>
      </c>
      <c r="AF657">
        <v>0</v>
      </c>
      <c r="AG657">
        <v>0</v>
      </c>
      <c r="AH657" t="s">
        <v>99</v>
      </c>
      <c r="AI657" s="1">
        <v>44663.659895833334</v>
      </c>
      <c r="AJ657">
        <v>149</v>
      </c>
      <c r="AK657">
        <v>1</v>
      </c>
      <c r="AL657">
        <v>0</v>
      </c>
      <c r="AM657">
        <v>1</v>
      </c>
      <c r="AN657">
        <v>0</v>
      </c>
      <c r="AO657">
        <v>0</v>
      </c>
      <c r="AP657">
        <v>6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hidden="1" x14ac:dyDescent="0.45">
      <c r="A658" t="s">
        <v>1492</v>
      </c>
      <c r="B658" t="s">
        <v>79</v>
      </c>
      <c r="C658" t="s">
        <v>1493</v>
      </c>
      <c r="D658" t="s">
        <v>81</v>
      </c>
      <c r="E658" s="2" t="str">
        <f>HYPERLINK("capsilon://?command=openfolder&amp;siteaddress=FAM.docvelocity-na8.net&amp;folderid=FX3C1C8E44-9D5E-24B8-D500-2EF75353AF26","FX22043747")</f>
        <v>FX22043747</v>
      </c>
      <c r="F658" t="s">
        <v>19</v>
      </c>
      <c r="G658" t="s">
        <v>19</v>
      </c>
      <c r="H658" t="s">
        <v>82</v>
      </c>
      <c r="I658" t="s">
        <v>1494</v>
      </c>
      <c r="J658">
        <v>28</v>
      </c>
      <c r="K658" t="s">
        <v>84</v>
      </c>
      <c r="L658" t="s">
        <v>85</v>
      </c>
      <c r="M658" t="s">
        <v>86</v>
      </c>
      <c r="N658">
        <v>2</v>
      </c>
      <c r="O658" s="1">
        <v>44663.560219907406</v>
      </c>
      <c r="P658" s="1">
        <v>44663.661400462966</v>
      </c>
      <c r="Q658">
        <v>8494</v>
      </c>
      <c r="R658">
        <v>248</v>
      </c>
      <c r="S658" t="b">
        <v>0</v>
      </c>
      <c r="T658" t="s">
        <v>87</v>
      </c>
      <c r="U658" t="b">
        <v>0</v>
      </c>
      <c r="V658" t="s">
        <v>158</v>
      </c>
      <c r="W658" s="1">
        <v>44663.561712962961</v>
      </c>
      <c r="X658">
        <v>119</v>
      </c>
      <c r="Y658">
        <v>21</v>
      </c>
      <c r="Z658">
        <v>0</v>
      </c>
      <c r="AA658">
        <v>21</v>
      </c>
      <c r="AB658">
        <v>0</v>
      </c>
      <c r="AC658">
        <v>0</v>
      </c>
      <c r="AD658">
        <v>7</v>
      </c>
      <c r="AE658">
        <v>0</v>
      </c>
      <c r="AF658">
        <v>0</v>
      </c>
      <c r="AG658">
        <v>0</v>
      </c>
      <c r="AH658" t="s">
        <v>99</v>
      </c>
      <c r="AI658" s="1">
        <v>44663.661400462966</v>
      </c>
      <c r="AJ658">
        <v>129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7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hidden="1" x14ac:dyDescent="0.45">
      <c r="A659" t="s">
        <v>1495</v>
      </c>
      <c r="B659" t="s">
        <v>79</v>
      </c>
      <c r="C659" t="s">
        <v>1493</v>
      </c>
      <c r="D659" t="s">
        <v>81</v>
      </c>
      <c r="E659" s="2" t="str">
        <f>HYPERLINK("capsilon://?command=openfolder&amp;siteaddress=FAM.docvelocity-na8.net&amp;folderid=FX3C1C8E44-9D5E-24B8-D500-2EF75353AF26","FX22043747")</f>
        <v>FX22043747</v>
      </c>
      <c r="F659" t="s">
        <v>19</v>
      </c>
      <c r="G659" t="s">
        <v>19</v>
      </c>
      <c r="H659" t="s">
        <v>82</v>
      </c>
      <c r="I659" t="s">
        <v>1496</v>
      </c>
      <c r="J659">
        <v>70</v>
      </c>
      <c r="K659" t="s">
        <v>84</v>
      </c>
      <c r="L659" t="s">
        <v>85</v>
      </c>
      <c r="M659" t="s">
        <v>86</v>
      </c>
      <c r="N659">
        <v>2</v>
      </c>
      <c r="O659" s="1">
        <v>44663.560497685183</v>
      </c>
      <c r="P659" s="1">
        <v>44663.664363425924</v>
      </c>
      <c r="Q659">
        <v>8027</v>
      </c>
      <c r="R659">
        <v>947</v>
      </c>
      <c r="S659" t="b">
        <v>0</v>
      </c>
      <c r="T659" t="s">
        <v>87</v>
      </c>
      <c r="U659" t="b">
        <v>0</v>
      </c>
      <c r="V659" t="s">
        <v>98</v>
      </c>
      <c r="W659" s="1">
        <v>44663.569120370368</v>
      </c>
      <c r="X659">
        <v>691</v>
      </c>
      <c r="Y659">
        <v>62</v>
      </c>
      <c r="Z659">
        <v>0</v>
      </c>
      <c r="AA659">
        <v>62</v>
      </c>
      <c r="AB659">
        <v>0</v>
      </c>
      <c r="AC659">
        <v>12</v>
      </c>
      <c r="AD659">
        <v>8</v>
      </c>
      <c r="AE659">
        <v>0</v>
      </c>
      <c r="AF659">
        <v>0</v>
      </c>
      <c r="AG659">
        <v>0</v>
      </c>
      <c r="AH659" t="s">
        <v>99</v>
      </c>
      <c r="AI659" s="1">
        <v>44663.664363425924</v>
      </c>
      <c r="AJ659">
        <v>256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8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hidden="1" x14ac:dyDescent="0.45">
      <c r="A660" t="s">
        <v>1497</v>
      </c>
      <c r="B660" t="s">
        <v>79</v>
      </c>
      <c r="C660" t="s">
        <v>1493</v>
      </c>
      <c r="D660" t="s">
        <v>81</v>
      </c>
      <c r="E660" s="2" t="str">
        <f>HYPERLINK("capsilon://?command=openfolder&amp;siteaddress=FAM.docvelocity-na8.net&amp;folderid=FX3C1C8E44-9D5E-24B8-D500-2EF75353AF26","FX22043747")</f>
        <v>FX22043747</v>
      </c>
      <c r="F660" t="s">
        <v>19</v>
      </c>
      <c r="G660" t="s">
        <v>19</v>
      </c>
      <c r="H660" t="s">
        <v>82</v>
      </c>
      <c r="I660" t="s">
        <v>1498</v>
      </c>
      <c r="J660">
        <v>28</v>
      </c>
      <c r="K660" t="s">
        <v>84</v>
      </c>
      <c r="L660" t="s">
        <v>85</v>
      </c>
      <c r="M660" t="s">
        <v>86</v>
      </c>
      <c r="N660">
        <v>2</v>
      </c>
      <c r="O660" s="1">
        <v>44663.560844907406</v>
      </c>
      <c r="P660" s="1">
        <v>44663.666365740741</v>
      </c>
      <c r="Q660">
        <v>8848</v>
      </c>
      <c r="R660">
        <v>269</v>
      </c>
      <c r="S660" t="b">
        <v>0</v>
      </c>
      <c r="T660" t="s">
        <v>87</v>
      </c>
      <c r="U660" t="b">
        <v>0</v>
      </c>
      <c r="V660" t="s">
        <v>158</v>
      </c>
      <c r="W660" s="1">
        <v>44663.562916666669</v>
      </c>
      <c r="X660">
        <v>103</v>
      </c>
      <c r="Y660">
        <v>21</v>
      </c>
      <c r="Z660">
        <v>0</v>
      </c>
      <c r="AA660">
        <v>21</v>
      </c>
      <c r="AB660">
        <v>0</v>
      </c>
      <c r="AC660">
        <v>0</v>
      </c>
      <c r="AD660">
        <v>7</v>
      </c>
      <c r="AE660">
        <v>0</v>
      </c>
      <c r="AF660">
        <v>0</v>
      </c>
      <c r="AG660">
        <v>0</v>
      </c>
      <c r="AH660" t="s">
        <v>99</v>
      </c>
      <c r="AI660" s="1">
        <v>44663.666365740741</v>
      </c>
      <c r="AJ660">
        <v>102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6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hidden="1" x14ac:dyDescent="0.45">
      <c r="A661" t="s">
        <v>1499</v>
      </c>
      <c r="B661" t="s">
        <v>79</v>
      </c>
      <c r="C661" t="s">
        <v>1493</v>
      </c>
      <c r="D661" t="s">
        <v>81</v>
      </c>
      <c r="E661" s="2" t="str">
        <f>HYPERLINK("capsilon://?command=openfolder&amp;siteaddress=FAM.docvelocity-na8.net&amp;folderid=FX3C1C8E44-9D5E-24B8-D500-2EF75353AF26","FX22043747")</f>
        <v>FX22043747</v>
      </c>
      <c r="F661" t="s">
        <v>19</v>
      </c>
      <c r="G661" t="s">
        <v>19</v>
      </c>
      <c r="H661" t="s">
        <v>82</v>
      </c>
      <c r="I661" t="s">
        <v>1500</v>
      </c>
      <c r="J661">
        <v>28</v>
      </c>
      <c r="K661" t="s">
        <v>84</v>
      </c>
      <c r="L661" t="s">
        <v>85</v>
      </c>
      <c r="M661" t="s">
        <v>86</v>
      </c>
      <c r="N661">
        <v>2</v>
      </c>
      <c r="O661" s="1">
        <v>44663.560960648145</v>
      </c>
      <c r="P661" s="1">
        <v>44663.668912037036</v>
      </c>
      <c r="Q661">
        <v>8911</v>
      </c>
      <c r="R661">
        <v>416</v>
      </c>
      <c r="S661" t="b">
        <v>0</v>
      </c>
      <c r="T661" t="s">
        <v>87</v>
      </c>
      <c r="U661" t="b">
        <v>0</v>
      </c>
      <c r="V661" t="s">
        <v>148</v>
      </c>
      <c r="W661" s="1">
        <v>44663.564328703702</v>
      </c>
      <c r="X661">
        <v>207</v>
      </c>
      <c r="Y661">
        <v>21</v>
      </c>
      <c r="Z661">
        <v>0</v>
      </c>
      <c r="AA661">
        <v>21</v>
      </c>
      <c r="AB661">
        <v>0</v>
      </c>
      <c r="AC661">
        <v>0</v>
      </c>
      <c r="AD661">
        <v>7</v>
      </c>
      <c r="AE661">
        <v>0</v>
      </c>
      <c r="AF661">
        <v>0</v>
      </c>
      <c r="AG661">
        <v>0</v>
      </c>
      <c r="AH661" t="s">
        <v>99</v>
      </c>
      <c r="AI661" s="1">
        <v>44663.668912037036</v>
      </c>
      <c r="AJ661">
        <v>164</v>
      </c>
      <c r="AK661">
        <v>1</v>
      </c>
      <c r="AL661">
        <v>0</v>
      </c>
      <c r="AM661">
        <v>1</v>
      </c>
      <c r="AN661">
        <v>0</v>
      </c>
      <c r="AO661">
        <v>1</v>
      </c>
      <c r="AP661">
        <v>6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hidden="1" x14ac:dyDescent="0.45">
      <c r="A662" t="s">
        <v>1501</v>
      </c>
      <c r="B662" t="s">
        <v>79</v>
      </c>
      <c r="C662" t="s">
        <v>1493</v>
      </c>
      <c r="D662" t="s">
        <v>81</v>
      </c>
      <c r="E662" s="2" t="str">
        <f>HYPERLINK("capsilon://?command=openfolder&amp;siteaddress=FAM.docvelocity-na8.net&amp;folderid=FX3C1C8E44-9D5E-24B8-D500-2EF75353AF26","FX22043747")</f>
        <v>FX22043747</v>
      </c>
      <c r="F662" t="s">
        <v>19</v>
      </c>
      <c r="G662" t="s">
        <v>19</v>
      </c>
      <c r="H662" t="s">
        <v>82</v>
      </c>
      <c r="I662" t="s">
        <v>1502</v>
      </c>
      <c r="J662">
        <v>0</v>
      </c>
      <c r="K662" t="s">
        <v>84</v>
      </c>
      <c r="L662" t="s">
        <v>85</v>
      </c>
      <c r="M662" t="s">
        <v>86</v>
      </c>
      <c r="N662">
        <v>2</v>
      </c>
      <c r="O662" s="1">
        <v>44663.561064814814</v>
      </c>
      <c r="P662" s="1">
        <v>44663.680300925924</v>
      </c>
      <c r="Q662">
        <v>9600</v>
      </c>
      <c r="R662">
        <v>702</v>
      </c>
      <c r="S662" t="b">
        <v>0</v>
      </c>
      <c r="T662" t="s">
        <v>87</v>
      </c>
      <c r="U662" t="b">
        <v>0</v>
      </c>
      <c r="V662" t="s">
        <v>158</v>
      </c>
      <c r="W662" s="1">
        <v>44663.566377314812</v>
      </c>
      <c r="X662">
        <v>298</v>
      </c>
      <c r="Y662">
        <v>52</v>
      </c>
      <c r="Z662">
        <v>0</v>
      </c>
      <c r="AA662">
        <v>52</v>
      </c>
      <c r="AB662">
        <v>0</v>
      </c>
      <c r="AC662">
        <v>32</v>
      </c>
      <c r="AD662">
        <v>-52</v>
      </c>
      <c r="AE662">
        <v>0</v>
      </c>
      <c r="AF662">
        <v>0</v>
      </c>
      <c r="AG662">
        <v>0</v>
      </c>
      <c r="AH662" t="s">
        <v>99</v>
      </c>
      <c r="AI662" s="1">
        <v>44663.680300925924</v>
      </c>
      <c r="AJ662">
        <v>404</v>
      </c>
      <c r="AK662">
        <v>3</v>
      </c>
      <c r="AL662">
        <v>0</v>
      </c>
      <c r="AM662">
        <v>3</v>
      </c>
      <c r="AN662">
        <v>0</v>
      </c>
      <c r="AO662">
        <v>3</v>
      </c>
      <c r="AP662">
        <v>-55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hidden="1" x14ac:dyDescent="0.45">
      <c r="A663" t="s">
        <v>1503</v>
      </c>
      <c r="B663" t="s">
        <v>79</v>
      </c>
      <c r="C663" t="s">
        <v>1504</v>
      </c>
      <c r="D663" t="s">
        <v>81</v>
      </c>
      <c r="E663" s="2" t="str">
        <f>HYPERLINK("capsilon://?command=openfolder&amp;siteaddress=FAM.docvelocity-na8.net&amp;folderid=FXFDE5F068-95EF-5423-109F-BC57BE9CACFC","FX22043680")</f>
        <v>FX22043680</v>
      </c>
      <c r="F663" t="s">
        <v>19</v>
      </c>
      <c r="G663" t="s">
        <v>19</v>
      </c>
      <c r="H663" t="s">
        <v>82</v>
      </c>
      <c r="I663" t="s">
        <v>1505</v>
      </c>
      <c r="J663">
        <v>102</v>
      </c>
      <c r="K663" t="s">
        <v>84</v>
      </c>
      <c r="L663" t="s">
        <v>85</v>
      </c>
      <c r="M663" t="s">
        <v>86</v>
      </c>
      <c r="N663">
        <v>1</v>
      </c>
      <c r="O663" s="1">
        <v>44663.578217592592</v>
      </c>
      <c r="P663" s="1">
        <v>44663.585127314815</v>
      </c>
      <c r="Q663">
        <v>400</v>
      </c>
      <c r="R663">
        <v>197</v>
      </c>
      <c r="S663" t="b">
        <v>0</v>
      </c>
      <c r="T663" t="s">
        <v>87</v>
      </c>
      <c r="U663" t="b">
        <v>0</v>
      </c>
      <c r="V663" t="s">
        <v>88</v>
      </c>
      <c r="W663" s="1">
        <v>44663.585127314815</v>
      </c>
      <c r="X663">
        <v>116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102</v>
      </c>
      <c r="AE663">
        <v>90</v>
      </c>
      <c r="AF663">
        <v>0</v>
      </c>
      <c r="AG663">
        <v>3</v>
      </c>
      <c r="AH663" t="s">
        <v>87</v>
      </c>
      <c r="AI663" t="s">
        <v>87</v>
      </c>
      <c r="AJ663" t="s">
        <v>87</v>
      </c>
      <c r="AK663" t="s">
        <v>87</v>
      </c>
      <c r="AL663" t="s">
        <v>87</v>
      </c>
      <c r="AM663" t="s">
        <v>87</v>
      </c>
      <c r="AN663" t="s">
        <v>87</v>
      </c>
      <c r="AO663" t="s">
        <v>87</v>
      </c>
      <c r="AP663" t="s">
        <v>87</v>
      </c>
      <c r="AQ663" t="s">
        <v>87</v>
      </c>
      <c r="AR663" t="s">
        <v>87</v>
      </c>
      <c r="AS663" t="s">
        <v>87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hidden="1" x14ac:dyDescent="0.45">
      <c r="A664" t="s">
        <v>1506</v>
      </c>
      <c r="B664" t="s">
        <v>79</v>
      </c>
      <c r="C664" t="s">
        <v>1488</v>
      </c>
      <c r="D664" t="s">
        <v>81</v>
      </c>
      <c r="E664" s="2" t="str">
        <f>HYPERLINK("capsilon://?command=openfolder&amp;siteaddress=FAM.docvelocity-na8.net&amp;folderid=FX1596DBEB-4B72-76AC-51E7-342C4B15B95D","FX22042296")</f>
        <v>FX22042296</v>
      </c>
      <c r="F664" t="s">
        <v>19</v>
      </c>
      <c r="G664" t="s">
        <v>19</v>
      </c>
      <c r="H664" t="s">
        <v>82</v>
      </c>
      <c r="I664" t="s">
        <v>1489</v>
      </c>
      <c r="J664">
        <v>213</v>
      </c>
      <c r="K664" t="s">
        <v>84</v>
      </c>
      <c r="L664" t="s">
        <v>85</v>
      </c>
      <c r="M664" t="s">
        <v>86</v>
      </c>
      <c r="N664">
        <v>2</v>
      </c>
      <c r="O664" s="1">
        <v>44663.584560185183</v>
      </c>
      <c r="P664" s="1">
        <v>44663.653831018521</v>
      </c>
      <c r="Q664">
        <v>1389</v>
      </c>
      <c r="R664">
        <v>4596</v>
      </c>
      <c r="S664" t="b">
        <v>0</v>
      </c>
      <c r="T664" t="s">
        <v>87</v>
      </c>
      <c r="U664" t="b">
        <v>1</v>
      </c>
      <c r="V664" t="s">
        <v>98</v>
      </c>
      <c r="W664" s="1">
        <v>44663.626701388886</v>
      </c>
      <c r="X664">
        <v>3635</v>
      </c>
      <c r="Y664">
        <v>138</v>
      </c>
      <c r="Z664">
        <v>0</v>
      </c>
      <c r="AA664">
        <v>138</v>
      </c>
      <c r="AB664">
        <v>0</v>
      </c>
      <c r="AC664">
        <v>94</v>
      </c>
      <c r="AD664">
        <v>75</v>
      </c>
      <c r="AE664">
        <v>0</v>
      </c>
      <c r="AF664">
        <v>0</v>
      </c>
      <c r="AG664">
        <v>0</v>
      </c>
      <c r="AH664" t="s">
        <v>182</v>
      </c>
      <c r="AI664" s="1">
        <v>44663.653831018521</v>
      </c>
      <c r="AJ664">
        <v>961</v>
      </c>
      <c r="AK664">
        <v>4</v>
      </c>
      <c r="AL664">
        <v>0</v>
      </c>
      <c r="AM664">
        <v>4</v>
      </c>
      <c r="AN664">
        <v>0</v>
      </c>
      <c r="AO664">
        <v>4</v>
      </c>
      <c r="AP664">
        <v>71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hidden="1" x14ac:dyDescent="0.45">
      <c r="A665" t="s">
        <v>1507</v>
      </c>
      <c r="B665" t="s">
        <v>79</v>
      </c>
      <c r="C665" t="s">
        <v>1504</v>
      </c>
      <c r="D665" t="s">
        <v>81</v>
      </c>
      <c r="E665" s="2" t="str">
        <f>HYPERLINK("capsilon://?command=openfolder&amp;siteaddress=FAM.docvelocity-na8.net&amp;folderid=FXFDE5F068-95EF-5423-109F-BC57BE9CACFC","FX22043680")</f>
        <v>FX22043680</v>
      </c>
      <c r="F665" t="s">
        <v>19</v>
      </c>
      <c r="G665" t="s">
        <v>19</v>
      </c>
      <c r="H665" t="s">
        <v>82</v>
      </c>
      <c r="I665" t="s">
        <v>1505</v>
      </c>
      <c r="J665">
        <v>126</v>
      </c>
      <c r="K665" t="s">
        <v>84</v>
      </c>
      <c r="L665" t="s">
        <v>85</v>
      </c>
      <c r="M665" t="s">
        <v>86</v>
      </c>
      <c r="N665">
        <v>2</v>
      </c>
      <c r="O665" s="1">
        <v>44663.585787037038</v>
      </c>
      <c r="P665" s="1">
        <v>44663.656967592593</v>
      </c>
      <c r="Q665">
        <v>5310</v>
      </c>
      <c r="R665">
        <v>840</v>
      </c>
      <c r="S665" t="b">
        <v>0</v>
      </c>
      <c r="T665" t="s">
        <v>87</v>
      </c>
      <c r="U665" t="b">
        <v>1</v>
      </c>
      <c r="V665" t="s">
        <v>148</v>
      </c>
      <c r="W665" s="1">
        <v>44663.592430555553</v>
      </c>
      <c r="X665">
        <v>570</v>
      </c>
      <c r="Y665">
        <v>109</v>
      </c>
      <c r="Z665">
        <v>0</v>
      </c>
      <c r="AA665">
        <v>109</v>
      </c>
      <c r="AB665">
        <v>0</v>
      </c>
      <c r="AC665">
        <v>3</v>
      </c>
      <c r="AD665">
        <v>17</v>
      </c>
      <c r="AE665">
        <v>0</v>
      </c>
      <c r="AF665">
        <v>0</v>
      </c>
      <c r="AG665">
        <v>0</v>
      </c>
      <c r="AH665" t="s">
        <v>182</v>
      </c>
      <c r="AI665" s="1">
        <v>44663.656967592593</v>
      </c>
      <c r="AJ665">
        <v>270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17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hidden="1" x14ac:dyDescent="0.45">
      <c r="A666" t="s">
        <v>1508</v>
      </c>
      <c r="B666" t="s">
        <v>79</v>
      </c>
      <c r="C666" t="s">
        <v>1509</v>
      </c>
      <c r="D666" t="s">
        <v>81</v>
      </c>
      <c r="E666" s="2" t="str">
        <f>HYPERLINK("capsilon://?command=openfolder&amp;siteaddress=FAM.docvelocity-na8.net&amp;folderid=FX2D238835-53BC-02FC-4D8F-349FD434F9C2","FX22027034")</f>
        <v>FX22027034</v>
      </c>
      <c r="F666" t="s">
        <v>19</v>
      </c>
      <c r="G666" t="s">
        <v>19</v>
      </c>
      <c r="H666" t="s">
        <v>82</v>
      </c>
      <c r="I666" t="s">
        <v>1510</v>
      </c>
      <c r="J666">
        <v>0</v>
      </c>
      <c r="K666" t="s">
        <v>84</v>
      </c>
      <c r="L666" t="s">
        <v>85</v>
      </c>
      <c r="M666" t="s">
        <v>86</v>
      </c>
      <c r="N666">
        <v>2</v>
      </c>
      <c r="O666" s="1">
        <v>44663.588773148149</v>
      </c>
      <c r="P666" s="1">
        <v>44663.680462962962</v>
      </c>
      <c r="Q666">
        <v>7817</v>
      </c>
      <c r="R666">
        <v>105</v>
      </c>
      <c r="S666" t="b">
        <v>0</v>
      </c>
      <c r="T666" t="s">
        <v>87</v>
      </c>
      <c r="U666" t="b">
        <v>0</v>
      </c>
      <c r="V666" t="s">
        <v>189</v>
      </c>
      <c r="W666" s="1">
        <v>44663.590694444443</v>
      </c>
      <c r="X666">
        <v>87</v>
      </c>
      <c r="Y666">
        <v>0</v>
      </c>
      <c r="Z666">
        <v>0</v>
      </c>
      <c r="AA666">
        <v>0</v>
      </c>
      <c r="AB666">
        <v>37</v>
      </c>
      <c r="AC666">
        <v>0</v>
      </c>
      <c r="AD666">
        <v>0</v>
      </c>
      <c r="AE666">
        <v>0</v>
      </c>
      <c r="AF666">
        <v>0</v>
      </c>
      <c r="AG666">
        <v>0</v>
      </c>
      <c r="AH666" t="s">
        <v>99</v>
      </c>
      <c r="AI666" s="1">
        <v>44663.680462962962</v>
      </c>
      <c r="AJ666">
        <v>13</v>
      </c>
      <c r="AK666">
        <v>0</v>
      </c>
      <c r="AL666">
        <v>0</v>
      </c>
      <c r="AM666">
        <v>0</v>
      </c>
      <c r="AN666">
        <v>37</v>
      </c>
      <c r="AO666">
        <v>0</v>
      </c>
      <c r="AP666">
        <v>0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hidden="1" x14ac:dyDescent="0.45">
      <c r="A667" t="s">
        <v>1511</v>
      </c>
      <c r="B667" t="s">
        <v>79</v>
      </c>
      <c r="C667" t="s">
        <v>1512</v>
      </c>
      <c r="D667" t="s">
        <v>81</v>
      </c>
      <c r="E667" s="2" t="str">
        <f>HYPERLINK("capsilon://?command=openfolder&amp;siteaddress=FAM.docvelocity-na8.net&amp;folderid=FX7E1DFACA-B11B-335C-C4CD-2B722FA37879","FX220210371")</f>
        <v>FX220210371</v>
      </c>
      <c r="F667" t="s">
        <v>19</v>
      </c>
      <c r="G667" t="s">
        <v>19</v>
      </c>
      <c r="H667" t="s">
        <v>82</v>
      </c>
      <c r="I667" t="s">
        <v>1513</v>
      </c>
      <c r="J667">
        <v>318</v>
      </c>
      <c r="K667" t="s">
        <v>84</v>
      </c>
      <c r="L667" t="s">
        <v>85</v>
      </c>
      <c r="M667" t="s">
        <v>86</v>
      </c>
      <c r="N667">
        <v>1</v>
      </c>
      <c r="O667" s="1">
        <v>44663.590856481482</v>
      </c>
      <c r="P667" s="1">
        <v>44663.656273148146</v>
      </c>
      <c r="Q667">
        <v>4798</v>
      </c>
      <c r="R667">
        <v>854</v>
      </c>
      <c r="S667" t="b">
        <v>0</v>
      </c>
      <c r="T667" t="s">
        <v>87</v>
      </c>
      <c r="U667" t="b">
        <v>0</v>
      </c>
      <c r="V667" t="s">
        <v>88</v>
      </c>
      <c r="W667" s="1">
        <v>44663.656273148146</v>
      </c>
      <c r="X667">
        <v>442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318</v>
      </c>
      <c r="AE667">
        <v>294</v>
      </c>
      <c r="AF667">
        <v>0</v>
      </c>
      <c r="AG667">
        <v>9</v>
      </c>
      <c r="AH667" t="s">
        <v>87</v>
      </c>
      <c r="AI667" t="s">
        <v>87</v>
      </c>
      <c r="AJ667" t="s">
        <v>87</v>
      </c>
      <c r="AK667" t="s">
        <v>87</v>
      </c>
      <c r="AL667" t="s">
        <v>87</v>
      </c>
      <c r="AM667" t="s">
        <v>87</v>
      </c>
      <c r="AN667" t="s">
        <v>87</v>
      </c>
      <c r="AO667" t="s">
        <v>87</v>
      </c>
      <c r="AP667" t="s">
        <v>87</v>
      </c>
      <c r="AQ667" t="s">
        <v>87</v>
      </c>
      <c r="AR667" t="s">
        <v>87</v>
      </c>
      <c r="AS667" t="s">
        <v>87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hidden="1" x14ac:dyDescent="0.45">
      <c r="A668" t="s">
        <v>1514</v>
      </c>
      <c r="B668" t="s">
        <v>79</v>
      </c>
      <c r="C668" t="s">
        <v>931</v>
      </c>
      <c r="D668" t="s">
        <v>81</v>
      </c>
      <c r="E668" s="2" t="str">
        <f>HYPERLINK("capsilon://?command=openfolder&amp;siteaddress=FAM.docvelocity-na8.net&amp;folderid=FX00C0B322-6DFC-FAA5-A1A7-40272651CDED","FX22041383")</f>
        <v>FX22041383</v>
      </c>
      <c r="F668" t="s">
        <v>19</v>
      </c>
      <c r="G668" t="s">
        <v>19</v>
      </c>
      <c r="H668" t="s">
        <v>82</v>
      </c>
      <c r="I668" t="s">
        <v>1515</v>
      </c>
      <c r="J668">
        <v>0</v>
      </c>
      <c r="K668" t="s">
        <v>84</v>
      </c>
      <c r="L668" t="s">
        <v>85</v>
      </c>
      <c r="M668" t="s">
        <v>86</v>
      </c>
      <c r="N668">
        <v>2</v>
      </c>
      <c r="O668" s="1">
        <v>44663.610532407409</v>
      </c>
      <c r="P668" s="1">
        <v>44663.68167824074</v>
      </c>
      <c r="Q668">
        <v>5884</v>
      </c>
      <c r="R668">
        <v>263</v>
      </c>
      <c r="S668" t="b">
        <v>0</v>
      </c>
      <c r="T668" t="s">
        <v>87</v>
      </c>
      <c r="U668" t="b">
        <v>0</v>
      </c>
      <c r="V668" t="s">
        <v>148</v>
      </c>
      <c r="W668" s="1">
        <v>44663.613125000003</v>
      </c>
      <c r="X668">
        <v>159</v>
      </c>
      <c r="Y668">
        <v>9</v>
      </c>
      <c r="Z668">
        <v>0</v>
      </c>
      <c r="AA668">
        <v>9</v>
      </c>
      <c r="AB668">
        <v>0</v>
      </c>
      <c r="AC668">
        <v>2</v>
      </c>
      <c r="AD668">
        <v>-9</v>
      </c>
      <c r="AE668">
        <v>0</v>
      </c>
      <c r="AF668">
        <v>0</v>
      </c>
      <c r="AG668">
        <v>0</v>
      </c>
      <c r="AH668" t="s">
        <v>99</v>
      </c>
      <c r="AI668" s="1">
        <v>44663.68167824074</v>
      </c>
      <c r="AJ668">
        <v>104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-9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hidden="1" x14ac:dyDescent="0.45">
      <c r="A669" t="s">
        <v>1516</v>
      </c>
      <c r="B669" t="s">
        <v>79</v>
      </c>
      <c r="C669" t="s">
        <v>820</v>
      </c>
      <c r="D669" t="s">
        <v>81</v>
      </c>
      <c r="E669" s="2" t="str">
        <f>HYPERLINK("capsilon://?command=openfolder&amp;siteaddress=FAM.docvelocity-na8.net&amp;folderid=FXE57F6F0D-16AA-F6BC-6324-2FC052F777FA","FX220313463")</f>
        <v>FX220313463</v>
      </c>
      <c r="F669" t="s">
        <v>19</v>
      </c>
      <c r="G669" t="s">
        <v>19</v>
      </c>
      <c r="H669" t="s">
        <v>82</v>
      </c>
      <c r="I669" t="s">
        <v>1517</v>
      </c>
      <c r="J669">
        <v>28</v>
      </c>
      <c r="K669" t="s">
        <v>84</v>
      </c>
      <c r="L669" t="s">
        <v>85</v>
      </c>
      <c r="M669" t="s">
        <v>86</v>
      </c>
      <c r="N669">
        <v>2</v>
      </c>
      <c r="O669" s="1">
        <v>44652.782314814816</v>
      </c>
      <c r="P669" s="1">
        <v>44652.794004629628</v>
      </c>
      <c r="Q669">
        <v>649</v>
      </c>
      <c r="R669">
        <v>361</v>
      </c>
      <c r="S669" t="b">
        <v>0</v>
      </c>
      <c r="T669" t="s">
        <v>87</v>
      </c>
      <c r="U669" t="b">
        <v>0</v>
      </c>
      <c r="V669" t="s">
        <v>158</v>
      </c>
      <c r="W669" s="1">
        <v>44652.784768518519</v>
      </c>
      <c r="X669">
        <v>162</v>
      </c>
      <c r="Y669">
        <v>21</v>
      </c>
      <c r="Z669">
        <v>0</v>
      </c>
      <c r="AA669">
        <v>21</v>
      </c>
      <c r="AB669">
        <v>0</v>
      </c>
      <c r="AC669">
        <v>1</v>
      </c>
      <c r="AD669">
        <v>7</v>
      </c>
      <c r="AE669">
        <v>0</v>
      </c>
      <c r="AF669">
        <v>0</v>
      </c>
      <c r="AG669">
        <v>0</v>
      </c>
      <c r="AH669" t="s">
        <v>190</v>
      </c>
      <c r="AI669" s="1">
        <v>44652.794004629628</v>
      </c>
      <c r="AJ669">
        <v>199</v>
      </c>
      <c r="AK669">
        <v>3</v>
      </c>
      <c r="AL669">
        <v>0</v>
      </c>
      <c r="AM669">
        <v>3</v>
      </c>
      <c r="AN669">
        <v>0</v>
      </c>
      <c r="AO669">
        <v>3</v>
      </c>
      <c r="AP669">
        <v>4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hidden="1" x14ac:dyDescent="0.45">
      <c r="A670" t="s">
        <v>1518</v>
      </c>
      <c r="B670" t="s">
        <v>79</v>
      </c>
      <c r="C670" t="s">
        <v>820</v>
      </c>
      <c r="D670" t="s">
        <v>81</v>
      </c>
      <c r="E670" s="2" t="str">
        <f>HYPERLINK("capsilon://?command=openfolder&amp;siteaddress=FAM.docvelocity-na8.net&amp;folderid=FXE57F6F0D-16AA-F6BC-6324-2FC052F777FA","FX220313463")</f>
        <v>FX220313463</v>
      </c>
      <c r="F670" t="s">
        <v>19</v>
      </c>
      <c r="G670" t="s">
        <v>19</v>
      </c>
      <c r="H670" t="s">
        <v>82</v>
      </c>
      <c r="I670" t="s">
        <v>1519</v>
      </c>
      <c r="J670">
        <v>28</v>
      </c>
      <c r="K670" t="s">
        <v>84</v>
      </c>
      <c r="L670" t="s">
        <v>85</v>
      </c>
      <c r="M670" t="s">
        <v>86</v>
      </c>
      <c r="N670">
        <v>2</v>
      </c>
      <c r="O670" s="1">
        <v>44652.782407407409</v>
      </c>
      <c r="P670" s="1">
        <v>44652.796319444446</v>
      </c>
      <c r="Q670">
        <v>693</v>
      </c>
      <c r="R670">
        <v>509</v>
      </c>
      <c r="S670" t="b">
        <v>0</v>
      </c>
      <c r="T670" t="s">
        <v>87</v>
      </c>
      <c r="U670" t="b">
        <v>0</v>
      </c>
      <c r="V670" t="s">
        <v>158</v>
      </c>
      <c r="W670" s="1">
        <v>44652.788368055553</v>
      </c>
      <c r="X670">
        <v>310</v>
      </c>
      <c r="Y670">
        <v>21</v>
      </c>
      <c r="Z670">
        <v>0</v>
      </c>
      <c r="AA670">
        <v>21</v>
      </c>
      <c r="AB670">
        <v>0</v>
      </c>
      <c r="AC670">
        <v>8</v>
      </c>
      <c r="AD670">
        <v>7</v>
      </c>
      <c r="AE670">
        <v>0</v>
      </c>
      <c r="AF670">
        <v>0</v>
      </c>
      <c r="AG670">
        <v>0</v>
      </c>
      <c r="AH670" t="s">
        <v>190</v>
      </c>
      <c r="AI670" s="1">
        <v>44652.796319444446</v>
      </c>
      <c r="AJ670">
        <v>199</v>
      </c>
      <c r="AK670">
        <v>1</v>
      </c>
      <c r="AL670">
        <v>0</v>
      </c>
      <c r="AM670">
        <v>1</v>
      </c>
      <c r="AN670">
        <v>0</v>
      </c>
      <c r="AO670">
        <v>1</v>
      </c>
      <c r="AP670">
        <v>6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hidden="1" x14ac:dyDescent="0.45">
      <c r="A671" t="s">
        <v>1520</v>
      </c>
      <c r="B671" t="s">
        <v>79</v>
      </c>
      <c r="C671" t="s">
        <v>820</v>
      </c>
      <c r="D671" t="s">
        <v>81</v>
      </c>
      <c r="E671" s="2" t="str">
        <f>HYPERLINK("capsilon://?command=openfolder&amp;siteaddress=FAM.docvelocity-na8.net&amp;folderid=FXE57F6F0D-16AA-F6BC-6324-2FC052F777FA","FX220313463")</f>
        <v>FX220313463</v>
      </c>
      <c r="F671" t="s">
        <v>19</v>
      </c>
      <c r="G671" t="s">
        <v>19</v>
      </c>
      <c r="H671" t="s">
        <v>82</v>
      </c>
      <c r="I671" t="s">
        <v>1521</v>
      </c>
      <c r="J671">
        <v>28</v>
      </c>
      <c r="K671" t="s">
        <v>84</v>
      </c>
      <c r="L671" t="s">
        <v>85</v>
      </c>
      <c r="M671" t="s">
        <v>86</v>
      </c>
      <c r="N671">
        <v>2</v>
      </c>
      <c r="O671" s="1">
        <v>44652.78261574074</v>
      </c>
      <c r="P671" s="1">
        <v>44652.797777777778</v>
      </c>
      <c r="Q671">
        <v>856</v>
      </c>
      <c r="R671">
        <v>454</v>
      </c>
      <c r="S671" t="b">
        <v>0</v>
      </c>
      <c r="T671" t="s">
        <v>87</v>
      </c>
      <c r="U671" t="b">
        <v>0</v>
      </c>
      <c r="V671" t="s">
        <v>98</v>
      </c>
      <c r="W671" s="1">
        <v>44652.791747685187</v>
      </c>
      <c r="X671">
        <v>329</v>
      </c>
      <c r="Y671">
        <v>21</v>
      </c>
      <c r="Z671">
        <v>0</v>
      </c>
      <c r="AA671">
        <v>21</v>
      </c>
      <c r="AB671">
        <v>0</v>
      </c>
      <c r="AC671">
        <v>2</v>
      </c>
      <c r="AD671">
        <v>7</v>
      </c>
      <c r="AE671">
        <v>0</v>
      </c>
      <c r="AF671">
        <v>0</v>
      </c>
      <c r="AG671">
        <v>0</v>
      </c>
      <c r="AH671" t="s">
        <v>190</v>
      </c>
      <c r="AI671" s="1">
        <v>44652.797777777778</v>
      </c>
      <c r="AJ671">
        <v>125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7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hidden="1" x14ac:dyDescent="0.45">
      <c r="A672" t="s">
        <v>1522</v>
      </c>
      <c r="B672" t="s">
        <v>79</v>
      </c>
      <c r="C672" t="s">
        <v>1523</v>
      </c>
      <c r="D672" t="s">
        <v>81</v>
      </c>
      <c r="E672" s="2" t="str">
        <f>HYPERLINK("capsilon://?command=openfolder&amp;siteaddress=FAM.docvelocity-na8.net&amp;folderid=FX0306DD5A-A0B7-CC95-200C-727AACDD8E06","FX2204332")</f>
        <v>FX2204332</v>
      </c>
      <c r="F672" t="s">
        <v>19</v>
      </c>
      <c r="G672" t="s">
        <v>19</v>
      </c>
      <c r="H672" t="s">
        <v>82</v>
      </c>
      <c r="I672" t="s">
        <v>1524</v>
      </c>
      <c r="J672">
        <v>64</v>
      </c>
      <c r="K672" t="s">
        <v>84</v>
      </c>
      <c r="L672" t="s">
        <v>85</v>
      </c>
      <c r="M672" t="s">
        <v>86</v>
      </c>
      <c r="N672">
        <v>1</v>
      </c>
      <c r="O672" s="1">
        <v>44652.782812500001</v>
      </c>
      <c r="P672" s="1">
        <v>44652.792592592596</v>
      </c>
      <c r="Q672">
        <v>694</v>
      </c>
      <c r="R672">
        <v>151</v>
      </c>
      <c r="S672" t="b">
        <v>0</v>
      </c>
      <c r="T672" t="s">
        <v>87</v>
      </c>
      <c r="U672" t="b">
        <v>0</v>
      </c>
      <c r="V672" t="s">
        <v>88</v>
      </c>
      <c r="W672" s="1">
        <v>44652.792592592596</v>
      </c>
      <c r="X672">
        <v>86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64</v>
      </c>
      <c r="AE672">
        <v>59</v>
      </c>
      <c r="AF672">
        <v>0</v>
      </c>
      <c r="AG672">
        <v>2</v>
      </c>
      <c r="AH672" t="s">
        <v>87</v>
      </c>
      <c r="AI672" t="s">
        <v>87</v>
      </c>
      <c r="AJ672" t="s">
        <v>87</v>
      </c>
      <c r="AK672" t="s">
        <v>87</v>
      </c>
      <c r="AL672" t="s">
        <v>87</v>
      </c>
      <c r="AM672" t="s">
        <v>87</v>
      </c>
      <c r="AN672" t="s">
        <v>87</v>
      </c>
      <c r="AO672" t="s">
        <v>87</v>
      </c>
      <c r="AP672" t="s">
        <v>87</v>
      </c>
      <c r="AQ672" t="s">
        <v>87</v>
      </c>
      <c r="AR672" t="s">
        <v>87</v>
      </c>
      <c r="AS672" t="s">
        <v>87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hidden="1" x14ac:dyDescent="0.45">
      <c r="A673" t="s">
        <v>1525</v>
      </c>
      <c r="B673" t="s">
        <v>79</v>
      </c>
      <c r="C673" t="s">
        <v>1526</v>
      </c>
      <c r="D673" t="s">
        <v>81</v>
      </c>
      <c r="E673" s="2" t="str">
        <f>HYPERLINK("capsilon://?command=openfolder&amp;siteaddress=FAM.docvelocity-na8.net&amp;folderid=FXCFCCE7A3-CB1B-F752-1362-36A0EE9C3324","FX22034235")</f>
        <v>FX22034235</v>
      </c>
      <c r="F673" t="s">
        <v>19</v>
      </c>
      <c r="G673" t="s">
        <v>19</v>
      </c>
      <c r="H673" t="s">
        <v>82</v>
      </c>
      <c r="I673" t="s">
        <v>1527</v>
      </c>
      <c r="J673">
        <v>0</v>
      </c>
      <c r="K673" t="s">
        <v>84</v>
      </c>
      <c r="L673" t="s">
        <v>85</v>
      </c>
      <c r="M673" t="s">
        <v>86</v>
      </c>
      <c r="N673">
        <v>2</v>
      </c>
      <c r="O673" s="1">
        <v>44663.631388888891</v>
      </c>
      <c r="P673" s="1">
        <v>44663.681828703702</v>
      </c>
      <c r="Q673">
        <v>4308</v>
      </c>
      <c r="R673">
        <v>50</v>
      </c>
      <c r="S673" t="b">
        <v>0</v>
      </c>
      <c r="T673" t="s">
        <v>87</v>
      </c>
      <c r="U673" t="b">
        <v>0</v>
      </c>
      <c r="V673" t="s">
        <v>114</v>
      </c>
      <c r="W673" s="1">
        <v>44663.632418981484</v>
      </c>
      <c r="X673">
        <v>38</v>
      </c>
      <c r="Y673">
        <v>0</v>
      </c>
      <c r="Z673">
        <v>0</v>
      </c>
      <c r="AA673">
        <v>0</v>
      </c>
      <c r="AB673">
        <v>9</v>
      </c>
      <c r="AC673">
        <v>0</v>
      </c>
      <c r="AD673">
        <v>0</v>
      </c>
      <c r="AE673">
        <v>0</v>
      </c>
      <c r="AF673">
        <v>0</v>
      </c>
      <c r="AG673">
        <v>0</v>
      </c>
      <c r="AH673" t="s">
        <v>99</v>
      </c>
      <c r="AI673" s="1">
        <v>44663.681828703702</v>
      </c>
      <c r="AJ673">
        <v>12</v>
      </c>
      <c r="AK673">
        <v>0</v>
      </c>
      <c r="AL673">
        <v>0</v>
      </c>
      <c r="AM673">
        <v>0</v>
      </c>
      <c r="AN673">
        <v>9</v>
      </c>
      <c r="AO673">
        <v>0</v>
      </c>
      <c r="AP673">
        <v>0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hidden="1" x14ac:dyDescent="0.45">
      <c r="A674" t="s">
        <v>1528</v>
      </c>
      <c r="B674" t="s">
        <v>79</v>
      </c>
      <c r="C674" t="s">
        <v>1493</v>
      </c>
      <c r="D674" t="s">
        <v>81</v>
      </c>
      <c r="E674" s="2" t="str">
        <f>HYPERLINK("capsilon://?command=openfolder&amp;siteaddress=FAM.docvelocity-na8.net&amp;folderid=FX3C1C8E44-9D5E-24B8-D500-2EF75353AF26","FX22043747")</f>
        <v>FX22043747</v>
      </c>
      <c r="F674" t="s">
        <v>19</v>
      </c>
      <c r="G674" t="s">
        <v>19</v>
      </c>
      <c r="H674" t="s">
        <v>82</v>
      </c>
      <c r="I674" t="s">
        <v>1529</v>
      </c>
      <c r="J674">
        <v>70</v>
      </c>
      <c r="K674" t="s">
        <v>84</v>
      </c>
      <c r="L674" t="s">
        <v>85</v>
      </c>
      <c r="M674" t="s">
        <v>86</v>
      </c>
      <c r="N674">
        <v>2</v>
      </c>
      <c r="O674" s="1">
        <v>44663.63177083333</v>
      </c>
      <c r="P674" s="1">
        <v>44663.686863425923</v>
      </c>
      <c r="Q674">
        <v>4030</v>
      </c>
      <c r="R674">
        <v>730</v>
      </c>
      <c r="S674" t="b">
        <v>0</v>
      </c>
      <c r="T674" t="s">
        <v>87</v>
      </c>
      <c r="U674" t="b">
        <v>0</v>
      </c>
      <c r="V674" t="s">
        <v>108</v>
      </c>
      <c r="W674" s="1">
        <v>44663.635520833333</v>
      </c>
      <c r="X674">
        <v>296</v>
      </c>
      <c r="Y674">
        <v>62</v>
      </c>
      <c r="Z674">
        <v>0</v>
      </c>
      <c r="AA674">
        <v>62</v>
      </c>
      <c r="AB674">
        <v>0</v>
      </c>
      <c r="AC674">
        <v>10</v>
      </c>
      <c r="AD674">
        <v>8</v>
      </c>
      <c r="AE674">
        <v>0</v>
      </c>
      <c r="AF674">
        <v>0</v>
      </c>
      <c r="AG674">
        <v>0</v>
      </c>
      <c r="AH674" t="s">
        <v>99</v>
      </c>
      <c r="AI674" s="1">
        <v>44663.686863425923</v>
      </c>
      <c r="AJ674">
        <v>434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8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hidden="1" x14ac:dyDescent="0.45">
      <c r="A675" t="s">
        <v>1530</v>
      </c>
      <c r="B675" t="s">
        <v>79</v>
      </c>
      <c r="C675" t="s">
        <v>1120</v>
      </c>
      <c r="D675" t="s">
        <v>81</v>
      </c>
      <c r="E675" s="2" t="str">
        <f>HYPERLINK("capsilon://?command=openfolder&amp;siteaddress=FAM.docvelocity-na8.net&amp;folderid=FX60740536-A812-1296-CD19-3F70324FD4F3","FX220211318")</f>
        <v>FX220211318</v>
      </c>
      <c r="F675" t="s">
        <v>19</v>
      </c>
      <c r="G675" t="s">
        <v>19</v>
      </c>
      <c r="H675" t="s">
        <v>82</v>
      </c>
      <c r="I675" t="s">
        <v>1531</v>
      </c>
      <c r="J675">
        <v>0</v>
      </c>
      <c r="K675" t="s">
        <v>84</v>
      </c>
      <c r="L675" t="s">
        <v>85</v>
      </c>
      <c r="M675" t="s">
        <v>86</v>
      </c>
      <c r="N675">
        <v>2</v>
      </c>
      <c r="O675" s="1">
        <v>44663.631805555553</v>
      </c>
      <c r="P675" s="1">
        <v>44663.687037037038</v>
      </c>
      <c r="Q675">
        <v>4735</v>
      </c>
      <c r="R675">
        <v>37</v>
      </c>
      <c r="S675" t="b">
        <v>0</v>
      </c>
      <c r="T675" t="s">
        <v>87</v>
      </c>
      <c r="U675" t="b">
        <v>0</v>
      </c>
      <c r="V675" t="s">
        <v>114</v>
      </c>
      <c r="W675" s="1">
        <v>44663.632685185185</v>
      </c>
      <c r="X675">
        <v>22</v>
      </c>
      <c r="Y675">
        <v>0</v>
      </c>
      <c r="Z675">
        <v>0</v>
      </c>
      <c r="AA675">
        <v>0</v>
      </c>
      <c r="AB675">
        <v>37</v>
      </c>
      <c r="AC675">
        <v>0</v>
      </c>
      <c r="AD675">
        <v>0</v>
      </c>
      <c r="AE675">
        <v>0</v>
      </c>
      <c r="AF675">
        <v>0</v>
      </c>
      <c r="AG675">
        <v>0</v>
      </c>
      <c r="AH675" t="s">
        <v>99</v>
      </c>
      <c r="AI675" s="1">
        <v>44663.687037037038</v>
      </c>
      <c r="AJ675">
        <v>15</v>
      </c>
      <c r="AK675">
        <v>0</v>
      </c>
      <c r="AL675">
        <v>0</v>
      </c>
      <c r="AM675">
        <v>0</v>
      </c>
      <c r="AN675">
        <v>37</v>
      </c>
      <c r="AO675">
        <v>0</v>
      </c>
      <c r="AP675">
        <v>0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hidden="1" x14ac:dyDescent="0.45">
      <c r="A676" t="s">
        <v>1532</v>
      </c>
      <c r="B676" t="s">
        <v>79</v>
      </c>
      <c r="C676" t="s">
        <v>1533</v>
      </c>
      <c r="D676" t="s">
        <v>81</v>
      </c>
      <c r="E676" s="2" t="str">
        <f>HYPERLINK("capsilon://?command=openfolder&amp;siteaddress=FAM.docvelocity-na8.net&amp;folderid=FX422E2D1C-2824-BF0A-7D7A-31342E10C10C","FX220313512")</f>
        <v>FX220313512</v>
      </c>
      <c r="F676" t="s">
        <v>19</v>
      </c>
      <c r="G676" t="s">
        <v>19</v>
      </c>
      <c r="H676" t="s">
        <v>82</v>
      </c>
      <c r="I676" t="s">
        <v>1534</v>
      </c>
      <c r="J676">
        <v>291</v>
      </c>
      <c r="K676" t="s">
        <v>84</v>
      </c>
      <c r="L676" t="s">
        <v>85</v>
      </c>
      <c r="M676" t="s">
        <v>86</v>
      </c>
      <c r="N676">
        <v>1</v>
      </c>
      <c r="O676" s="1">
        <v>44652.790011574078</v>
      </c>
      <c r="P676" s="1">
        <v>44652.796365740738</v>
      </c>
      <c r="Q676">
        <v>198</v>
      </c>
      <c r="R676">
        <v>351</v>
      </c>
      <c r="S676" t="b">
        <v>0</v>
      </c>
      <c r="T676" t="s">
        <v>87</v>
      </c>
      <c r="U676" t="b">
        <v>0</v>
      </c>
      <c r="V676" t="s">
        <v>88</v>
      </c>
      <c r="W676" s="1">
        <v>44652.796365740738</v>
      </c>
      <c r="X676">
        <v>325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291</v>
      </c>
      <c r="AE676">
        <v>267</v>
      </c>
      <c r="AF676">
        <v>0</v>
      </c>
      <c r="AG676">
        <v>10</v>
      </c>
      <c r="AH676" t="s">
        <v>87</v>
      </c>
      <c r="AI676" t="s">
        <v>87</v>
      </c>
      <c r="AJ676" t="s">
        <v>87</v>
      </c>
      <c r="AK676" t="s">
        <v>87</v>
      </c>
      <c r="AL676" t="s">
        <v>87</v>
      </c>
      <c r="AM676" t="s">
        <v>87</v>
      </c>
      <c r="AN676" t="s">
        <v>87</v>
      </c>
      <c r="AO676" t="s">
        <v>87</v>
      </c>
      <c r="AP676" t="s">
        <v>87</v>
      </c>
      <c r="AQ676" t="s">
        <v>87</v>
      </c>
      <c r="AR676" t="s">
        <v>87</v>
      </c>
      <c r="AS676" t="s">
        <v>87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hidden="1" x14ac:dyDescent="0.45">
      <c r="A677" t="s">
        <v>1535</v>
      </c>
      <c r="B677" t="s">
        <v>79</v>
      </c>
      <c r="C677" t="s">
        <v>1536</v>
      </c>
      <c r="D677" t="s">
        <v>81</v>
      </c>
      <c r="E677" s="2" t="str">
        <f>HYPERLINK("capsilon://?command=openfolder&amp;siteaddress=FAM.docvelocity-na8.net&amp;folderid=FX73CB3E34-45BE-DCF1-98D2-DC357155FC81","FX22041683")</f>
        <v>FX22041683</v>
      </c>
      <c r="F677" t="s">
        <v>19</v>
      </c>
      <c r="G677" t="s">
        <v>19</v>
      </c>
      <c r="H677" t="s">
        <v>82</v>
      </c>
      <c r="I677" t="s">
        <v>1537</v>
      </c>
      <c r="J677">
        <v>66</v>
      </c>
      <c r="K677" t="s">
        <v>84</v>
      </c>
      <c r="L677" t="s">
        <v>85</v>
      </c>
      <c r="M677" t="s">
        <v>86</v>
      </c>
      <c r="N677">
        <v>2</v>
      </c>
      <c r="O677" s="1">
        <v>44663.634039351855</v>
      </c>
      <c r="P677" s="1">
        <v>44663.781550925924</v>
      </c>
      <c r="Q677">
        <v>11923</v>
      </c>
      <c r="R677">
        <v>822</v>
      </c>
      <c r="S677" t="b">
        <v>0</v>
      </c>
      <c r="T677" t="s">
        <v>87</v>
      </c>
      <c r="U677" t="b">
        <v>0</v>
      </c>
      <c r="V677" t="s">
        <v>114</v>
      </c>
      <c r="W677" s="1">
        <v>44663.639814814815</v>
      </c>
      <c r="X677">
        <v>458</v>
      </c>
      <c r="Y677">
        <v>58</v>
      </c>
      <c r="Z677">
        <v>0</v>
      </c>
      <c r="AA677">
        <v>58</v>
      </c>
      <c r="AB677">
        <v>0</v>
      </c>
      <c r="AC677">
        <v>24</v>
      </c>
      <c r="AD677">
        <v>8</v>
      </c>
      <c r="AE677">
        <v>0</v>
      </c>
      <c r="AF677">
        <v>0</v>
      </c>
      <c r="AG677">
        <v>0</v>
      </c>
      <c r="AH677" t="s">
        <v>99</v>
      </c>
      <c r="AI677" s="1">
        <v>44663.781550925924</v>
      </c>
      <c r="AJ677">
        <v>354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8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hidden="1" x14ac:dyDescent="0.45">
      <c r="A678" t="s">
        <v>1538</v>
      </c>
      <c r="B678" t="s">
        <v>79</v>
      </c>
      <c r="C678" t="s">
        <v>1523</v>
      </c>
      <c r="D678" t="s">
        <v>81</v>
      </c>
      <c r="E678" s="2" t="str">
        <f>HYPERLINK("capsilon://?command=openfolder&amp;siteaddress=FAM.docvelocity-na8.net&amp;folderid=FX0306DD5A-A0B7-CC95-200C-727AACDD8E06","FX2204332")</f>
        <v>FX2204332</v>
      </c>
      <c r="F678" t="s">
        <v>19</v>
      </c>
      <c r="G678" t="s">
        <v>19</v>
      </c>
      <c r="H678" t="s">
        <v>82</v>
      </c>
      <c r="I678" t="s">
        <v>1524</v>
      </c>
      <c r="J678">
        <v>88</v>
      </c>
      <c r="K678" t="s">
        <v>84</v>
      </c>
      <c r="L678" t="s">
        <v>85</v>
      </c>
      <c r="M678" t="s">
        <v>86</v>
      </c>
      <c r="N678">
        <v>2</v>
      </c>
      <c r="O678" s="1">
        <v>44652.793136574073</v>
      </c>
      <c r="P678" s="1">
        <v>44653.040983796294</v>
      </c>
      <c r="Q678">
        <v>20175</v>
      </c>
      <c r="R678">
        <v>1239</v>
      </c>
      <c r="S678" t="b">
        <v>0</v>
      </c>
      <c r="T678" t="s">
        <v>87</v>
      </c>
      <c r="U678" t="b">
        <v>1</v>
      </c>
      <c r="V678" t="s">
        <v>320</v>
      </c>
      <c r="W678" s="1">
        <v>44653.001076388886</v>
      </c>
      <c r="X678">
        <v>434</v>
      </c>
      <c r="Y678">
        <v>78</v>
      </c>
      <c r="Z678">
        <v>0</v>
      </c>
      <c r="AA678">
        <v>78</v>
      </c>
      <c r="AB678">
        <v>0</v>
      </c>
      <c r="AC678">
        <v>2</v>
      </c>
      <c r="AD678">
        <v>10</v>
      </c>
      <c r="AE678">
        <v>0</v>
      </c>
      <c r="AF678">
        <v>0</v>
      </c>
      <c r="AG678">
        <v>0</v>
      </c>
      <c r="AH678" t="s">
        <v>352</v>
      </c>
      <c r="AI678" s="1">
        <v>44653.040983796294</v>
      </c>
      <c r="AJ678">
        <v>794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10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hidden="1" x14ac:dyDescent="0.45">
      <c r="A679" t="s">
        <v>1539</v>
      </c>
      <c r="B679" t="s">
        <v>79</v>
      </c>
      <c r="C679" t="s">
        <v>1540</v>
      </c>
      <c r="D679" t="s">
        <v>81</v>
      </c>
      <c r="E679" s="2" t="str">
        <f>HYPERLINK("capsilon://?command=openfolder&amp;siteaddress=FAM.docvelocity-na8.net&amp;folderid=FX4BB3C708-17F7-7BB7-F8B0-6BAD889E7103","FX220312816")</f>
        <v>FX220312816</v>
      </c>
      <c r="F679" t="s">
        <v>19</v>
      </c>
      <c r="G679" t="s">
        <v>19</v>
      </c>
      <c r="H679" t="s">
        <v>82</v>
      </c>
      <c r="I679" t="s">
        <v>1541</v>
      </c>
      <c r="J679">
        <v>163</v>
      </c>
      <c r="K679" t="s">
        <v>84</v>
      </c>
      <c r="L679" t="s">
        <v>85</v>
      </c>
      <c r="M679" t="s">
        <v>86</v>
      </c>
      <c r="N679">
        <v>1</v>
      </c>
      <c r="O679" s="1">
        <v>44652.794930555552</v>
      </c>
      <c r="P679" s="1">
        <v>44653.035219907404</v>
      </c>
      <c r="Q679">
        <v>20064</v>
      </c>
      <c r="R679">
        <v>697</v>
      </c>
      <c r="S679" t="b">
        <v>0</v>
      </c>
      <c r="T679" t="s">
        <v>87</v>
      </c>
      <c r="U679" t="b">
        <v>0</v>
      </c>
      <c r="V679" t="s">
        <v>320</v>
      </c>
      <c r="W679" s="1">
        <v>44653.035219907404</v>
      </c>
      <c r="X679">
        <v>671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163</v>
      </c>
      <c r="AE679">
        <v>151</v>
      </c>
      <c r="AF679">
        <v>0</v>
      </c>
      <c r="AG679">
        <v>6</v>
      </c>
      <c r="AH679" t="s">
        <v>87</v>
      </c>
      <c r="AI679" t="s">
        <v>87</v>
      </c>
      <c r="AJ679" t="s">
        <v>87</v>
      </c>
      <c r="AK679" t="s">
        <v>87</v>
      </c>
      <c r="AL679" t="s">
        <v>87</v>
      </c>
      <c r="AM679" t="s">
        <v>87</v>
      </c>
      <c r="AN679" t="s">
        <v>87</v>
      </c>
      <c r="AO679" t="s">
        <v>87</v>
      </c>
      <c r="AP679" t="s">
        <v>87</v>
      </c>
      <c r="AQ679" t="s">
        <v>87</v>
      </c>
      <c r="AR679" t="s">
        <v>87</v>
      </c>
      <c r="AS679" t="s">
        <v>87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hidden="1" x14ac:dyDescent="0.45">
      <c r="A680" t="s">
        <v>1542</v>
      </c>
      <c r="B680" t="s">
        <v>79</v>
      </c>
      <c r="C680" t="s">
        <v>1533</v>
      </c>
      <c r="D680" t="s">
        <v>81</v>
      </c>
      <c r="E680" s="2" t="str">
        <f>HYPERLINK("capsilon://?command=openfolder&amp;siteaddress=FAM.docvelocity-na8.net&amp;folderid=FX422E2D1C-2824-BF0A-7D7A-31342E10C10C","FX220313512")</f>
        <v>FX220313512</v>
      </c>
      <c r="F680" t="s">
        <v>19</v>
      </c>
      <c r="G680" t="s">
        <v>19</v>
      </c>
      <c r="H680" t="s">
        <v>82</v>
      </c>
      <c r="I680" t="s">
        <v>1534</v>
      </c>
      <c r="J680">
        <v>447</v>
      </c>
      <c r="K680" t="s">
        <v>84</v>
      </c>
      <c r="L680" t="s">
        <v>85</v>
      </c>
      <c r="M680" t="s">
        <v>86</v>
      </c>
      <c r="N680">
        <v>2</v>
      </c>
      <c r="O680" s="1">
        <v>44652.797361111108</v>
      </c>
      <c r="P680" s="1">
        <v>44653.083032407405</v>
      </c>
      <c r="Q680">
        <v>18773</v>
      </c>
      <c r="R680">
        <v>5909</v>
      </c>
      <c r="S680" t="b">
        <v>0</v>
      </c>
      <c r="T680" t="s">
        <v>87</v>
      </c>
      <c r="U680" t="b">
        <v>1</v>
      </c>
      <c r="V680" t="s">
        <v>320</v>
      </c>
      <c r="W680" s="1">
        <v>44653.027442129627</v>
      </c>
      <c r="X680">
        <v>2277</v>
      </c>
      <c r="Y680">
        <v>387</v>
      </c>
      <c r="Z680">
        <v>0</v>
      </c>
      <c r="AA680">
        <v>387</v>
      </c>
      <c r="AB680">
        <v>0</v>
      </c>
      <c r="AC680">
        <v>52</v>
      </c>
      <c r="AD680">
        <v>60</v>
      </c>
      <c r="AE680">
        <v>0</v>
      </c>
      <c r="AF680">
        <v>0</v>
      </c>
      <c r="AG680">
        <v>0</v>
      </c>
      <c r="AH680" t="s">
        <v>352</v>
      </c>
      <c r="AI680" s="1">
        <v>44653.083032407405</v>
      </c>
      <c r="AJ680">
        <v>3632</v>
      </c>
      <c r="AK680">
        <v>6</v>
      </c>
      <c r="AL680">
        <v>0</v>
      </c>
      <c r="AM680">
        <v>6</v>
      </c>
      <c r="AN680">
        <v>0</v>
      </c>
      <c r="AO680">
        <v>5</v>
      </c>
      <c r="AP680">
        <v>54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hidden="1" x14ac:dyDescent="0.45">
      <c r="A681" t="s">
        <v>1543</v>
      </c>
      <c r="B681" t="s">
        <v>79</v>
      </c>
      <c r="C681" t="s">
        <v>1544</v>
      </c>
      <c r="D681" t="s">
        <v>81</v>
      </c>
      <c r="E681" s="2" t="str">
        <f>HYPERLINK("capsilon://?command=openfolder&amp;siteaddress=FAM.docvelocity-na8.net&amp;folderid=FX555B5E4B-55A9-1B08-1A62-99DB1FC0E23E","FX22041874")</f>
        <v>FX22041874</v>
      </c>
      <c r="F681" t="s">
        <v>19</v>
      </c>
      <c r="G681" t="s">
        <v>19</v>
      </c>
      <c r="H681" t="s">
        <v>82</v>
      </c>
      <c r="I681" t="s">
        <v>1545</v>
      </c>
      <c r="J681">
        <v>112</v>
      </c>
      <c r="K681" t="s">
        <v>84</v>
      </c>
      <c r="L681" t="s">
        <v>85</v>
      </c>
      <c r="M681" t="s">
        <v>86</v>
      </c>
      <c r="N681">
        <v>1</v>
      </c>
      <c r="O681" s="1">
        <v>44663.643553240741</v>
      </c>
      <c r="P681" s="1">
        <v>44663.686689814815</v>
      </c>
      <c r="Q681">
        <v>2782</v>
      </c>
      <c r="R681">
        <v>945</v>
      </c>
      <c r="S681" t="b">
        <v>0</v>
      </c>
      <c r="T681" t="s">
        <v>87</v>
      </c>
      <c r="U681" t="b">
        <v>0</v>
      </c>
      <c r="V681" t="s">
        <v>88</v>
      </c>
      <c r="W681" s="1">
        <v>44663.686689814815</v>
      </c>
      <c r="X681">
        <v>832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112</v>
      </c>
      <c r="AE681">
        <v>100</v>
      </c>
      <c r="AF681">
        <v>0</v>
      </c>
      <c r="AG681">
        <v>4</v>
      </c>
      <c r="AH681" t="s">
        <v>87</v>
      </c>
      <c r="AI681" t="s">
        <v>87</v>
      </c>
      <c r="AJ681" t="s">
        <v>87</v>
      </c>
      <c r="AK681" t="s">
        <v>87</v>
      </c>
      <c r="AL681" t="s">
        <v>87</v>
      </c>
      <c r="AM681" t="s">
        <v>87</v>
      </c>
      <c r="AN681" t="s">
        <v>87</v>
      </c>
      <c r="AO681" t="s">
        <v>87</v>
      </c>
      <c r="AP681" t="s">
        <v>87</v>
      </c>
      <c r="AQ681" t="s">
        <v>87</v>
      </c>
      <c r="AR681" t="s">
        <v>87</v>
      </c>
      <c r="AS681" t="s">
        <v>87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hidden="1" x14ac:dyDescent="0.45">
      <c r="A682" t="s">
        <v>1546</v>
      </c>
      <c r="B682" t="s">
        <v>79</v>
      </c>
      <c r="C682" t="s">
        <v>1547</v>
      </c>
      <c r="D682" t="s">
        <v>81</v>
      </c>
      <c r="E682" s="2" t="str">
        <f>HYPERLINK("capsilon://?command=openfolder&amp;siteaddress=FAM.docvelocity-na8.net&amp;folderid=FXCE1A0C98-5D74-5DF2-E8A1-9BEB24C8DA10","FX22041757")</f>
        <v>FX22041757</v>
      </c>
      <c r="F682" t="s">
        <v>19</v>
      </c>
      <c r="G682" t="s">
        <v>19</v>
      </c>
      <c r="H682" t="s">
        <v>82</v>
      </c>
      <c r="I682" t="s">
        <v>1548</v>
      </c>
      <c r="J682">
        <v>0</v>
      </c>
      <c r="K682" t="s">
        <v>84</v>
      </c>
      <c r="L682" t="s">
        <v>85</v>
      </c>
      <c r="M682" t="s">
        <v>86</v>
      </c>
      <c r="N682">
        <v>2</v>
      </c>
      <c r="O682" s="1">
        <v>44663.645162037035</v>
      </c>
      <c r="P682" s="1">
        <v>44663.782581018517</v>
      </c>
      <c r="Q682">
        <v>11719</v>
      </c>
      <c r="R682">
        <v>154</v>
      </c>
      <c r="S682" t="b">
        <v>0</v>
      </c>
      <c r="T682" t="s">
        <v>87</v>
      </c>
      <c r="U682" t="b">
        <v>0</v>
      </c>
      <c r="V682" t="s">
        <v>1549</v>
      </c>
      <c r="W682" s="1">
        <v>44663.652604166666</v>
      </c>
      <c r="X682">
        <v>59</v>
      </c>
      <c r="Y682">
        <v>9</v>
      </c>
      <c r="Z682">
        <v>0</v>
      </c>
      <c r="AA682">
        <v>9</v>
      </c>
      <c r="AB682">
        <v>0</v>
      </c>
      <c r="AC682">
        <v>2</v>
      </c>
      <c r="AD682">
        <v>-9</v>
      </c>
      <c r="AE682">
        <v>0</v>
      </c>
      <c r="AF682">
        <v>0</v>
      </c>
      <c r="AG682">
        <v>0</v>
      </c>
      <c r="AH682" t="s">
        <v>115</v>
      </c>
      <c r="AI682" s="1">
        <v>44663.782581018517</v>
      </c>
      <c r="AJ682">
        <v>95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-9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hidden="1" x14ac:dyDescent="0.45">
      <c r="A683" t="s">
        <v>1550</v>
      </c>
      <c r="B683" t="s">
        <v>79</v>
      </c>
      <c r="C683" t="s">
        <v>1551</v>
      </c>
      <c r="D683" t="s">
        <v>81</v>
      </c>
      <c r="E683" s="2" t="str">
        <f>HYPERLINK("capsilon://?command=openfolder&amp;siteaddress=FAM.docvelocity-na8.net&amp;folderid=FX350559AE-524A-1400-28E4-18B00AEAA8CA","FX22044097")</f>
        <v>FX22044097</v>
      </c>
      <c r="F683" t="s">
        <v>19</v>
      </c>
      <c r="G683" t="s">
        <v>19</v>
      </c>
      <c r="H683" t="s">
        <v>82</v>
      </c>
      <c r="I683" t="s">
        <v>1552</v>
      </c>
      <c r="J683">
        <v>125</v>
      </c>
      <c r="K683" t="s">
        <v>84</v>
      </c>
      <c r="L683" t="s">
        <v>85</v>
      </c>
      <c r="M683" t="s">
        <v>86</v>
      </c>
      <c r="N683">
        <v>1</v>
      </c>
      <c r="O683" s="1">
        <v>44663.654178240744</v>
      </c>
      <c r="P683" s="1">
        <v>44663.690879629627</v>
      </c>
      <c r="Q683">
        <v>2711</v>
      </c>
      <c r="R683">
        <v>460</v>
      </c>
      <c r="S683" t="b">
        <v>0</v>
      </c>
      <c r="T683" t="s">
        <v>87</v>
      </c>
      <c r="U683" t="b">
        <v>0</v>
      </c>
      <c r="V683" t="s">
        <v>88</v>
      </c>
      <c r="W683" s="1">
        <v>44663.690879629627</v>
      </c>
      <c r="X683">
        <v>361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125</v>
      </c>
      <c r="AE683">
        <v>113</v>
      </c>
      <c r="AF683">
        <v>0</v>
      </c>
      <c r="AG683">
        <v>4</v>
      </c>
      <c r="AH683" t="s">
        <v>87</v>
      </c>
      <c r="AI683" t="s">
        <v>87</v>
      </c>
      <c r="AJ683" t="s">
        <v>87</v>
      </c>
      <c r="AK683" t="s">
        <v>87</v>
      </c>
      <c r="AL683" t="s">
        <v>87</v>
      </c>
      <c r="AM683" t="s">
        <v>87</v>
      </c>
      <c r="AN683" t="s">
        <v>87</v>
      </c>
      <c r="AO683" t="s">
        <v>87</v>
      </c>
      <c r="AP683" t="s">
        <v>87</v>
      </c>
      <c r="AQ683" t="s">
        <v>87</v>
      </c>
      <c r="AR683" t="s">
        <v>87</v>
      </c>
      <c r="AS683" t="s">
        <v>87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hidden="1" x14ac:dyDescent="0.45">
      <c r="A684" t="s">
        <v>1553</v>
      </c>
      <c r="B684" t="s">
        <v>79</v>
      </c>
      <c r="C684" t="s">
        <v>1554</v>
      </c>
      <c r="D684" t="s">
        <v>81</v>
      </c>
      <c r="E684" s="2" t="str">
        <f>HYPERLINK("capsilon://?command=openfolder&amp;siteaddress=FAM.docvelocity-na8.net&amp;folderid=FXA48054E8-0FE7-A5E0-1561-638A8DC3A6CC","FX2203261")</f>
        <v>FX2203261</v>
      </c>
      <c r="F684" t="s">
        <v>19</v>
      </c>
      <c r="G684" t="s">
        <v>19</v>
      </c>
      <c r="H684" t="s">
        <v>82</v>
      </c>
      <c r="I684" t="s">
        <v>1555</v>
      </c>
      <c r="J684">
        <v>0</v>
      </c>
      <c r="K684" t="s">
        <v>84</v>
      </c>
      <c r="L684" t="s">
        <v>85</v>
      </c>
      <c r="M684" t="s">
        <v>86</v>
      </c>
      <c r="N684">
        <v>2</v>
      </c>
      <c r="O684" s="1">
        <v>44663.656111111108</v>
      </c>
      <c r="P684" s="1">
        <v>44663.781840277778</v>
      </c>
      <c r="Q684">
        <v>10722</v>
      </c>
      <c r="R684">
        <v>141</v>
      </c>
      <c r="S684" t="b">
        <v>0</v>
      </c>
      <c r="T684" t="s">
        <v>87</v>
      </c>
      <c r="U684" t="b">
        <v>0</v>
      </c>
      <c r="V684" t="s">
        <v>180</v>
      </c>
      <c r="W684" s="1">
        <v>44663.693761574075</v>
      </c>
      <c r="X684">
        <v>42</v>
      </c>
      <c r="Y684">
        <v>0</v>
      </c>
      <c r="Z684">
        <v>0</v>
      </c>
      <c r="AA684">
        <v>0</v>
      </c>
      <c r="AB684">
        <v>37</v>
      </c>
      <c r="AC684">
        <v>0</v>
      </c>
      <c r="AD684">
        <v>0</v>
      </c>
      <c r="AE684">
        <v>0</v>
      </c>
      <c r="AF684">
        <v>0</v>
      </c>
      <c r="AG684">
        <v>0</v>
      </c>
      <c r="AH684" t="s">
        <v>99</v>
      </c>
      <c r="AI684" s="1">
        <v>44663.781840277778</v>
      </c>
      <c r="AJ684">
        <v>24</v>
      </c>
      <c r="AK684">
        <v>0</v>
      </c>
      <c r="AL684">
        <v>0</v>
      </c>
      <c r="AM684">
        <v>0</v>
      </c>
      <c r="AN684">
        <v>37</v>
      </c>
      <c r="AO684">
        <v>0</v>
      </c>
      <c r="AP684">
        <v>0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hidden="1" x14ac:dyDescent="0.45">
      <c r="A685" t="s">
        <v>1556</v>
      </c>
      <c r="B685" t="s">
        <v>79</v>
      </c>
      <c r="C685" t="s">
        <v>1512</v>
      </c>
      <c r="D685" t="s">
        <v>81</v>
      </c>
      <c r="E685" s="2" t="str">
        <f>HYPERLINK("capsilon://?command=openfolder&amp;siteaddress=FAM.docvelocity-na8.net&amp;folderid=FX7E1DFACA-B11B-335C-C4CD-2B722FA37879","FX220210371")</f>
        <v>FX220210371</v>
      </c>
      <c r="F685" t="s">
        <v>19</v>
      </c>
      <c r="G685" t="s">
        <v>19</v>
      </c>
      <c r="H685" t="s">
        <v>82</v>
      </c>
      <c r="I685" t="s">
        <v>1513</v>
      </c>
      <c r="J685">
        <v>446</v>
      </c>
      <c r="K685" t="s">
        <v>84</v>
      </c>
      <c r="L685" t="s">
        <v>85</v>
      </c>
      <c r="M685" t="s">
        <v>86</v>
      </c>
      <c r="N685">
        <v>2</v>
      </c>
      <c r="O685" s="1">
        <v>44663.657152777778</v>
      </c>
      <c r="P685" s="1">
        <v>44663.711157407408</v>
      </c>
      <c r="Q685">
        <v>822</v>
      </c>
      <c r="R685">
        <v>3844</v>
      </c>
      <c r="S685" t="b">
        <v>0</v>
      </c>
      <c r="T685" t="s">
        <v>87</v>
      </c>
      <c r="U685" t="b">
        <v>1</v>
      </c>
      <c r="V685" t="s">
        <v>130</v>
      </c>
      <c r="W685" s="1">
        <v>44663.6874537037</v>
      </c>
      <c r="X685">
        <v>2053</v>
      </c>
      <c r="Y685">
        <v>373</v>
      </c>
      <c r="Z685">
        <v>0</v>
      </c>
      <c r="AA685">
        <v>373</v>
      </c>
      <c r="AB685">
        <v>0</v>
      </c>
      <c r="AC685">
        <v>43</v>
      </c>
      <c r="AD685">
        <v>73</v>
      </c>
      <c r="AE685">
        <v>0</v>
      </c>
      <c r="AF685">
        <v>0</v>
      </c>
      <c r="AG685">
        <v>0</v>
      </c>
      <c r="AH685" t="s">
        <v>99</v>
      </c>
      <c r="AI685" s="1">
        <v>44663.711157407408</v>
      </c>
      <c r="AJ685">
        <v>1731</v>
      </c>
      <c r="AK685">
        <v>14</v>
      </c>
      <c r="AL685">
        <v>0</v>
      </c>
      <c r="AM685">
        <v>14</v>
      </c>
      <c r="AN685">
        <v>0</v>
      </c>
      <c r="AO685">
        <v>14</v>
      </c>
      <c r="AP685">
        <v>59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hidden="1" x14ac:dyDescent="0.45">
      <c r="A686" t="s">
        <v>1557</v>
      </c>
      <c r="B686" t="s">
        <v>79</v>
      </c>
      <c r="C686" t="s">
        <v>1558</v>
      </c>
      <c r="D686" t="s">
        <v>81</v>
      </c>
      <c r="E686" s="2" t="str">
        <f>HYPERLINK("capsilon://?command=openfolder&amp;siteaddress=FAM.docvelocity-na8.net&amp;folderid=FX81286504-77DD-1003-A644-E974CB7B5295","FX2204893")</f>
        <v>FX2204893</v>
      </c>
      <c r="F686" t="s">
        <v>19</v>
      </c>
      <c r="G686" t="s">
        <v>19</v>
      </c>
      <c r="H686" t="s">
        <v>82</v>
      </c>
      <c r="I686" t="s">
        <v>1559</v>
      </c>
      <c r="J686">
        <v>166</v>
      </c>
      <c r="K686" t="s">
        <v>84</v>
      </c>
      <c r="L686" t="s">
        <v>85</v>
      </c>
      <c r="M686" t="s">
        <v>86</v>
      </c>
      <c r="N686">
        <v>1</v>
      </c>
      <c r="O686" s="1">
        <v>44663.662789351853</v>
      </c>
      <c r="P686" s="1">
        <v>44663.69263888889</v>
      </c>
      <c r="Q686">
        <v>2366</v>
      </c>
      <c r="R686">
        <v>213</v>
      </c>
      <c r="S686" t="b">
        <v>0</v>
      </c>
      <c r="T686" t="s">
        <v>87</v>
      </c>
      <c r="U686" t="b">
        <v>0</v>
      </c>
      <c r="V686" t="s">
        <v>88</v>
      </c>
      <c r="W686" s="1">
        <v>44663.69263888889</v>
      </c>
      <c r="X686">
        <v>137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166</v>
      </c>
      <c r="AE686">
        <v>142</v>
      </c>
      <c r="AF686">
        <v>0</v>
      </c>
      <c r="AG686">
        <v>7</v>
      </c>
      <c r="AH686" t="s">
        <v>87</v>
      </c>
      <c r="AI686" t="s">
        <v>87</v>
      </c>
      <c r="AJ686" t="s">
        <v>87</v>
      </c>
      <c r="AK686" t="s">
        <v>87</v>
      </c>
      <c r="AL686" t="s">
        <v>87</v>
      </c>
      <c r="AM686" t="s">
        <v>87</v>
      </c>
      <c r="AN686" t="s">
        <v>87</v>
      </c>
      <c r="AO686" t="s">
        <v>87</v>
      </c>
      <c r="AP686" t="s">
        <v>87</v>
      </c>
      <c r="AQ686" t="s">
        <v>87</v>
      </c>
      <c r="AR686" t="s">
        <v>87</v>
      </c>
      <c r="AS686" t="s">
        <v>87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hidden="1" x14ac:dyDescent="0.45">
      <c r="A687" t="s">
        <v>1560</v>
      </c>
      <c r="B687" t="s">
        <v>79</v>
      </c>
      <c r="C687" t="s">
        <v>1561</v>
      </c>
      <c r="D687" t="s">
        <v>81</v>
      </c>
      <c r="E687" s="2" t="str">
        <f>HYPERLINK("capsilon://?command=openfolder&amp;siteaddress=FAM.docvelocity-na8.net&amp;folderid=FX4338A5F9-2E87-1A5A-A787-7D754E0E5E05","FX22043827")</f>
        <v>FX22043827</v>
      </c>
      <c r="F687" t="s">
        <v>19</v>
      </c>
      <c r="G687" t="s">
        <v>19</v>
      </c>
      <c r="H687" t="s">
        <v>82</v>
      </c>
      <c r="I687" t="s">
        <v>1562</v>
      </c>
      <c r="J687">
        <v>182</v>
      </c>
      <c r="K687" t="s">
        <v>84</v>
      </c>
      <c r="L687" t="s">
        <v>85</v>
      </c>
      <c r="M687" t="s">
        <v>86</v>
      </c>
      <c r="N687">
        <v>1</v>
      </c>
      <c r="O687" s="1">
        <v>44663.676018518519</v>
      </c>
      <c r="P687" s="1">
        <v>44663.694039351853</v>
      </c>
      <c r="Q687">
        <v>1410</v>
      </c>
      <c r="R687">
        <v>147</v>
      </c>
      <c r="S687" t="b">
        <v>0</v>
      </c>
      <c r="T687" t="s">
        <v>87</v>
      </c>
      <c r="U687" t="b">
        <v>0</v>
      </c>
      <c r="V687" t="s">
        <v>88</v>
      </c>
      <c r="W687" s="1">
        <v>44663.694039351853</v>
      </c>
      <c r="X687">
        <v>113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182</v>
      </c>
      <c r="AE687">
        <v>163</v>
      </c>
      <c r="AF687">
        <v>0</v>
      </c>
      <c r="AG687">
        <v>6</v>
      </c>
      <c r="AH687" t="s">
        <v>87</v>
      </c>
      <c r="AI687" t="s">
        <v>87</v>
      </c>
      <c r="AJ687" t="s">
        <v>87</v>
      </c>
      <c r="AK687" t="s">
        <v>87</v>
      </c>
      <c r="AL687" t="s">
        <v>87</v>
      </c>
      <c r="AM687" t="s">
        <v>87</v>
      </c>
      <c r="AN687" t="s">
        <v>87</v>
      </c>
      <c r="AO687" t="s">
        <v>87</v>
      </c>
      <c r="AP687" t="s">
        <v>87</v>
      </c>
      <c r="AQ687" t="s">
        <v>87</v>
      </c>
      <c r="AR687" t="s">
        <v>87</v>
      </c>
      <c r="AS687" t="s">
        <v>87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hidden="1" x14ac:dyDescent="0.45">
      <c r="A688" t="s">
        <v>1563</v>
      </c>
      <c r="B688" t="s">
        <v>79</v>
      </c>
      <c r="C688" t="s">
        <v>1544</v>
      </c>
      <c r="D688" t="s">
        <v>81</v>
      </c>
      <c r="E688" s="2" t="str">
        <f>HYPERLINK("capsilon://?command=openfolder&amp;siteaddress=FAM.docvelocity-na8.net&amp;folderid=FX555B5E4B-55A9-1B08-1A62-99DB1FC0E23E","FX22041874")</f>
        <v>FX22041874</v>
      </c>
      <c r="F688" t="s">
        <v>19</v>
      </c>
      <c r="G688" t="s">
        <v>19</v>
      </c>
      <c r="H688" t="s">
        <v>82</v>
      </c>
      <c r="I688" t="s">
        <v>1545</v>
      </c>
      <c r="J688">
        <v>168</v>
      </c>
      <c r="K688" t="s">
        <v>84</v>
      </c>
      <c r="L688" t="s">
        <v>85</v>
      </c>
      <c r="M688" t="s">
        <v>86</v>
      </c>
      <c r="N688">
        <v>2</v>
      </c>
      <c r="O688" s="1">
        <v>44663.687800925924</v>
      </c>
      <c r="P688" s="1">
        <v>44663.736875000002</v>
      </c>
      <c r="Q688">
        <v>3363</v>
      </c>
      <c r="R688">
        <v>877</v>
      </c>
      <c r="S688" t="b">
        <v>0</v>
      </c>
      <c r="T688" t="s">
        <v>87</v>
      </c>
      <c r="U688" t="b">
        <v>1</v>
      </c>
      <c r="V688" t="s">
        <v>108</v>
      </c>
      <c r="W688" s="1">
        <v>44663.694849537038</v>
      </c>
      <c r="X688">
        <v>400</v>
      </c>
      <c r="Y688">
        <v>142</v>
      </c>
      <c r="Z688">
        <v>0</v>
      </c>
      <c r="AA688">
        <v>142</v>
      </c>
      <c r="AB688">
        <v>0</v>
      </c>
      <c r="AC688">
        <v>5</v>
      </c>
      <c r="AD688">
        <v>26</v>
      </c>
      <c r="AE688">
        <v>0</v>
      </c>
      <c r="AF688">
        <v>0</v>
      </c>
      <c r="AG688">
        <v>0</v>
      </c>
      <c r="AH688" t="s">
        <v>182</v>
      </c>
      <c r="AI688" s="1">
        <v>44663.736875000002</v>
      </c>
      <c r="AJ688">
        <v>421</v>
      </c>
      <c r="AK688">
        <v>2</v>
      </c>
      <c r="AL688">
        <v>0</v>
      </c>
      <c r="AM688">
        <v>2</v>
      </c>
      <c r="AN688">
        <v>0</v>
      </c>
      <c r="AO688">
        <v>2</v>
      </c>
      <c r="AP688">
        <v>24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hidden="1" x14ac:dyDescent="0.45">
      <c r="A689" t="s">
        <v>1564</v>
      </c>
      <c r="B689" t="s">
        <v>79</v>
      </c>
      <c r="C689" t="s">
        <v>1565</v>
      </c>
      <c r="D689" t="s">
        <v>81</v>
      </c>
      <c r="E689" s="2" t="str">
        <f>HYPERLINK("capsilon://?command=openfolder&amp;siteaddress=FAM.docvelocity-na8.net&amp;folderid=FXC62941A1-F1BD-62F4-EE25-2CF70A11FEEC","FX2204185")</f>
        <v>FX2204185</v>
      </c>
      <c r="F689" t="s">
        <v>19</v>
      </c>
      <c r="G689" t="s">
        <v>19</v>
      </c>
      <c r="H689" t="s">
        <v>82</v>
      </c>
      <c r="I689" t="s">
        <v>1566</v>
      </c>
      <c r="J689">
        <v>152</v>
      </c>
      <c r="K689" t="s">
        <v>84</v>
      </c>
      <c r="L689" t="s">
        <v>85</v>
      </c>
      <c r="M689" t="s">
        <v>86</v>
      </c>
      <c r="N689">
        <v>1</v>
      </c>
      <c r="O689" s="1">
        <v>44652.815358796295</v>
      </c>
      <c r="P689" s="1">
        <v>44653.038148148145</v>
      </c>
      <c r="Q689">
        <v>18997</v>
      </c>
      <c r="R689">
        <v>252</v>
      </c>
      <c r="S689" t="b">
        <v>0</v>
      </c>
      <c r="T689" t="s">
        <v>87</v>
      </c>
      <c r="U689" t="b">
        <v>0</v>
      </c>
      <c r="V689" t="s">
        <v>320</v>
      </c>
      <c r="W689" s="1">
        <v>44653.038148148145</v>
      </c>
      <c r="X689">
        <v>252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152</v>
      </c>
      <c r="AE689">
        <v>140</v>
      </c>
      <c r="AF689">
        <v>0</v>
      </c>
      <c r="AG689">
        <v>4</v>
      </c>
      <c r="AH689" t="s">
        <v>87</v>
      </c>
      <c r="AI689" t="s">
        <v>87</v>
      </c>
      <c r="AJ689" t="s">
        <v>87</v>
      </c>
      <c r="AK689" t="s">
        <v>87</v>
      </c>
      <c r="AL689" t="s">
        <v>87</v>
      </c>
      <c r="AM689" t="s">
        <v>87</v>
      </c>
      <c r="AN689" t="s">
        <v>87</v>
      </c>
      <c r="AO689" t="s">
        <v>87</v>
      </c>
      <c r="AP689" t="s">
        <v>87</v>
      </c>
      <c r="AQ689" t="s">
        <v>87</v>
      </c>
      <c r="AR689" t="s">
        <v>87</v>
      </c>
      <c r="AS689" t="s">
        <v>87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hidden="1" x14ac:dyDescent="0.45">
      <c r="A690" t="s">
        <v>1567</v>
      </c>
      <c r="B690" t="s">
        <v>79</v>
      </c>
      <c r="C690" t="s">
        <v>1551</v>
      </c>
      <c r="D690" t="s">
        <v>81</v>
      </c>
      <c r="E690" s="2" t="str">
        <f>HYPERLINK("capsilon://?command=openfolder&amp;siteaddress=FAM.docvelocity-na8.net&amp;folderid=FX350559AE-524A-1400-28E4-18B00AEAA8CA","FX22044097")</f>
        <v>FX22044097</v>
      </c>
      <c r="F690" t="s">
        <v>19</v>
      </c>
      <c r="G690" t="s">
        <v>19</v>
      </c>
      <c r="H690" t="s">
        <v>82</v>
      </c>
      <c r="I690" t="s">
        <v>1552</v>
      </c>
      <c r="J690">
        <v>177</v>
      </c>
      <c r="K690" t="s">
        <v>84</v>
      </c>
      <c r="L690" t="s">
        <v>85</v>
      </c>
      <c r="M690" t="s">
        <v>86</v>
      </c>
      <c r="N690">
        <v>2</v>
      </c>
      <c r="O690" s="1">
        <v>44663.692395833335</v>
      </c>
      <c r="P690" s="1">
        <v>44663.741967592592</v>
      </c>
      <c r="Q690">
        <v>3273</v>
      </c>
      <c r="R690">
        <v>1010</v>
      </c>
      <c r="S690" t="b">
        <v>0</v>
      </c>
      <c r="T690" t="s">
        <v>87</v>
      </c>
      <c r="U690" t="b">
        <v>1</v>
      </c>
      <c r="V690" t="s">
        <v>127</v>
      </c>
      <c r="W690" s="1">
        <v>44663.699305555558</v>
      </c>
      <c r="X690">
        <v>552</v>
      </c>
      <c r="Y690">
        <v>153</v>
      </c>
      <c r="Z690">
        <v>0</v>
      </c>
      <c r="AA690">
        <v>153</v>
      </c>
      <c r="AB690">
        <v>0</v>
      </c>
      <c r="AC690">
        <v>2</v>
      </c>
      <c r="AD690">
        <v>24</v>
      </c>
      <c r="AE690">
        <v>0</v>
      </c>
      <c r="AF690">
        <v>0</v>
      </c>
      <c r="AG690">
        <v>0</v>
      </c>
      <c r="AH690" t="s">
        <v>182</v>
      </c>
      <c r="AI690" s="1">
        <v>44663.741967592592</v>
      </c>
      <c r="AJ690">
        <v>439</v>
      </c>
      <c r="AK690">
        <v>1</v>
      </c>
      <c r="AL690">
        <v>0</v>
      </c>
      <c r="AM690">
        <v>1</v>
      </c>
      <c r="AN690">
        <v>0</v>
      </c>
      <c r="AO690">
        <v>1</v>
      </c>
      <c r="AP690">
        <v>23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hidden="1" x14ac:dyDescent="0.45">
      <c r="A691" t="s">
        <v>1568</v>
      </c>
      <c r="B691" t="s">
        <v>79</v>
      </c>
      <c r="C691" t="s">
        <v>1558</v>
      </c>
      <c r="D691" t="s">
        <v>81</v>
      </c>
      <c r="E691" s="2" t="str">
        <f>HYPERLINK("capsilon://?command=openfolder&amp;siteaddress=FAM.docvelocity-na8.net&amp;folderid=FX81286504-77DD-1003-A644-E974CB7B5295","FX2204893")</f>
        <v>FX2204893</v>
      </c>
      <c r="F691" t="s">
        <v>19</v>
      </c>
      <c r="G691" t="s">
        <v>19</v>
      </c>
      <c r="H691" t="s">
        <v>82</v>
      </c>
      <c r="I691" t="s">
        <v>1559</v>
      </c>
      <c r="J691">
        <v>246</v>
      </c>
      <c r="K691" t="s">
        <v>84</v>
      </c>
      <c r="L691" t="s">
        <v>85</v>
      </c>
      <c r="M691" t="s">
        <v>86</v>
      </c>
      <c r="N691">
        <v>2</v>
      </c>
      <c r="O691" s="1">
        <v>44663.693773148145</v>
      </c>
      <c r="P691" s="1">
        <v>44663.754236111112</v>
      </c>
      <c r="Q691">
        <v>3674</v>
      </c>
      <c r="R691">
        <v>1550</v>
      </c>
      <c r="S691" t="b">
        <v>0</v>
      </c>
      <c r="T691" t="s">
        <v>87</v>
      </c>
      <c r="U691" t="b">
        <v>1</v>
      </c>
      <c r="V691" t="s">
        <v>180</v>
      </c>
      <c r="W691" s="1">
        <v>44663.701435185183</v>
      </c>
      <c r="X691">
        <v>625</v>
      </c>
      <c r="Y691">
        <v>186</v>
      </c>
      <c r="Z691">
        <v>0</v>
      </c>
      <c r="AA691">
        <v>186</v>
      </c>
      <c r="AB691">
        <v>0</v>
      </c>
      <c r="AC691">
        <v>20</v>
      </c>
      <c r="AD691">
        <v>60</v>
      </c>
      <c r="AE691">
        <v>0</v>
      </c>
      <c r="AF691">
        <v>0</v>
      </c>
      <c r="AG691">
        <v>0</v>
      </c>
      <c r="AH691" t="s">
        <v>99</v>
      </c>
      <c r="AI691" s="1">
        <v>44663.754236111112</v>
      </c>
      <c r="AJ691">
        <v>827</v>
      </c>
      <c r="AK691">
        <v>2</v>
      </c>
      <c r="AL691">
        <v>0</v>
      </c>
      <c r="AM691">
        <v>2</v>
      </c>
      <c r="AN691">
        <v>0</v>
      </c>
      <c r="AO691">
        <v>1</v>
      </c>
      <c r="AP691">
        <v>58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hidden="1" x14ac:dyDescent="0.45">
      <c r="A692" t="s">
        <v>1569</v>
      </c>
      <c r="B692" t="s">
        <v>79</v>
      </c>
      <c r="C692" t="s">
        <v>1561</v>
      </c>
      <c r="D692" t="s">
        <v>81</v>
      </c>
      <c r="E692" s="2" t="str">
        <f>HYPERLINK("capsilon://?command=openfolder&amp;siteaddress=FAM.docvelocity-na8.net&amp;folderid=FX4338A5F9-2E87-1A5A-A787-7D754E0E5E05","FX22043827")</f>
        <v>FX22043827</v>
      </c>
      <c r="F692" t="s">
        <v>19</v>
      </c>
      <c r="G692" t="s">
        <v>19</v>
      </c>
      <c r="H692" t="s">
        <v>82</v>
      </c>
      <c r="I692" t="s">
        <v>1562</v>
      </c>
      <c r="J692">
        <v>262</v>
      </c>
      <c r="K692" t="s">
        <v>84</v>
      </c>
      <c r="L692" t="s">
        <v>85</v>
      </c>
      <c r="M692" t="s">
        <v>86</v>
      </c>
      <c r="N692">
        <v>2</v>
      </c>
      <c r="O692" s="1">
        <v>44663.69494212963</v>
      </c>
      <c r="P692" s="1">
        <v>44663.772303240738</v>
      </c>
      <c r="Q692">
        <v>1425</v>
      </c>
      <c r="R692">
        <v>5259</v>
      </c>
      <c r="S692" t="b">
        <v>0</v>
      </c>
      <c r="T692" t="s">
        <v>87</v>
      </c>
      <c r="U692" t="b">
        <v>1</v>
      </c>
      <c r="V692" t="s">
        <v>127</v>
      </c>
      <c r="W692" s="1">
        <v>44663.743854166663</v>
      </c>
      <c r="X692">
        <v>3848</v>
      </c>
      <c r="Y692">
        <v>149</v>
      </c>
      <c r="Z692">
        <v>0</v>
      </c>
      <c r="AA692">
        <v>149</v>
      </c>
      <c r="AB692">
        <v>42</v>
      </c>
      <c r="AC692">
        <v>109</v>
      </c>
      <c r="AD692">
        <v>113</v>
      </c>
      <c r="AE692">
        <v>0</v>
      </c>
      <c r="AF692">
        <v>0</v>
      </c>
      <c r="AG692">
        <v>0</v>
      </c>
      <c r="AH692" t="s">
        <v>115</v>
      </c>
      <c r="AI692" s="1">
        <v>44663.772303240738</v>
      </c>
      <c r="AJ692">
        <v>1358</v>
      </c>
      <c r="AK692">
        <v>16</v>
      </c>
      <c r="AL692">
        <v>0</v>
      </c>
      <c r="AM692">
        <v>16</v>
      </c>
      <c r="AN692">
        <v>42</v>
      </c>
      <c r="AO692">
        <v>18</v>
      </c>
      <c r="AP692">
        <v>97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hidden="1" x14ac:dyDescent="0.45">
      <c r="A693" t="s">
        <v>1570</v>
      </c>
      <c r="B693" t="s">
        <v>79</v>
      </c>
      <c r="C693" t="s">
        <v>1571</v>
      </c>
      <c r="D693" t="s">
        <v>81</v>
      </c>
      <c r="E693" s="2" t="str">
        <f>HYPERLINK("capsilon://?command=openfolder&amp;siteaddress=FAM.docvelocity-na8.net&amp;folderid=FX8C4A9FE1-8031-AD34-F482-69F6A0CA468A","FX220314041")</f>
        <v>FX220314041</v>
      </c>
      <c r="F693" t="s">
        <v>19</v>
      </c>
      <c r="G693" t="s">
        <v>19</v>
      </c>
      <c r="H693" t="s">
        <v>82</v>
      </c>
      <c r="I693" t="s">
        <v>1572</v>
      </c>
      <c r="J693">
        <v>367</v>
      </c>
      <c r="K693" t="s">
        <v>84</v>
      </c>
      <c r="L693" t="s">
        <v>85</v>
      </c>
      <c r="M693" t="s">
        <v>86</v>
      </c>
      <c r="N693">
        <v>1</v>
      </c>
      <c r="O693" s="1">
        <v>44652.838993055557</v>
      </c>
      <c r="P693" s="1">
        <v>44653.069305555553</v>
      </c>
      <c r="Q693">
        <v>19007</v>
      </c>
      <c r="R693">
        <v>892</v>
      </c>
      <c r="S693" t="b">
        <v>0</v>
      </c>
      <c r="T693" t="s">
        <v>87</v>
      </c>
      <c r="U693" t="b">
        <v>0</v>
      </c>
      <c r="V693" t="s">
        <v>320</v>
      </c>
      <c r="W693" s="1">
        <v>44653.069305555553</v>
      </c>
      <c r="X693">
        <v>892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367</v>
      </c>
      <c r="AE693">
        <v>355</v>
      </c>
      <c r="AF693">
        <v>0</v>
      </c>
      <c r="AG693">
        <v>5</v>
      </c>
      <c r="AH693" t="s">
        <v>87</v>
      </c>
      <c r="AI693" t="s">
        <v>87</v>
      </c>
      <c r="AJ693" t="s">
        <v>87</v>
      </c>
      <c r="AK693" t="s">
        <v>87</v>
      </c>
      <c r="AL693" t="s">
        <v>87</v>
      </c>
      <c r="AM693" t="s">
        <v>87</v>
      </c>
      <c r="AN693" t="s">
        <v>87</v>
      </c>
      <c r="AO693" t="s">
        <v>87</v>
      </c>
      <c r="AP693" t="s">
        <v>87</v>
      </c>
      <c r="AQ693" t="s">
        <v>87</v>
      </c>
      <c r="AR693" t="s">
        <v>87</v>
      </c>
      <c r="AS693" t="s">
        <v>87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hidden="1" x14ac:dyDescent="0.45">
      <c r="A694" t="s">
        <v>1573</v>
      </c>
      <c r="B694" t="s">
        <v>79</v>
      </c>
      <c r="C694" t="s">
        <v>600</v>
      </c>
      <c r="D694" t="s">
        <v>81</v>
      </c>
      <c r="E694" s="2" t="str">
        <f>HYPERLINK("capsilon://?command=openfolder&amp;siteaddress=FAM.docvelocity-na8.net&amp;folderid=FX1158A4B4-62C1-35C2-C2D3-A959EB3F8A62","FX220490")</f>
        <v>FX220490</v>
      </c>
      <c r="F694" t="s">
        <v>19</v>
      </c>
      <c r="G694" t="s">
        <v>19</v>
      </c>
      <c r="H694" t="s">
        <v>82</v>
      </c>
      <c r="I694" t="s">
        <v>1574</v>
      </c>
      <c r="J694">
        <v>219</v>
      </c>
      <c r="K694" t="s">
        <v>84</v>
      </c>
      <c r="L694" t="s">
        <v>85</v>
      </c>
      <c r="M694" t="s">
        <v>86</v>
      </c>
      <c r="N694">
        <v>1</v>
      </c>
      <c r="O694" s="1">
        <v>44652.857615740744</v>
      </c>
      <c r="P694" s="1">
        <v>44653.077534722222</v>
      </c>
      <c r="Q694">
        <v>18291</v>
      </c>
      <c r="R694">
        <v>710</v>
      </c>
      <c r="S694" t="b">
        <v>0</v>
      </c>
      <c r="T694" t="s">
        <v>87</v>
      </c>
      <c r="U694" t="b">
        <v>0</v>
      </c>
      <c r="V694" t="s">
        <v>320</v>
      </c>
      <c r="W694" s="1">
        <v>44653.077534722222</v>
      </c>
      <c r="X694">
        <v>710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219</v>
      </c>
      <c r="AE694">
        <v>195</v>
      </c>
      <c r="AF694">
        <v>0</v>
      </c>
      <c r="AG694">
        <v>9</v>
      </c>
      <c r="AH694" t="s">
        <v>87</v>
      </c>
      <c r="AI694" t="s">
        <v>87</v>
      </c>
      <c r="AJ694" t="s">
        <v>87</v>
      </c>
      <c r="AK694" t="s">
        <v>87</v>
      </c>
      <c r="AL694" t="s">
        <v>87</v>
      </c>
      <c r="AM694" t="s">
        <v>87</v>
      </c>
      <c r="AN694" t="s">
        <v>87</v>
      </c>
      <c r="AO694" t="s">
        <v>87</v>
      </c>
      <c r="AP694" t="s">
        <v>87</v>
      </c>
      <c r="AQ694" t="s">
        <v>87</v>
      </c>
      <c r="AR694" t="s">
        <v>87</v>
      </c>
      <c r="AS694" t="s">
        <v>87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hidden="1" x14ac:dyDescent="0.45">
      <c r="A695" t="s">
        <v>1575</v>
      </c>
      <c r="B695" t="s">
        <v>79</v>
      </c>
      <c r="C695" t="s">
        <v>1576</v>
      </c>
      <c r="D695" t="s">
        <v>81</v>
      </c>
      <c r="E695" s="2" t="str">
        <f>HYPERLINK("capsilon://?command=openfolder&amp;siteaddress=FAM.docvelocity-na8.net&amp;folderid=FX375CF87F-2CBD-F88D-2DB4-9B62B86873C1","FX22044027")</f>
        <v>FX22044027</v>
      </c>
      <c r="F695" t="s">
        <v>19</v>
      </c>
      <c r="G695" t="s">
        <v>19</v>
      </c>
      <c r="H695" t="s">
        <v>82</v>
      </c>
      <c r="I695" t="s">
        <v>1577</v>
      </c>
      <c r="J695">
        <v>256</v>
      </c>
      <c r="K695" t="s">
        <v>84</v>
      </c>
      <c r="L695" t="s">
        <v>85</v>
      </c>
      <c r="M695" t="s">
        <v>86</v>
      </c>
      <c r="N695">
        <v>1</v>
      </c>
      <c r="O695" s="1">
        <v>44663.719722222224</v>
      </c>
      <c r="P695" s="1">
        <v>44663.734861111108</v>
      </c>
      <c r="Q695">
        <v>1043</v>
      </c>
      <c r="R695">
        <v>265</v>
      </c>
      <c r="S695" t="b">
        <v>0</v>
      </c>
      <c r="T695" t="s">
        <v>87</v>
      </c>
      <c r="U695" t="b">
        <v>0</v>
      </c>
      <c r="V695" t="s">
        <v>88</v>
      </c>
      <c r="W695" s="1">
        <v>44663.734861111108</v>
      </c>
      <c r="X695">
        <v>180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256</v>
      </c>
      <c r="AE695">
        <v>230</v>
      </c>
      <c r="AF695">
        <v>0</v>
      </c>
      <c r="AG695">
        <v>6</v>
      </c>
      <c r="AH695" t="s">
        <v>87</v>
      </c>
      <c r="AI695" t="s">
        <v>87</v>
      </c>
      <c r="AJ695" t="s">
        <v>87</v>
      </c>
      <c r="AK695" t="s">
        <v>87</v>
      </c>
      <c r="AL695" t="s">
        <v>87</v>
      </c>
      <c r="AM695" t="s">
        <v>87</v>
      </c>
      <c r="AN695" t="s">
        <v>87</v>
      </c>
      <c r="AO695" t="s">
        <v>87</v>
      </c>
      <c r="AP695" t="s">
        <v>87</v>
      </c>
      <c r="AQ695" t="s">
        <v>87</v>
      </c>
      <c r="AR695" t="s">
        <v>87</v>
      </c>
      <c r="AS695" t="s">
        <v>87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hidden="1" x14ac:dyDescent="0.45">
      <c r="A696" t="s">
        <v>1578</v>
      </c>
      <c r="B696" t="s">
        <v>79</v>
      </c>
      <c r="C696" t="s">
        <v>1579</v>
      </c>
      <c r="D696" t="s">
        <v>81</v>
      </c>
      <c r="E696" s="2" t="str">
        <f>HYPERLINK("capsilon://?command=openfolder&amp;siteaddress=FAM.docvelocity-na8.net&amp;folderid=FX2D6F38E9-BBD7-81EE-4265-A8E4C55180DB","FX22043080")</f>
        <v>FX22043080</v>
      </c>
      <c r="F696" t="s">
        <v>19</v>
      </c>
      <c r="G696" t="s">
        <v>19</v>
      </c>
      <c r="H696" t="s">
        <v>82</v>
      </c>
      <c r="I696" t="s">
        <v>1580</v>
      </c>
      <c r="J696">
        <v>28</v>
      </c>
      <c r="K696" t="s">
        <v>84</v>
      </c>
      <c r="L696" t="s">
        <v>85</v>
      </c>
      <c r="M696" t="s">
        <v>86</v>
      </c>
      <c r="N696">
        <v>2</v>
      </c>
      <c r="O696" s="1">
        <v>44663.724930555552</v>
      </c>
      <c r="P696" s="1">
        <v>44663.784143518518</v>
      </c>
      <c r="Q696">
        <v>4703</v>
      </c>
      <c r="R696">
        <v>413</v>
      </c>
      <c r="S696" t="b">
        <v>0</v>
      </c>
      <c r="T696" t="s">
        <v>87</v>
      </c>
      <c r="U696" t="b">
        <v>0</v>
      </c>
      <c r="V696" t="s">
        <v>158</v>
      </c>
      <c r="W696" s="1">
        <v>44663.730231481481</v>
      </c>
      <c r="X696">
        <v>215</v>
      </c>
      <c r="Y696">
        <v>21</v>
      </c>
      <c r="Z696">
        <v>0</v>
      </c>
      <c r="AA696">
        <v>21</v>
      </c>
      <c r="AB696">
        <v>0</v>
      </c>
      <c r="AC696">
        <v>0</v>
      </c>
      <c r="AD696">
        <v>7</v>
      </c>
      <c r="AE696">
        <v>0</v>
      </c>
      <c r="AF696">
        <v>0</v>
      </c>
      <c r="AG696">
        <v>0</v>
      </c>
      <c r="AH696" t="s">
        <v>99</v>
      </c>
      <c r="AI696" s="1">
        <v>44663.784143518518</v>
      </c>
      <c r="AJ696">
        <v>198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7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hidden="1" x14ac:dyDescent="0.45">
      <c r="A697" t="s">
        <v>1581</v>
      </c>
      <c r="B697" t="s">
        <v>79</v>
      </c>
      <c r="C697" t="s">
        <v>1579</v>
      </c>
      <c r="D697" t="s">
        <v>81</v>
      </c>
      <c r="E697" s="2" t="str">
        <f>HYPERLINK("capsilon://?command=openfolder&amp;siteaddress=FAM.docvelocity-na8.net&amp;folderid=FX2D6F38E9-BBD7-81EE-4265-A8E4C55180DB","FX22043080")</f>
        <v>FX22043080</v>
      </c>
      <c r="F697" t="s">
        <v>19</v>
      </c>
      <c r="G697" t="s">
        <v>19</v>
      </c>
      <c r="H697" t="s">
        <v>82</v>
      </c>
      <c r="I697" t="s">
        <v>1582</v>
      </c>
      <c r="J697">
        <v>69</v>
      </c>
      <c r="K697" t="s">
        <v>84</v>
      </c>
      <c r="L697" t="s">
        <v>85</v>
      </c>
      <c r="M697" t="s">
        <v>86</v>
      </c>
      <c r="N697">
        <v>2</v>
      </c>
      <c r="O697" s="1">
        <v>44663.724999999999</v>
      </c>
      <c r="P697" s="1">
        <v>44663.786770833336</v>
      </c>
      <c r="Q697">
        <v>4318</v>
      </c>
      <c r="R697">
        <v>1019</v>
      </c>
      <c r="S697" t="b">
        <v>0</v>
      </c>
      <c r="T697" t="s">
        <v>87</v>
      </c>
      <c r="U697" t="b">
        <v>0</v>
      </c>
      <c r="V697" t="s">
        <v>108</v>
      </c>
      <c r="W697" s="1">
        <v>44663.745300925926</v>
      </c>
      <c r="X697">
        <v>585</v>
      </c>
      <c r="Y697">
        <v>59</v>
      </c>
      <c r="Z697">
        <v>0</v>
      </c>
      <c r="AA697">
        <v>59</v>
      </c>
      <c r="AB697">
        <v>0</v>
      </c>
      <c r="AC697">
        <v>11</v>
      </c>
      <c r="AD697">
        <v>10</v>
      </c>
      <c r="AE697">
        <v>0</v>
      </c>
      <c r="AF697">
        <v>0</v>
      </c>
      <c r="AG697">
        <v>0</v>
      </c>
      <c r="AH697" t="s">
        <v>115</v>
      </c>
      <c r="AI697" s="1">
        <v>44663.786770833336</v>
      </c>
      <c r="AJ697">
        <v>361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9</v>
      </c>
      <c r="AQ697">
        <v>0</v>
      </c>
      <c r="AR697">
        <v>0</v>
      </c>
      <c r="AS697">
        <v>0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hidden="1" x14ac:dyDescent="0.45">
      <c r="A698" t="s">
        <v>1583</v>
      </c>
      <c r="B698" t="s">
        <v>79</v>
      </c>
      <c r="C698" t="s">
        <v>1579</v>
      </c>
      <c r="D698" t="s">
        <v>81</v>
      </c>
      <c r="E698" s="2" t="str">
        <f>HYPERLINK("capsilon://?command=openfolder&amp;siteaddress=FAM.docvelocity-na8.net&amp;folderid=FX2D6F38E9-BBD7-81EE-4265-A8E4C55180DB","FX22043080")</f>
        <v>FX22043080</v>
      </c>
      <c r="F698" t="s">
        <v>19</v>
      </c>
      <c r="G698" t="s">
        <v>19</v>
      </c>
      <c r="H698" t="s">
        <v>82</v>
      </c>
      <c r="I698" t="s">
        <v>1584</v>
      </c>
      <c r="J698">
        <v>28</v>
      </c>
      <c r="K698" t="s">
        <v>84</v>
      </c>
      <c r="L698" t="s">
        <v>85</v>
      </c>
      <c r="M698" t="s">
        <v>86</v>
      </c>
      <c r="N698">
        <v>2</v>
      </c>
      <c r="O698" s="1">
        <v>44663.725243055553</v>
      </c>
      <c r="P698" s="1">
        <v>44663.789224537039</v>
      </c>
      <c r="Q698">
        <v>5015</v>
      </c>
      <c r="R698">
        <v>513</v>
      </c>
      <c r="S698" t="b">
        <v>0</v>
      </c>
      <c r="T698" t="s">
        <v>87</v>
      </c>
      <c r="U698" t="b">
        <v>0</v>
      </c>
      <c r="V698" t="s">
        <v>148</v>
      </c>
      <c r="W698" s="1">
        <v>44663.741805555554</v>
      </c>
      <c r="X698">
        <v>275</v>
      </c>
      <c r="Y698">
        <v>21</v>
      </c>
      <c r="Z698">
        <v>0</v>
      </c>
      <c r="AA698">
        <v>21</v>
      </c>
      <c r="AB698">
        <v>0</v>
      </c>
      <c r="AC698">
        <v>2</v>
      </c>
      <c r="AD698">
        <v>7</v>
      </c>
      <c r="AE698">
        <v>0</v>
      </c>
      <c r="AF698">
        <v>0</v>
      </c>
      <c r="AG698">
        <v>0</v>
      </c>
      <c r="AH698" t="s">
        <v>115</v>
      </c>
      <c r="AI698" s="1">
        <v>44663.789224537039</v>
      </c>
      <c r="AJ698">
        <v>212</v>
      </c>
      <c r="AK698">
        <v>2</v>
      </c>
      <c r="AL698">
        <v>0</v>
      </c>
      <c r="AM698">
        <v>2</v>
      </c>
      <c r="AN698">
        <v>0</v>
      </c>
      <c r="AO698">
        <v>2</v>
      </c>
      <c r="AP698">
        <v>5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hidden="1" x14ac:dyDescent="0.45">
      <c r="A699" t="s">
        <v>1585</v>
      </c>
      <c r="B699" t="s">
        <v>79</v>
      </c>
      <c r="C699" t="s">
        <v>1579</v>
      </c>
      <c r="D699" t="s">
        <v>81</v>
      </c>
      <c r="E699" s="2" t="str">
        <f>HYPERLINK("capsilon://?command=openfolder&amp;siteaddress=FAM.docvelocity-na8.net&amp;folderid=FX2D6F38E9-BBD7-81EE-4265-A8E4C55180DB","FX22043080")</f>
        <v>FX22043080</v>
      </c>
      <c r="F699" t="s">
        <v>19</v>
      </c>
      <c r="G699" t="s">
        <v>19</v>
      </c>
      <c r="H699" t="s">
        <v>82</v>
      </c>
      <c r="I699" t="s">
        <v>1586</v>
      </c>
      <c r="J699">
        <v>299</v>
      </c>
      <c r="K699" t="s">
        <v>84</v>
      </c>
      <c r="L699" t="s">
        <v>85</v>
      </c>
      <c r="M699" t="s">
        <v>86</v>
      </c>
      <c r="N699">
        <v>1</v>
      </c>
      <c r="O699" s="1">
        <v>44663.72583333333</v>
      </c>
      <c r="P699" s="1">
        <v>44663.736724537041</v>
      </c>
      <c r="Q699">
        <v>773</v>
      </c>
      <c r="R699">
        <v>168</v>
      </c>
      <c r="S699" t="b">
        <v>0</v>
      </c>
      <c r="T699" t="s">
        <v>87</v>
      </c>
      <c r="U699" t="b">
        <v>0</v>
      </c>
      <c r="V699" t="s">
        <v>88</v>
      </c>
      <c r="W699" s="1">
        <v>44663.736724537041</v>
      </c>
      <c r="X699">
        <v>143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299</v>
      </c>
      <c r="AE699">
        <v>289</v>
      </c>
      <c r="AF699">
        <v>0</v>
      </c>
      <c r="AG699">
        <v>6</v>
      </c>
      <c r="AH699" t="s">
        <v>87</v>
      </c>
      <c r="AI699" t="s">
        <v>87</v>
      </c>
      <c r="AJ699" t="s">
        <v>87</v>
      </c>
      <c r="AK699" t="s">
        <v>87</v>
      </c>
      <c r="AL699" t="s">
        <v>87</v>
      </c>
      <c r="AM699" t="s">
        <v>87</v>
      </c>
      <c r="AN699" t="s">
        <v>87</v>
      </c>
      <c r="AO699" t="s">
        <v>87</v>
      </c>
      <c r="AP699" t="s">
        <v>87</v>
      </c>
      <c r="AQ699" t="s">
        <v>87</v>
      </c>
      <c r="AR699" t="s">
        <v>87</v>
      </c>
      <c r="AS699" t="s">
        <v>87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hidden="1" x14ac:dyDescent="0.45">
      <c r="A700" t="s">
        <v>1587</v>
      </c>
      <c r="B700" t="s">
        <v>79</v>
      </c>
      <c r="C700" t="s">
        <v>1588</v>
      </c>
      <c r="D700" t="s">
        <v>81</v>
      </c>
      <c r="E700" s="2" t="str">
        <f>HYPERLINK("capsilon://?command=openfolder&amp;siteaddress=FAM.docvelocity-na8.net&amp;folderid=FXF56BE6EC-28DA-904F-D164-17D7F99194C1","FX22044277")</f>
        <v>FX22044277</v>
      </c>
      <c r="F700" t="s">
        <v>19</v>
      </c>
      <c r="G700" t="s">
        <v>19</v>
      </c>
      <c r="H700" t="s">
        <v>82</v>
      </c>
      <c r="I700" t="s">
        <v>1589</v>
      </c>
      <c r="J700">
        <v>92</v>
      </c>
      <c r="K700" t="s">
        <v>84</v>
      </c>
      <c r="L700" t="s">
        <v>85</v>
      </c>
      <c r="M700" t="s">
        <v>86</v>
      </c>
      <c r="N700">
        <v>1</v>
      </c>
      <c r="O700" s="1">
        <v>44663.729305555556</v>
      </c>
      <c r="P700" s="1">
        <v>44663.73909722222</v>
      </c>
      <c r="Q700">
        <v>653</v>
      </c>
      <c r="R700">
        <v>193</v>
      </c>
      <c r="S700" t="b">
        <v>0</v>
      </c>
      <c r="T700" t="s">
        <v>87</v>
      </c>
      <c r="U700" t="b">
        <v>0</v>
      </c>
      <c r="V700" t="s">
        <v>88</v>
      </c>
      <c r="W700" s="1">
        <v>44663.73909722222</v>
      </c>
      <c r="X700">
        <v>188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92</v>
      </c>
      <c r="AE700">
        <v>87</v>
      </c>
      <c r="AF700">
        <v>0</v>
      </c>
      <c r="AG700">
        <v>4</v>
      </c>
      <c r="AH700" t="s">
        <v>87</v>
      </c>
      <c r="AI700" t="s">
        <v>87</v>
      </c>
      <c r="AJ700" t="s">
        <v>87</v>
      </c>
      <c r="AK700" t="s">
        <v>87</v>
      </c>
      <c r="AL700" t="s">
        <v>87</v>
      </c>
      <c r="AM700" t="s">
        <v>87</v>
      </c>
      <c r="AN700" t="s">
        <v>87</v>
      </c>
      <c r="AO700" t="s">
        <v>87</v>
      </c>
      <c r="AP700" t="s">
        <v>87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hidden="1" x14ac:dyDescent="0.45">
      <c r="A701" t="s">
        <v>1590</v>
      </c>
      <c r="B701" t="s">
        <v>79</v>
      </c>
      <c r="C701" t="s">
        <v>1576</v>
      </c>
      <c r="D701" t="s">
        <v>81</v>
      </c>
      <c r="E701" s="2" t="str">
        <f>HYPERLINK("capsilon://?command=openfolder&amp;siteaddress=FAM.docvelocity-na8.net&amp;folderid=FX375CF87F-2CBD-F88D-2DB4-9B62B86873C1","FX22044027")</f>
        <v>FX22044027</v>
      </c>
      <c r="F701" t="s">
        <v>19</v>
      </c>
      <c r="G701" t="s">
        <v>19</v>
      </c>
      <c r="H701" t="s">
        <v>82</v>
      </c>
      <c r="I701" t="s">
        <v>1577</v>
      </c>
      <c r="J701">
        <v>0</v>
      </c>
      <c r="K701" t="s">
        <v>84</v>
      </c>
      <c r="L701" t="s">
        <v>85</v>
      </c>
      <c r="M701" t="s">
        <v>86</v>
      </c>
      <c r="N701">
        <v>2</v>
      </c>
      <c r="O701" s="1">
        <v>44663.735196759262</v>
      </c>
      <c r="P701" s="1">
        <v>44663.770995370367</v>
      </c>
      <c r="Q701">
        <v>2186</v>
      </c>
      <c r="R701">
        <v>907</v>
      </c>
      <c r="S701" t="b">
        <v>0</v>
      </c>
      <c r="T701" t="s">
        <v>87</v>
      </c>
      <c r="U701" t="b">
        <v>1</v>
      </c>
      <c r="V701" t="s">
        <v>98</v>
      </c>
      <c r="W701" s="1">
        <v>44663.744386574072</v>
      </c>
      <c r="X701">
        <v>584</v>
      </c>
      <c r="Y701">
        <v>52</v>
      </c>
      <c r="Z701">
        <v>0</v>
      </c>
      <c r="AA701">
        <v>52</v>
      </c>
      <c r="AB701">
        <v>0</v>
      </c>
      <c r="AC701">
        <v>27</v>
      </c>
      <c r="AD701">
        <v>-52</v>
      </c>
      <c r="AE701">
        <v>0</v>
      </c>
      <c r="AF701">
        <v>0</v>
      </c>
      <c r="AG701">
        <v>0</v>
      </c>
      <c r="AH701" t="s">
        <v>99</v>
      </c>
      <c r="AI701" s="1">
        <v>44663.770995370367</v>
      </c>
      <c r="AJ701">
        <v>307</v>
      </c>
      <c r="AK701">
        <v>3</v>
      </c>
      <c r="AL701">
        <v>0</v>
      </c>
      <c r="AM701">
        <v>3</v>
      </c>
      <c r="AN701">
        <v>0</v>
      </c>
      <c r="AO701">
        <v>3</v>
      </c>
      <c r="AP701">
        <v>-55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hidden="1" x14ac:dyDescent="0.45">
      <c r="A702" t="s">
        <v>1591</v>
      </c>
      <c r="B702" t="s">
        <v>79</v>
      </c>
      <c r="C702" t="s">
        <v>1588</v>
      </c>
      <c r="D702" t="s">
        <v>81</v>
      </c>
      <c r="E702" s="2" t="str">
        <f>HYPERLINK("capsilon://?command=openfolder&amp;siteaddress=FAM.docvelocity-na8.net&amp;folderid=FXF56BE6EC-28DA-904F-D164-17D7F99194C1","FX22044277")</f>
        <v>FX22044277</v>
      </c>
      <c r="F702" t="s">
        <v>19</v>
      </c>
      <c r="G702" t="s">
        <v>19</v>
      </c>
      <c r="H702" t="s">
        <v>82</v>
      </c>
      <c r="I702" t="s">
        <v>1589</v>
      </c>
      <c r="J702">
        <v>164</v>
      </c>
      <c r="K702" t="s">
        <v>84</v>
      </c>
      <c r="L702" t="s">
        <v>85</v>
      </c>
      <c r="M702" t="s">
        <v>86</v>
      </c>
      <c r="N702">
        <v>2</v>
      </c>
      <c r="O702" s="1">
        <v>44663.739849537036</v>
      </c>
      <c r="P702" s="1">
        <v>44663.781469907408</v>
      </c>
      <c r="Q702">
        <v>1929</v>
      </c>
      <c r="R702">
        <v>1667</v>
      </c>
      <c r="S702" t="b">
        <v>0</v>
      </c>
      <c r="T702" t="s">
        <v>87</v>
      </c>
      <c r="U702" t="b">
        <v>1</v>
      </c>
      <c r="V702" t="s">
        <v>158</v>
      </c>
      <c r="W702" s="1">
        <v>44663.751319444447</v>
      </c>
      <c r="X702">
        <v>858</v>
      </c>
      <c r="Y702">
        <v>144</v>
      </c>
      <c r="Z702">
        <v>0</v>
      </c>
      <c r="AA702">
        <v>144</v>
      </c>
      <c r="AB702">
        <v>0</v>
      </c>
      <c r="AC702">
        <v>20</v>
      </c>
      <c r="AD702">
        <v>20</v>
      </c>
      <c r="AE702">
        <v>0</v>
      </c>
      <c r="AF702">
        <v>0</v>
      </c>
      <c r="AG702">
        <v>0</v>
      </c>
      <c r="AH702" t="s">
        <v>115</v>
      </c>
      <c r="AI702" s="1">
        <v>44663.781469907408</v>
      </c>
      <c r="AJ702">
        <v>792</v>
      </c>
      <c r="AK702">
        <v>20</v>
      </c>
      <c r="AL702">
        <v>0</v>
      </c>
      <c r="AM702">
        <v>20</v>
      </c>
      <c r="AN702">
        <v>0</v>
      </c>
      <c r="AO702">
        <v>20</v>
      </c>
      <c r="AP702">
        <v>0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hidden="1" x14ac:dyDescent="0.45">
      <c r="A703" t="s">
        <v>1592</v>
      </c>
      <c r="B703" t="s">
        <v>79</v>
      </c>
      <c r="C703" t="s">
        <v>1593</v>
      </c>
      <c r="D703" t="s">
        <v>81</v>
      </c>
      <c r="E703" s="2" t="str">
        <f>HYPERLINK("capsilon://?command=openfolder&amp;siteaddress=FAM.docvelocity-na8.net&amp;folderid=FXB830392E-32F7-CAE1-8459-098AF2F169E2","FX22043295")</f>
        <v>FX22043295</v>
      </c>
      <c r="F703" t="s">
        <v>19</v>
      </c>
      <c r="G703" t="s">
        <v>19</v>
      </c>
      <c r="H703" t="s">
        <v>82</v>
      </c>
      <c r="I703" t="s">
        <v>1594</v>
      </c>
      <c r="J703">
        <v>59</v>
      </c>
      <c r="K703" t="s">
        <v>84</v>
      </c>
      <c r="L703" t="s">
        <v>85</v>
      </c>
      <c r="M703" t="s">
        <v>86</v>
      </c>
      <c r="N703">
        <v>2</v>
      </c>
      <c r="O703" s="1">
        <v>44663.761122685188</v>
      </c>
      <c r="P703" s="1">
        <v>44663.790127314816</v>
      </c>
      <c r="Q703">
        <v>1847</v>
      </c>
      <c r="R703">
        <v>659</v>
      </c>
      <c r="S703" t="b">
        <v>0</v>
      </c>
      <c r="T703" t="s">
        <v>87</v>
      </c>
      <c r="U703" t="b">
        <v>0</v>
      </c>
      <c r="V703" t="s">
        <v>148</v>
      </c>
      <c r="W703" s="1">
        <v>44663.765775462962</v>
      </c>
      <c r="X703">
        <v>382</v>
      </c>
      <c r="Y703">
        <v>54</v>
      </c>
      <c r="Z703">
        <v>0</v>
      </c>
      <c r="AA703">
        <v>54</v>
      </c>
      <c r="AB703">
        <v>0</v>
      </c>
      <c r="AC703">
        <v>3</v>
      </c>
      <c r="AD703">
        <v>5</v>
      </c>
      <c r="AE703">
        <v>0</v>
      </c>
      <c r="AF703">
        <v>0</v>
      </c>
      <c r="AG703">
        <v>0</v>
      </c>
      <c r="AH703" t="s">
        <v>99</v>
      </c>
      <c r="AI703" s="1">
        <v>44663.790127314816</v>
      </c>
      <c r="AJ703">
        <v>277</v>
      </c>
      <c r="AK703">
        <v>2</v>
      </c>
      <c r="AL703">
        <v>0</v>
      </c>
      <c r="AM703">
        <v>2</v>
      </c>
      <c r="AN703">
        <v>0</v>
      </c>
      <c r="AO703">
        <v>2</v>
      </c>
      <c r="AP703">
        <v>3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hidden="1" x14ac:dyDescent="0.45">
      <c r="A704" t="s">
        <v>1595</v>
      </c>
      <c r="B704" t="s">
        <v>79</v>
      </c>
      <c r="C704" t="s">
        <v>1593</v>
      </c>
      <c r="D704" t="s">
        <v>81</v>
      </c>
      <c r="E704" s="2" t="str">
        <f>HYPERLINK("capsilon://?command=openfolder&amp;siteaddress=FAM.docvelocity-na8.net&amp;folderid=FXB830392E-32F7-CAE1-8459-098AF2F169E2","FX22043295")</f>
        <v>FX22043295</v>
      </c>
      <c r="F704" t="s">
        <v>19</v>
      </c>
      <c r="G704" t="s">
        <v>19</v>
      </c>
      <c r="H704" t="s">
        <v>82</v>
      </c>
      <c r="I704" t="s">
        <v>1596</v>
      </c>
      <c r="J704">
        <v>0</v>
      </c>
      <c r="K704" t="s">
        <v>84</v>
      </c>
      <c r="L704" t="s">
        <v>85</v>
      </c>
      <c r="M704" t="s">
        <v>86</v>
      </c>
      <c r="N704">
        <v>2</v>
      </c>
      <c r="O704" s="1">
        <v>44663.761516203704</v>
      </c>
      <c r="P704" s="1">
        <v>44663.79587962963</v>
      </c>
      <c r="Q704">
        <v>658</v>
      </c>
      <c r="R704">
        <v>2311</v>
      </c>
      <c r="S704" t="b">
        <v>0</v>
      </c>
      <c r="T704" t="s">
        <v>87</v>
      </c>
      <c r="U704" t="b">
        <v>0</v>
      </c>
      <c r="V704" t="s">
        <v>127</v>
      </c>
      <c r="W704" s="1">
        <v>44663.789039351854</v>
      </c>
      <c r="X704">
        <v>1720</v>
      </c>
      <c r="Y704">
        <v>52</v>
      </c>
      <c r="Z704">
        <v>0</v>
      </c>
      <c r="AA704">
        <v>52</v>
      </c>
      <c r="AB704">
        <v>0</v>
      </c>
      <c r="AC704">
        <v>29</v>
      </c>
      <c r="AD704">
        <v>-52</v>
      </c>
      <c r="AE704">
        <v>0</v>
      </c>
      <c r="AF704">
        <v>0</v>
      </c>
      <c r="AG704">
        <v>0</v>
      </c>
      <c r="AH704" t="s">
        <v>115</v>
      </c>
      <c r="AI704" s="1">
        <v>44663.79587962963</v>
      </c>
      <c r="AJ704">
        <v>574</v>
      </c>
      <c r="AK704">
        <v>7</v>
      </c>
      <c r="AL704">
        <v>0</v>
      </c>
      <c r="AM704">
        <v>7</v>
      </c>
      <c r="AN704">
        <v>0</v>
      </c>
      <c r="AO704">
        <v>7</v>
      </c>
      <c r="AP704">
        <v>-59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hidden="1" x14ac:dyDescent="0.45">
      <c r="A705" t="s">
        <v>1597</v>
      </c>
      <c r="B705" t="s">
        <v>79</v>
      </c>
      <c r="C705" t="s">
        <v>1593</v>
      </c>
      <c r="D705" t="s">
        <v>81</v>
      </c>
      <c r="E705" s="2" t="str">
        <f>HYPERLINK("capsilon://?command=openfolder&amp;siteaddress=FAM.docvelocity-na8.net&amp;folderid=FXB830392E-32F7-CAE1-8459-098AF2F169E2","FX22043295")</f>
        <v>FX22043295</v>
      </c>
      <c r="F705" t="s">
        <v>19</v>
      </c>
      <c r="G705" t="s">
        <v>19</v>
      </c>
      <c r="H705" t="s">
        <v>82</v>
      </c>
      <c r="I705" t="s">
        <v>1598</v>
      </c>
      <c r="J705">
        <v>0</v>
      </c>
      <c r="K705" t="s">
        <v>84</v>
      </c>
      <c r="L705" t="s">
        <v>85</v>
      </c>
      <c r="M705" t="s">
        <v>86</v>
      </c>
      <c r="N705">
        <v>2</v>
      </c>
      <c r="O705" s="1">
        <v>44663.765324074076</v>
      </c>
      <c r="P705" s="1">
        <v>44663.798148148147</v>
      </c>
      <c r="Q705">
        <v>1880</v>
      </c>
      <c r="R705">
        <v>956</v>
      </c>
      <c r="S705" t="b">
        <v>0</v>
      </c>
      <c r="T705" t="s">
        <v>87</v>
      </c>
      <c r="U705" t="b">
        <v>0</v>
      </c>
      <c r="V705" t="s">
        <v>180</v>
      </c>
      <c r="W705" s="1">
        <v>44663.793310185189</v>
      </c>
      <c r="X705">
        <v>636</v>
      </c>
      <c r="Y705">
        <v>52</v>
      </c>
      <c r="Z705">
        <v>0</v>
      </c>
      <c r="AA705">
        <v>52</v>
      </c>
      <c r="AB705">
        <v>0</v>
      </c>
      <c r="AC705">
        <v>49</v>
      </c>
      <c r="AD705">
        <v>-52</v>
      </c>
      <c r="AE705">
        <v>0</v>
      </c>
      <c r="AF705">
        <v>0</v>
      </c>
      <c r="AG705">
        <v>0</v>
      </c>
      <c r="AH705" t="s">
        <v>115</v>
      </c>
      <c r="AI705" s="1">
        <v>44663.798148148147</v>
      </c>
      <c r="AJ705">
        <v>195</v>
      </c>
      <c r="AK705">
        <v>2</v>
      </c>
      <c r="AL705">
        <v>0</v>
      </c>
      <c r="AM705">
        <v>2</v>
      </c>
      <c r="AN705">
        <v>0</v>
      </c>
      <c r="AO705">
        <v>2</v>
      </c>
      <c r="AP705">
        <v>-54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hidden="1" x14ac:dyDescent="0.45">
      <c r="A706" t="s">
        <v>1599</v>
      </c>
      <c r="B706" t="s">
        <v>79</v>
      </c>
      <c r="C706" t="s">
        <v>1593</v>
      </c>
      <c r="D706" t="s">
        <v>81</v>
      </c>
      <c r="E706" s="2" t="str">
        <f>HYPERLINK("capsilon://?command=openfolder&amp;siteaddress=FAM.docvelocity-na8.net&amp;folderid=FXB830392E-32F7-CAE1-8459-098AF2F169E2","FX22043295")</f>
        <v>FX22043295</v>
      </c>
      <c r="F706" t="s">
        <v>19</v>
      </c>
      <c r="G706" t="s">
        <v>19</v>
      </c>
      <c r="H706" t="s">
        <v>82</v>
      </c>
      <c r="I706" t="s">
        <v>1600</v>
      </c>
      <c r="J706">
        <v>28</v>
      </c>
      <c r="K706" t="s">
        <v>84</v>
      </c>
      <c r="L706" t="s">
        <v>85</v>
      </c>
      <c r="M706" t="s">
        <v>86</v>
      </c>
      <c r="N706">
        <v>2</v>
      </c>
      <c r="O706" s="1">
        <v>44663.766886574071</v>
      </c>
      <c r="P706" s="1">
        <v>44663.80023148148</v>
      </c>
      <c r="Q706">
        <v>2043</v>
      </c>
      <c r="R706">
        <v>838</v>
      </c>
      <c r="S706" t="b">
        <v>0</v>
      </c>
      <c r="T706" t="s">
        <v>87</v>
      </c>
      <c r="U706" t="b">
        <v>0</v>
      </c>
      <c r="V706" t="s">
        <v>127</v>
      </c>
      <c r="W706" s="1">
        <v>44663.796215277776</v>
      </c>
      <c r="X706">
        <v>619</v>
      </c>
      <c r="Y706">
        <v>21</v>
      </c>
      <c r="Z706">
        <v>0</v>
      </c>
      <c r="AA706">
        <v>21</v>
      </c>
      <c r="AB706">
        <v>0</v>
      </c>
      <c r="AC706">
        <v>4</v>
      </c>
      <c r="AD706">
        <v>7</v>
      </c>
      <c r="AE706">
        <v>0</v>
      </c>
      <c r="AF706">
        <v>0</v>
      </c>
      <c r="AG706">
        <v>0</v>
      </c>
      <c r="AH706" t="s">
        <v>115</v>
      </c>
      <c r="AI706" s="1">
        <v>44663.80023148148</v>
      </c>
      <c r="AJ706">
        <v>179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6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hidden="1" x14ac:dyDescent="0.45">
      <c r="A707" t="s">
        <v>1601</v>
      </c>
      <c r="B707" t="s">
        <v>79</v>
      </c>
      <c r="C707" t="s">
        <v>1593</v>
      </c>
      <c r="D707" t="s">
        <v>81</v>
      </c>
      <c r="E707" s="2" t="str">
        <f>HYPERLINK("capsilon://?command=openfolder&amp;siteaddress=FAM.docvelocity-na8.net&amp;folderid=FXB830392E-32F7-CAE1-8459-098AF2F169E2","FX22043295")</f>
        <v>FX22043295</v>
      </c>
      <c r="F707" t="s">
        <v>19</v>
      </c>
      <c r="G707" t="s">
        <v>19</v>
      </c>
      <c r="H707" t="s">
        <v>82</v>
      </c>
      <c r="I707" t="s">
        <v>1602</v>
      </c>
      <c r="J707">
        <v>28</v>
      </c>
      <c r="K707" t="s">
        <v>84</v>
      </c>
      <c r="L707" t="s">
        <v>85</v>
      </c>
      <c r="M707" t="s">
        <v>86</v>
      </c>
      <c r="N707">
        <v>2</v>
      </c>
      <c r="O707" s="1">
        <v>44663.767256944448</v>
      </c>
      <c r="P707" s="1">
        <v>44663.800439814811</v>
      </c>
      <c r="Q707">
        <v>2770</v>
      </c>
      <c r="R707">
        <v>97</v>
      </c>
      <c r="S707" t="b">
        <v>0</v>
      </c>
      <c r="T707" t="s">
        <v>87</v>
      </c>
      <c r="U707" t="b">
        <v>0</v>
      </c>
      <c r="V707" t="s">
        <v>180</v>
      </c>
      <c r="W707" s="1">
        <v>44663.79409722222</v>
      </c>
      <c r="X707">
        <v>68</v>
      </c>
      <c r="Y707">
        <v>0</v>
      </c>
      <c r="Z707">
        <v>0</v>
      </c>
      <c r="AA707">
        <v>0</v>
      </c>
      <c r="AB707">
        <v>21</v>
      </c>
      <c r="AC707">
        <v>0</v>
      </c>
      <c r="AD707">
        <v>28</v>
      </c>
      <c r="AE707">
        <v>0</v>
      </c>
      <c r="AF707">
        <v>0</v>
      </c>
      <c r="AG707">
        <v>0</v>
      </c>
      <c r="AH707" t="s">
        <v>115</v>
      </c>
      <c r="AI707" s="1">
        <v>44663.800439814811</v>
      </c>
      <c r="AJ707">
        <v>17</v>
      </c>
      <c r="AK707">
        <v>0</v>
      </c>
      <c r="AL707">
        <v>0</v>
      </c>
      <c r="AM707">
        <v>0</v>
      </c>
      <c r="AN707">
        <v>21</v>
      </c>
      <c r="AO707">
        <v>0</v>
      </c>
      <c r="AP707">
        <v>28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hidden="1" x14ac:dyDescent="0.45">
      <c r="A708" t="s">
        <v>1603</v>
      </c>
      <c r="B708" t="s">
        <v>79</v>
      </c>
      <c r="C708" t="s">
        <v>1604</v>
      </c>
      <c r="D708" t="s">
        <v>81</v>
      </c>
      <c r="E708" s="2" t="str">
        <f>HYPERLINK("capsilon://?command=openfolder&amp;siteaddress=FAM.docvelocity-na8.net&amp;folderid=FX00DF6215-9FB4-56F9-4E1C-B75546FA4534","FX2204708")</f>
        <v>FX2204708</v>
      </c>
      <c r="F708" t="s">
        <v>19</v>
      </c>
      <c r="G708" t="s">
        <v>19</v>
      </c>
      <c r="H708" t="s">
        <v>82</v>
      </c>
      <c r="I708" t="s">
        <v>1605</v>
      </c>
      <c r="J708">
        <v>0</v>
      </c>
      <c r="K708" t="s">
        <v>84</v>
      </c>
      <c r="L708" t="s">
        <v>85</v>
      </c>
      <c r="M708" t="s">
        <v>86</v>
      </c>
      <c r="N708">
        <v>1</v>
      </c>
      <c r="O708" s="1">
        <v>44663.782523148147</v>
      </c>
      <c r="P708" s="1">
        <v>44663.843310185184</v>
      </c>
      <c r="Q708">
        <v>3440</v>
      </c>
      <c r="R708">
        <v>1812</v>
      </c>
      <c r="S708" t="b">
        <v>0</v>
      </c>
      <c r="T708" t="s">
        <v>87</v>
      </c>
      <c r="U708" t="b">
        <v>0</v>
      </c>
      <c r="V708" t="s">
        <v>320</v>
      </c>
      <c r="W708" s="1">
        <v>44663.843310185184</v>
      </c>
      <c r="X708">
        <v>1211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52</v>
      </c>
      <c r="AF708">
        <v>0</v>
      </c>
      <c r="AG708">
        <v>1</v>
      </c>
      <c r="AH708" t="s">
        <v>87</v>
      </c>
      <c r="AI708" t="s">
        <v>87</v>
      </c>
      <c r="AJ708" t="s">
        <v>87</v>
      </c>
      <c r="AK708" t="s">
        <v>87</v>
      </c>
      <c r="AL708" t="s">
        <v>87</v>
      </c>
      <c r="AM708" t="s">
        <v>87</v>
      </c>
      <c r="AN708" t="s">
        <v>87</v>
      </c>
      <c r="AO708" t="s">
        <v>87</v>
      </c>
      <c r="AP708" t="s">
        <v>87</v>
      </c>
      <c r="AQ708" t="s">
        <v>87</v>
      </c>
      <c r="AR708" t="s">
        <v>87</v>
      </c>
      <c r="AS708" t="s">
        <v>87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hidden="1" x14ac:dyDescent="0.45">
      <c r="A709" t="s">
        <v>1606</v>
      </c>
      <c r="B709" t="s">
        <v>79</v>
      </c>
      <c r="C709" t="s">
        <v>1607</v>
      </c>
      <c r="D709" t="s">
        <v>81</v>
      </c>
      <c r="E709" s="2" t="str">
        <f>HYPERLINK("capsilon://?command=openfolder&amp;siteaddress=FAM.docvelocity-na8.net&amp;folderid=FXB4175005-A0E9-B87E-A564-1F40723AF8D3","FX2204365")</f>
        <v>FX2204365</v>
      </c>
      <c r="F709" t="s">
        <v>19</v>
      </c>
      <c r="G709" t="s">
        <v>19</v>
      </c>
      <c r="H709" t="s">
        <v>82</v>
      </c>
      <c r="I709" t="s">
        <v>1608</v>
      </c>
      <c r="J709">
        <v>118</v>
      </c>
      <c r="K709" t="s">
        <v>84</v>
      </c>
      <c r="L709" t="s">
        <v>85</v>
      </c>
      <c r="M709" t="s">
        <v>86</v>
      </c>
      <c r="N709">
        <v>1</v>
      </c>
      <c r="O709" s="1">
        <v>44652.958460648151</v>
      </c>
      <c r="P709" s="1">
        <v>44653.125520833331</v>
      </c>
      <c r="Q709">
        <v>13894</v>
      </c>
      <c r="R709">
        <v>540</v>
      </c>
      <c r="S709" t="b">
        <v>0</v>
      </c>
      <c r="T709" t="s">
        <v>87</v>
      </c>
      <c r="U709" t="b">
        <v>0</v>
      </c>
      <c r="V709" t="s">
        <v>320</v>
      </c>
      <c r="W709" s="1">
        <v>44653.125520833331</v>
      </c>
      <c r="X709">
        <v>540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118</v>
      </c>
      <c r="AE709">
        <v>106</v>
      </c>
      <c r="AF709">
        <v>0</v>
      </c>
      <c r="AG709">
        <v>5</v>
      </c>
      <c r="AH709" t="s">
        <v>87</v>
      </c>
      <c r="AI709" t="s">
        <v>87</v>
      </c>
      <c r="AJ709" t="s">
        <v>87</v>
      </c>
      <c r="AK709" t="s">
        <v>87</v>
      </c>
      <c r="AL709" t="s">
        <v>87</v>
      </c>
      <c r="AM709" t="s">
        <v>87</v>
      </c>
      <c r="AN709" t="s">
        <v>87</v>
      </c>
      <c r="AO709" t="s">
        <v>87</v>
      </c>
      <c r="AP709" t="s">
        <v>87</v>
      </c>
      <c r="AQ709" t="s">
        <v>87</v>
      </c>
      <c r="AR709" t="s">
        <v>87</v>
      </c>
      <c r="AS709" t="s">
        <v>87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hidden="1" x14ac:dyDescent="0.45">
      <c r="A710" t="s">
        <v>1609</v>
      </c>
      <c r="B710" t="s">
        <v>79</v>
      </c>
      <c r="C710" t="s">
        <v>1610</v>
      </c>
      <c r="D710" t="s">
        <v>81</v>
      </c>
      <c r="E710" s="2" t="str">
        <f>HYPERLINK("capsilon://?command=openfolder&amp;siteaddress=FAM.docvelocity-na8.net&amp;folderid=FX508AB9FD-4768-34D3-7DBD-14D4DB16252C","FX22043650")</f>
        <v>FX22043650</v>
      </c>
      <c r="F710" t="s">
        <v>19</v>
      </c>
      <c r="G710" t="s">
        <v>19</v>
      </c>
      <c r="H710" t="s">
        <v>82</v>
      </c>
      <c r="I710" t="s">
        <v>1611</v>
      </c>
      <c r="J710">
        <v>398</v>
      </c>
      <c r="K710" t="s">
        <v>84</v>
      </c>
      <c r="L710" t="s">
        <v>85</v>
      </c>
      <c r="M710" t="s">
        <v>86</v>
      </c>
      <c r="N710">
        <v>1</v>
      </c>
      <c r="O710" s="1">
        <v>44663.809675925928</v>
      </c>
      <c r="P710" s="1">
        <v>44663.829282407409</v>
      </c>
      <c r="Q710">
        <v>981</v>
      </c>
      <c r="R710">
        <v>713</v>
      </c>
      <c r="S710" t="b">
        <v>0</v>
      </c>
      <c r="T710" t="s">
        <v>87</v>
      </c>
      <c r="U710" t="b">
        <v>0</v>
      </c>
      <c r="V710" t="s">
        <v>320</v>
      </c>
      <c r="W710" s="1">
        <v>44663.829282407409</v>
      </c>
      <c r="X710">
        <v>713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398</v>
      </c>
      <c r="AE710">
        <v>373</v>
      </c>
      <c r="AF710">
        <v>0</v>
      </c>
      <c r="AG710">
        <v>8</v>
      </c>
      <c r="AH710" t="s">
        <v>87</v>
      </c>
      <c r="AI710" t="s">
        <v>87</v>
      </c>
      <c r="AJ710" t="s">
        <v>87</v>
      </c>
      <c r="AK710" t="s">
        <v>87</v>
      </c>
      <c r="AL710" t="s">
        <v>87</v>
      </c>
      <c r="AM710" t="s">
        <v>87</v>
      </c>
      <c r="AN710" t="s">
        <v>87</v>
      </c>
      <c r="AO710" t="s">
        <v>87</v>
      </c>
      <c r="AP710" t="s">
        <v>87</v>
      </c>
      <c r="AQ710" t="s">
        <v>87</v>
      </c>
      <c r="AR710" t="s">
        <v>87</v>
      </c>
      <c r="AS710" t="s">
        <v>87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hidden="1" x14ac:dyDescent="0.45">
      <c r="A711" t="s">
        <v>1612</v>
      </c>
      <c r="B711" t="s">
        <v>79</v>
      </c>
      <c r="C711" t="s">
        <v>1610</v>
      </c>
      <c r="D711" t="s">
        <v>81</v>
      </c>
      <c r="E711" s="2" t="str">
        <f>HYPERLINK("capsilon://?command=openfolder&amp;siteaddress=FAM.docvelocity-na8.net&amp;folderid=FX508AB9FD-4768-34D3-7DBD-14D4DB16252C","FX22043650")</f>
        <v>FX22043650</v>
      </c>
      <c r="F711" t="s">
        <v>19</v>
      </c>
      <c r="G711" t="s">
        <v>19</v>
      </c>
      <c r="H711" t="s">
        <v>82</v>
      </c>
      <c r="I711" t="s">
        <v>1611</v>
      </c>
      <c r="J711">
        <v>0</v>
      </c>
      <c r="K711" t="s">
        <v>84</v>
      </c>
      <c r="L711" t="s">
        <v>85</v>
      </c>
      <c r="M711" t="s">
        <v>86</v>
      </c>
      <c r="N711">
        <v>2</v>
      </c>
      <c r="O711" s="1">
        <v>44663.829641203702</v>
      </c>
      <c r="P711" s="1">
        <v>44663.877314814818</v>
      </c>
      <c r="Q711">
        <v>2604</v>
      </c>
      <c r="R711">
        <v>1515</v>
      </c>
      <c r="S711" t="b">
        <v>0</v>
      </c>
      <c r="T711" t="s">
        <v>87</v>
      </c>
      <c r="U711" t="b">
        <v>1</v>
      </c>
      <c r="V711" t="s">
        <v>245</v>
      </c>
      <c r="W711" s="1">
        <v>44663.846597222226</v>
      </c>
      <c r="X711">
        <v>989</v>
      </c>
      <c r="Y711">
        <v>89</v>
      </c>
      <c r="Z711">
        <v>0</v>
      </c>
      <c r="AA711">
        <v>89</v>
      </c>
      <c r="AB711">
        <v>0</v>
      </c>
      <c r="AC711">
        <v>59</v>
      </c>
      <c r="AD711">
        <v>-89</v>
      </c>
      <c r="AE711">
        <v>0</v>
      </c>
      <c r="AF711">
        <v>0</v>
      </c>
      <c r="AG711">
        <v>0</v>
      </c>
      <c r="AH711" t="s">
        <v>200</v>
      </c>
      <c r="AI711" s="1">
        <v>44663.877314814818</v>
      </c>
      <c r="AJ711">
        <v>506</v>
      </c>
      <c r="AK711">
        <v>2</v>
      </c>
      <c r="AL711">
        <v>0</v>
      </c>
      <c r="AM711">
        <v>2</v>
      </c>
      <c r="AN711">
        <v>0</v>
      </c>
      <c r="AO711">
        <v>1</v>
      </c>
      <c r="AP711">
        <v>-91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hidden="1" x14ac:dyDescent="0.45">
      <c r="A712" t="s">
        <v>1613</v>
      </c>
      <c r="B712" t="s">
        <v>79</v>
      </c>
      <c r="C712" t="s">
        <v>1604</v>
      </c>
      <c r="D712" t="s">
        <v>81</v>
      </c>
      <c r="E712" s="2" t="str">
        <f>HYPERLINK("capsilon://?command=openfolder&amp;siteaddress=FAM.docvelocity-na8.net&amp;folderid=FX00DF6215-9FB4-56F9-4E1C-B75546FA4534","FX2204708")</f>
        <v>FX2204708</v>
      </c>
      <c r="F712" t="s">
        <v>19</v>
      </c>
      <c r="G712" t="s">
        <v>19</v>
      </c>
      <c r="H712" t="s">
        <v>82</v>
      </c>
      <c r="I712" t="s">
        <v>1605</v>
      </c>
      <c r="J712">
        <v>0</v>
      </c>
      <c r="K712" t="s">
        <v>84</v>
      </c>
      <c r="L712" t="s">
        <v>85</v>
      </c>
      <c r="M712" t="s">
        <v>86</v>
      </c>
      <c r="N712">
        <v>2</v>
      </c>
      <c r="O712" s="1">
        <v>44663.843668981484</v>
      </c>
      <c r="P712" s="1">
        <v>44663.881111111114</v>
      </c>
      <c r="Q712">
        <v>1655</v>
      </c>
      <c r="R712">
        <v>1580</v>
      </c>
      <c r="S712" t="b">
        <v>0</v>
      </c>
      <c r="T712" t="s">
        <v>87</v>
      </c>
      <c r="U712" t="b">
        <v>1</v>
      </c>
      <c r="V712" t="s">
        <v>245</v>
      </c>
      <c r="W712" s="1">
        <v>44663.866261574076</v>
      </c>
      <c r="X712">
        <v>1075</v>
      </c>
      <c r="Y712">
        <v>37</v>
      </c>
      <c r="Z712">
        <v>0</v>
      </c>
      <c r="AA712">
        <v>37</v>
      </c>
      <c r="AB712">
        <v>0</v>
      </c>
      <c r="AC712">
        <v>24</v>
      </c>
      <c r="AD712">
        <v>-37</v>
      </c>
      <c r="AE712">
        <v>0</v>
      </c>
      <c r="AF712">
        <v>0</v>
      </c>
      <c r="AG712">
        <v>0</v>
      </c>
      <c r="AH712" t="s">
        <v>299</v>
      </c>
      <c r="AI712" s="1">
        <v>44663.881111111114</v>
      </c>
      <c r="AJ712">
        <v>356</v>
      </c>
      <c r="AK712">
        <v>2</v>
      </c>
      <c r="AL712">
        <v>0</v>
      </c>
      <c r="AM712">
        <v>2</v>
      </c>
      <c r="AN712">
        <v>0</v>
      </c>
      <c r="AO712">
        <v>6</v>
      </c>
      <c r="AP712">
        <v>-39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hidden="1" x14ac:dyDescent="0.45">
      <c r="A713" t="s">
        <v>1614</v>
      </c>
      <c r="B713" t="s">
        <v>79</v>
      </c>
      <c r="C713" t="s">
        <v>1203</v>
      </c>
      <c r="D713" t="s">
        <v>81</v>
      </c>
      <c r="E713" s="2" t="str">
        <f>HYPERLINK("capsilon://?command=openfolder&amp;siteaddress=FAM.docvelocity-na8.net&amp;folderid=FX131A8FD7-0162-1108-2DBA-5B041560B298","FX22042702")</f>
        <v>FX22042702</v>
      </c>
      <c r="F713" t="s">
        <v>19</v>
      </c>
      <c r="G713" t="s">
        <v>19</v>
      </c>
      <c r="H713" t="s">
        <v>82</v>
      </c>
      <c r="I713" t="s">
        <v>1615</v>
      </c>
      <c r="J713">
        <v>0</v>
      </c>
      <c r="K713" t="s">
        <v>84</v>
      </c>
      <c r="L713" t="s">
        <v>85</v>
      </c>
      <c r="M713" t="s">
        <v>86</v>
      </c>
      <c r="N713">
        <v>2</v>
      </c>
      <c r="O713" s="1">
        <v>44663.846539351849</v>
      </c>
      <c r="P713" s="1">
        <v>44663.87877314815</v>
      </c>
      <c r="Q713">
        <v>2475</v>
      </c>
      <c r="R713">
        <v>310</v>
      </c>
      <c r="S713" t="b">
        <v>0</v>
      </c>
      <c r="T713" t="s">
        <v>87</v>
      </c>
      <c r="U713" t="b">
        <v>0</v>
      </c>
      <c r="V713" t="s">
        <v>320</v>
      </c>
      <c r="W713" s="1">
        <v>44663.858796296299</v>
      </c>
      <c r="X713">
        <v>185</v>
      </c>
      <c r="Y713">
        <v>9</v>
      </c>
      <c r="Z713">
        <v>0</v>
      </c>
      <c r="AA713">
        <v>9</v>
      </c>
      <c r="AB713">
        <v>0</v>
      </c>
      <c r="AC713">
        <v>0</v>
      </c>
      <c r="AD713">
        <v>-9</v>
      </c>
      <c r="AE713">
        <v>0</v>
      </c>
      <c r="AF713">
        <v>0</v>
      </c>
      <c r="AG713">
        <v>0</v>
      </c>
      <c r="AH713" t="s">
        <v>200</v>
      </c>
      <c r="AI713" s="1">
        <v>44663.87877314815</v>
      </c>
      <c r="AJ713">
        <v>125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-9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hidden="1" x14ac:dyDescent="0.45">
      <c r="A714" t="s">
        <v>1616</v>
      </c>
      <c r="B714" t="s">
        <v>79</v>
      </c>
      <c r="C714" t="s">
        <v>1604</v>
      </c>
      <c r="D714" t="s">
        <v>81</v>
      </c>
      <c r="E714" s="2" t="str">
        <f>HYPERLINK("capsilon://?command=openfolder&amp;siteaddress=FAM.docvelocity-na8.net&amp;folderid=FX00DF6215-9FB4-56F9-4E1C-B75546FA4534","FX2204708")</f>
        <v>FX2204708</v>
      </c>
      <c r="F714" t="s">
        <v>19</v>
      </c>
      <c r="G714" t="s">
        <v>19</v>
      </c>
      <c r="H714" t="s">
        <v>82</v>
      </c>
      <c r="I714" t="s">
        <v>1617</v>
      </c>
      <c r="J714">
        <v>0</v>
      </c>
      <c r="K714" t="s">
        <v>84</v>
      </c>
      <c r="L714" t="s">
        <v>85</v>
      </c>
      <c r="M714" t="s">
        <v>86</v>
      </c>
      <c r="N714">
        <v>2</v>
      </c>
      <c r="O714" s="1">
        <v>44663.927997685183</v>
      </c>
      <c r="P714" s="1">
        <v>44663.953576388885</v>
      </c>
      <c r="Q714">
        <v>2136</v>
      </c>
      <c r="R714">
        <v>74</v>
      </c>
      <c r="S714" t="b">
        <v>0</v>
      </c>
      <c r="T714" t="s">
        <v>87</v>
      </c>
      <c r="U714" t="b">
        <v>0</v>
      </c>
      <c r="V714" t="s">
        <v>245</v>
      </c>
      <c r="W714" s="1">
        <v>44663.92864583333</v>
      </c>
      <c r="X714">
        <v>44</v>
      </c>
      <c r="Y714">
        <v>0</v>
      </c>
      <c r="Z714">
        <v>0</v>
      </c>
      <c r="AA714">
        <v>0</v>
      </c>
      <c r="AB714">
        <v>52</v>
      </c>
      <c r="AC714">
        <v>0</v>
      </c>
      <c r="AD714">
        <v>0</v>
      </c>
      <c r="AE714">
        <v>0</v>
      </c>
      <c r="AF714">
        <v>0</v>
      </c>
      <c r="AG714">
        <v>0</v>
      </c>
      <c r="AH714" t="s">
        <v>200</v>
      </c>
      <c r="AI714" s="1">
        <v>44663.953576388885</v>
      </c>
      <c r="AJ714">
        <v>30</v>
      </c>
      <c r="AK714">
        <v>0</v>
      </c>
      <c r="AL714">
        <v>0</v>
      </c>
      <c r="AM714">
        <v>0</v>
      </c>
      <c r="AN714">
        <v>52</v>
      </c>
      <c r="AO714">
        <v>0</v>
      </c>
      <c r="AP714">
        <v>0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hidden="1" x14ac:dyDescent="0.45">
      <c r="A715" t="s">
        <v>1618</v>
      </c>
      <c r="B715" t="s">
        <v>79</v>
      </c>
      <c r="C715" t="s">
        <v>1619</v>
      </c>
      <c r="D715" t="s">
        <v>81</v>
      </c>
      <c r="E715" s="2" t="str">
        <f>HYPERLINK("capsilon://?command=openfolder&amp;siteaddress=FAM.docvelocity-na8.net&amp;folderid=FX5CCAA4BD-A1D6-0D0E-10F5-513463EAEF7B","FX22044081")</f>
        <v>FX22044081</v>
      </c>
      <c r="F715" t="s">
        <v>19</v>
      </c>
      <c r="G715" t="s">
        <v>19</v>
      </c>
      <c r="H715" t="s">
        <v>82</v>
      </c>
      <c r="I715" t="s">
        <v>1620</v>
      </c>
      <c r="J715">
        <v>65</v>
      </c>
      <c r="K715" t="s">
        <v>84</v>
      </c>
      <c r="L715" t="s">
        <v>85</v>
      </c>
      <c r="M715" t="s">
        <v>86</v>
      </c>
      <c r="N715">
        <v>2</v>
      </c>
      <c r="O715" s="1">
        <v>44663.980127314811</v>
      </c>
      <c r="P715" s="1">
        <v>44663.997800925928</v>
      </c>
      <c r="Q715">
        <v>800</v>
      </c>
      <c r="R715">
        <v>727</v>
      </c>
      <c r="S715" t="b">
        <v>0</v>
      </c>
      <c r="T715" t="s">
        <v>87</v>
      </c>
      <c r="U715" t="b">
        <v>0</v>
      </c>
      <c r="V715" t="s">
        <v>245</v>
      </c>
      <c r="W715" s="1">
        <v>44663.991365740738</v>
      </c>
      <c r="X715">
        <v>468</v>
      </c>
      <c r="Y715">
        <v>48</v>
      </c>
      <c r="Z715">
        <v>0</v>
      </c>
      <c r="AA715">
        <v>48</v>
      </c>
      <c r="AB715">
        <v>0</v>
      </c>
      <c r="AC715">
        <v>4</v>
      </c>
      <c r="AD715">
        <v>17</v>
      </c>
      <c r="AE715">
        <v>0</v>
      </c>
      <c r="AF715">
        <v>0</v>
      </c>
      <c r="AG715">
        <v>0</v>
      </c>
      <c r="AH715" t="s">
        <v>240</v>
      </c>
      <c r="AI715" s="1">
        <v>44663.997800925928</v>
      </c>
      <c r="AJ715">
        <v>251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17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hidden="1" x14ac:dyDescent="0.45">
      <c r="A716" t="s">
        <v>1621</v>
      </c>
      <c r="B716" t="s">
        <v>79</v>
      </c>
      <c r="C716" t="s">
        <v>1540</v>
      </c>
      <c r="D716" t="s">
        <v>81</v>
      </c>
      <c r="E716" s="2" t="str">
        <f>HYPERLINK("capsilon://?command=openfolder&amp;siteaddress=FAM.docvelocity-na8.net&amp;folderid=FX4BB3C708-17F7-7BB7-F8B0-6BAD889E7103","FX220312816")</f>
        <v>FX220312816</v>
      </c>
      <c r="F716" t="s">
        <v>19</v>
      </c>
      <c r="G716" t="s">
        <v>19</v>
      </c>
      <c r="H716" t="s">
        <v>82</v>
      </c>
      <c r="I716" t="s">
        <v>1541</v>
      </c>
      <c r="J716">
        <v>267</v>
      </c>
      <c r="K716" t="s">
        <v>84</v>
      </c>
      <c r="L716" t="s">
        <v>85</v>
      </c>
      <c r="M716" t="s">
        <v>86</v>
      </c>
      <c r="N716">
        <v>2</v>
      </c>
      <c r="O716" s="1">
        <v>44653.036122685182</v>
      </c>
      <c r="P716" s="1">
        <v>44653.075219907405</v>
      </c>
      <c r="Q716">
        <v>1238</v>
      </c>
      <c r="R716">
        <v>2140</v>
      </c>
      <c r="S716" t="b">
        <v>0</v>
      </c>
      <c r="T716" t="s">
        <v>87</v>
      </c>
      <c r="U716" t="b">
        <v>1</v>
      </c>
      <c r="V716" t="s">
        <v>320</v>
      </c>
      <c r="W716" s="1">
        <v>44653.049178240741</v>
      </c>
      <c r="X716">
        <v>952</v>
      </c>
      <c r="Y716">
        <v>231</v>
      </c>
      <c r="Z716">
        <v>0</v>
      </c>
      <c r="AA716">
        <v>231</v>
      </c>
      <c r="AB716">
        <v>0</v>
      </c>
      <c r="AC716">
        <v>19</v>
      </c>
      <c r="AD716">
        <v>36</v>
      </c>
      <c r="AE716">
        <v>0</v>
      </c>
      <c r="AF716">
        <v>0</v>
      </c>
      <c r="AG716">
        <v>0</v>
      </c>
      <c r="AH716" t="s">
        <v>240</v>
      </c>
      <c r="AI716" s="1">
        <v>44653.075219907405</v>
      </c>
      <c r="AJ716">
        <v>1088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36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hidden="1" x14ac:dyDescent="0.45">
      <c r="A717" t="s">
        <v>1622</v>
      </c>
      <c r="B717" t="s">
        <v>79</v>
      </c>
      <c r="C717" t="s">
        <v>1565</v>
      </c>
      <c r="D717" t="s">
        <v>81</v>
      </c>
      <c r="E717" s="2" t="str">
        <f>HYPERLINK("capsilon://?command=openfolder&amp;siteaddress=FAM.docvelocity-na8.net&amp;folderid=FXC62941A1-F1BD-62F4-EE25-2CF70A11FEEC","FX2204185")</f>
        <v>FX2204185</v>
      </c>
      <c r="F717" t="s">
        <v>19</v>
      </c>
      <c r="G717" t="s">
        <v>19</v>
      </c>
      <c r="H717" t="s">
        <v>82</v>
      </c>
      <c r="I717" t="s">
        <v>1566</v>
      </c>
      <c r="J717">
        <v>204</v>
      </c>
      <c r="K717" t="s">
        <v>84</v>
      </c>
      <c r="L717" t="s">
        <v>85</v>
      </c>
      <c r="M717" t="s">
        <v>86</v>
      </c>
      <c r="N717">
        <v>2</v>
      </c>
      <c r="O717" s="1">
        <v>44653.038900462961</v>
      </c>
      <c r="P717" s="1">
        <v>44653.081388888888</v>
      </c>
      <c r="Q717">
        <v>2293</v>
      </c>
      <c r="R717">
        <v>1378</v>
      </c>
      <c r="S717" t="b">
        <v>0</v>
      </c>
      <c r="T717" t="s">
        <v>87</v>
      </c>
      <c r="U717" t="b">
        <v>1</v>
      </c>
      <c r="V717" t="s">
        <v>320</v>
      </c>
      <c r="W717" s="1">
        <v>44653.058981481481</v>
      </c>
      <c r="X717">
        <v>846</v>
      </c>
      <c r="Y717">
        <v>185</v>
      </c>
      <c r="Z717">
        <v>0</v>
      </c>
      <c r="AA717">
        <v>185</v>
      </c>
      <c r="AB717">
        <v>0</v>
      </c>
      <c r="AC717">
        <v>10</v>
      </c>
      <c r="AD717">
        <v>19</v>
      </c>
      <c r="AE717">
        <v>0</v>
      </c>
      <c r="AF717">
        <v>0</v>
      </c>
      <c r="AG717">
        <v>0</v>
      </c>
      <c r="AH717" t="s">
        <v>240</v>
      </c>
      <c r="AI717" s="1">
        <v>44653.081388888888</v>
      </c>
      <c r="AJ717">
        <v>532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19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hidden="1" x14ac:dyDescent="0.45">
      <c r="A718" t="s">
        <v>1623</v>
      </c>
      <c r="B718" t="s">
        <v>79</v>
      </c>
      <c r="C718" t="s">
        <v>1571</v>
      </c>
      <c r="D718" t="s">
        <v>81</v>
      </c>
      <c r="E718" s="2" t="str">
        <f>HYPERLINK("capsilon://?command=openfolder&amp;siteaddress=FAM.docvelocity-na8.net&amp;folderid=FX8C4A9FE1-8031-AD34-F482-69F6A0CA468A","FX220314041")</f>
        <v>FX220314041</v>
      </c>
      <c r="F718" t="s">
        <v>19</v>
      </c>
      <c r="G718" t="s">
        <v>19</v>
      </c>
      <c r="H718" t="s">
        <v>82</v>
      </c>
      <c r="I718" t="s">
        <v>1572</v>
      </c>
      <c r="J718">
        <v>443</v>
      </c>
      <c r="K718" t="s">
        <v>84</v>
      </c>
      <c r="L718" t="s">
        <v>85</v>
      </c>
      <c r="M718" t="s">
        <v>86</v>
      </c>
      <c r="N718">
        <v>2</v>
      </c>
      <c r="O718" s="1">
        <v>44653.070428240739</v>
      </c>
      <c r="P718" s="1">
        <v>44653.158101851855</v>
      </c>
      <c r="Q718">
        <v>3170</v>
      </c>
      <c r="R718">
        <v>4405</v>
      </c>
      <c r="S718" t="b">
        <v>0</v>
      </c>
      <c r="T718" t="s">
        <v>87</v>
      </c>
      <c r="U718" t="b">
        <v>1</v>
      </c>
      <c r="V718" t="s">
        <v>320</v>
      </c>
      <c r="W718" s="1">
        <v>44653.101921296293</v>
      </c>
      <c r="X718">
        <v>2106</v>
      </c>
      <c r="Y718">
        <v>394</v>
      </c>
      <c r="Z718">
        <v>0</v>
      </c>
      <c r="AA718">
        <v>394</v>
      </c>
      <c r="AB718">
        <v>0</v>
      </c>
      <c r="AC718">
        <v>25</v>
      </c>
      <c r="AD718">
        <v>49</v>
      </c>
      <c r="AE718">
        <v>0</v>
      </c>
      <c r="AF718">
        <v>0</v>
      </c>
      <c r="AG718">
        <v>0</v>
      </c>
      <c r="AH718" t="s">
        <v>240</v>
      </c>
      <c r="AI718" s="1">
        <v>44653.158101851855</v>
      </c>
      <c r="AJ718">
        <v>1530</v>
      </c>
      <c r="AK718">
        <v>1</v>
      </c>
      <c r="AL718">
        <v>0</v>
      </c>
      <c r="AM718">
        <v>1</v>
      </c>
      <c r="AN718">
        <v>0</v>
      </c>
      <c r="AO718">
        <v>1</v>
      </c>
      <c r="AP718">
        <v>48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hidden="1" x14ac:dyDescent="0.45">
      <c r="A719" t="s">
        <v>1624</v>
      </c>
      <c r="B719" t="s">
        <v>79</v>
      </c>
      <c r="C719" t="s">
        <v>600</v>
      </c>
      <c r="D719" t="s">
        <v>81</v>
      </c>
      <c r="E719" s="2" t="str">
        <f>HYPERLINK("capsilon://?command=openfolder&amp;siteaddress=FAM.docvelocity-na8.net&amp;folderid=FX1158A4B4-62C1-35C2-C2D3-A959EB3F8A62","FX220490")</f>
        <v>FX220490</v>
      </c>
      <c r="F719" t="s">
        <v>19</v>
      </c>
      <c r="G719" t="s">
        <v>19</v>
      </c>
      <c r="H719" t="s">
        <v>82</v>
      </c>
      <c r="I719" t="s">
        <v>1574</v>
      </c>
      <c r="J719">
        <v>347</v>
      </c>
      <c r="K719" t="s">
        <v>84</v>
      </c>
      <c r="L719" t="s">
        <v>85</v>
      </c>
      <c r="M719" t="s">
        <v>86</v>
      </c>
      <c r="N719">
        <v>2</v>
      </c>
      <c r="O719" s="1">
        <v>44653.078472222223</v>
      </c>
      <c r="P719" s="1">
        <v>44653.171284722222</v>
      </c>
      <c r="Q719">
        <v>5337</v>
      </c>
      <c r="R719">
        <v>2682</v>
      </c>
      <c r="S719" t="b">
        <v>0</v>
      </c>
      <c r="T719" t="s">
        <v>87</v>
      </c>
      <c r="U719" t="b">
        <v>1</v>
      </c>
      <c r="V719" t="s">
        <v>320</v>
      </c>
      <c r="W719" s="1">
        <v>44653.119270833333</v>
      </c>
      <c r="X719">
        <v>1498</v>
      </c>
      <c r="Y719">
        <v>289</v>
      </c>
      <c r="Z719">
        <v>0</v>
      </c>
      <c r="AA719">
        <v>289</v>
      </c>
      <c r="AB719">
        <v>0</v>
      </c>
      <c r="AC719">
        <v>14</v>
      </c>
      <c r="AD719">
        <v>58</v>
      </c>
      <c r="AE719">
        <v>0</v>
      </c>
      <c r="AF719">
        <v>0</v>
      </c>
      <c r="AG719">
        <v>0</v>
      </c>
      <c r="AH719" t="s">
        <v>240</v>
      </c>
      <c r="AI719" s="1">
        <v>44653.171284722222</v>
      </c>
      <c r="AJ719">
        <v>1138</v>
      </c>
      <c r="AK719">
        <v>1</v>
      </c>
      <c r="AL719">
        <v>0</v>
      </c>
      <c r="AM719">
        <v>1</v>
      </c>
      <c r="AN719">
        <v>0</v>
      </c>
      <c r="AO719">
        <v>1</v>
      </c>
      <c r="AP719">
        <v>57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hidden="1" x14ac:dyDescent="0.45">
      <c r="A720" t="s">
        <v>1625</v>
      </c>
      <c r="B720" t="s">
        <v>79</v>
      </c>
      <c r="C720" t="s">
        <v>1607</v>
      </c>
      <c r="D720" t="s">
        <v>81</v>
      </c>
      <c r="E720" s="2" t="str">
        <f>HYPERLINK("capsilon://?command=openfolder&amp;siteaddress=FAM.docvelocity-na8.net&amp;folderid=FXB4175005-A0E9-B87E-A564-1F40723AF8D3","FX2204365")</f>
        <v>FX2204365</v>
      </c>
      <c r="F720" t="s">
        <v>19</v>
      </c>
      <c r="G720" t="s">
        <v>19</v>
      </c>
      <c r="H720" t="s">
        <v>82</v>
      </c>
      <c r="I720" t="s">
        <v>1608</v>
      </c>
      <c r="J720">
        <v>194</v>
      </c>
      <c r="K720" t="s">
        <v>84</v>
      </c>
      <c r="L720" t="s">
        <v>85</v>
      </c>
      <c r="M720" t="s">
        <v>86</v>
      </c>
      <c r="N720">
        <v>2</v>
      </c>
      <c r="O720" s="1">
        <v>44653.126574074071</v>
      </c>
      <c r="P720" s="1">
        <v>44653.178240740737</v>
      </c>
      <c r="Q720">
        <v>2762</v>
      </c>
      <c r="R720">
        <v>1702</v>
      </c>
      <c r="S720" t="b">
        <v>0</v>
      </c>
      <c r="T720" t="s">
        <v>87</v>
      </c>
      <c r="U720" t="b">
        <v>1</v>
      </c>
      <c r="V720" t="s">
        <v>320</v>
      </c>
      <c r="W720" s="1">
        <v>44653.161759259259</v>
      </c>
      <c r="X720">
        <v>1102</v>
      </c>
      <c r="Y720">
        <v>156</v>
      </c>
      <c r="Z720">
        <v>0</v>
      </c>
      <c r="AA720">
        <v>156</v>
      </c>
      <c r="AB720">
        <v>0</v>
      </c>
      <c r="AC720">
        <v>4</v>
      </c>
      <c r="AD720">
        <v>38</v>
      </c>
      <c r="AE720">
        <v>0</v>
      </c>
      <c r="AF720">
        <v>0</v>
      </c>
      <c r="AG720">
        <v>0</v>
      </c>
      <c r="AH720" t="s">
        <v>240</v>
      </c>
      <c r="AI720" s="1">
        <v>44653.178240740737</v>
      </c>
      <c r="AJ720">
        <v>600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38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hidden="1" x14ac:dyDescent="0.45">
      <c r="A721" t="s">
        <v>1626</v>
      </c>
      <c r="B721" t="s">
        <v>79</v>
      </c>
      <c r="C721" t="s">
        <v>1481</v>
      </c>
      <c r="D721" t="s">
        <v>81</v>
      </c>
      <c r="E721" s="2" t="str">
        <f>HYPERLINK("capsilon://?command=openfolder&amp;siteaddress=FAM.docvelocity-na8.net&amp;folderid=FX99621788-D3EE-BC36-0B4B-A25173A59D8C","FX22044201")</f>
        <v>FX22044201</v>
      </c>
      <c r="F721" t="s">
        <v>19</v>
      </c>
      <c r="G721" t="s">
        <v>19</v>
      </c>
      <c r="H721" t="s">
        <v>82</v>
      </c>
      <c r="I721" t="s">
        <v>1627</v>
      </c>
      <c r="J721">
        <v>0</v>
      </c>
      <c r="K721" t="s">
        <v>84</v>
      </c>
      <c r="L721" t="s">
        <v>85</v>
      </c>
      <c r="M721" t="s">
        <v>86</v>
      </c>
      <c r="N721">
        <v>2</v>
      </c>
      <c r="O721" s="1">
        <v>44664.390763888892</v>
      </c>
      <c r="P721" s="1">
        <v>44664.402337962965</v>
      </c>
      <c r="Q721">
        <v>83</v>
      </c>
      <c r="R721">
        <v>917</v>
      </c>
      <c r="S721" t="b">
        <v>0</v>
      </c>
      <c r="T721" t="s">
        <v>87</v>
      </c>
      <c r="U721" t="b">
        <v>0</v>
      </c>
      <c r="V721" t="s">
        <v>1628</v>
      </c>
      <c r="W721" s="1">
        <v>44664.39875</v>
      </c>
      <c r="X721">
        <v>619</v>
      </c>
      <c r="Y721">
        <v>52</v>
      </c>
      <c r="Z721">
        <v>0</v>
      </c>
      <c r="AA721">
        <v>52</v>
      </c>
      <c r="AB721">
        <v>0</v>
      </c>
      <c r="AC721">
        <v>39</v>
      </c>
      <c r="AD721">
        <v>-52</v>
      </c>
      <c r="AE721">
        <v>0</v>
      </c>
      <c r="AF721">
        <v>0</v>
      </c>
      <c r="AG721">
        <v>0</v>
      </c>
      <c r="AH721" t="s">
        <v>1455</v>
      </c>
      <c r="AI721" s="1">
        <v>44664.402337962965</v>
      </c>
      <c r="AJ721">
        <v>293</v>
      </c>
      <c r="AK721">
        <v>3</v>
      </c>
      <c r="AL721">
        <v>0</v>
      </c>
      <c r="AM721">
        <v>3</v>
      </c>
      <c r="AN721">
        <v>0</v>
      </c>
      <c r="AO721">
        <v>2</v>
      </c>
      <c r="AP721">
        <v>-55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hidden="1" x14ac:dyDescent="0.45">
      <c r="A722" t="s">
        <v>1629</v>
      </c>
      <c r="B722" t="s">
        <v>79</v>
      </c>
      <c r="C722" t="s">
        <v>1630</v>
      </c>
      <c r="D722" t="s">
        <v>81</v>
      </c>
      <c r="E722" s="2" t="str">
        <f>HYPERLINK("capsilon://?command=openfolder&amp;siteaddress=FAM.docvelocity-na8.net&amp;folderid=FX2CBE0846-7999-65F9-9ABA-85B5438BBD21","FX22044540")</f>
        <v>FX22044540</v>
      </c>
      <c r="F722" t="s">
        <v>19</v>
      </c>
      <c r="G722" t="s">
        <v>19</v>
      </c>
      <c r="H722" t="s">
        <v>82</v>
      </c>
      <c r="I722" t="s">
        <v>1631</v>
      </c>
      <c r="J722">
        <v>0</v>
      </c>
      <c r="K722" t="s">
        <v>84</v>
      </c>
      <c r="L722" t="s">
        <v>85</v>
      </c>
      <c r="M722" t="s">
        <v>86</v>
      </c>
      <c r="N722">
        <v>2</v>
      </c>
      <c r="O722" s="1">
        <v>44664.414629629631</v>
      </c>
      <c r="P722" s="1">
        <v>44664.422013888892</v>
      </c>
      <c r="Q722">
        <v>98</v>
      </c>
      <c r="R722">
        <v>540</v>
      </c>
      <c r="S722" t="b">
        <v>0</v>
      </c>
      <c r="T722" t="s">
        <v>87</v>
      </c>
      <c r="U722" t="b">
        <v>0</v>
      </c>
      <c r="V722" t="s">
        <v>1628</v>
      </c>
      <c r="W722" s="1">
        <v>44664.418877314813</v>
      </c>
      <c r="X722">
        <v>283</v>
      </c>
      <c r="Y722">
        <v>52</v>
      </c>
      <c r="Z722">
        <v>0</v>
      </c>
      <c r="AA722">
        <v>52</v>
      </c>
      <c r="AB722">
        <v>0</v>
      </c>
      <c r="AC722">
        <v>21</v>
      </c>
      <c r="AD722">
        <v>-52</v>
      </c>
      <c r="AE722">
        <v>0</v>
      </c>
      <c r="AF722">
        <v>0</v>
      </c>
      <c r="AG722">
        <v>0</v>
      </c>
      <c r="AH722" t="s">
        <v>1455</v>
      </c>
      <c r="AI722" s="1">
        <v>44664.422013888892</v>
      </c>
      <c r="AJ722">
        <v>257</v>
      </c>
      <c r="AK722">
        <v>1</v>
      </c>
      <c r="AL722">
        <v>0</v>
      </c>
      <c r="AM722">
        <v>1</v>
      </c>
      <c r="AN722">
        <v>0</v>
      </c>
      <c r="AO722">
        <v>0</v>
      </c>
      <c r="AP722">
        <v>-53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hidden="1" x14ac:dyDescent="0.45">
      <c r="A723" t="s">
        <v>1632</v>
      </c>
      <c r="B723" t="s">
        <v>79</v>
      </c>
      <c r="C723" t="s">
        <v>1481</v>
      </c>
      <c r="D723" t="s">
        <v>81</v>
      </c>
      <c r="E723" s="2" t="str">
        <f>HYPERLINK("capsilon://?command=openfolder&amp;siteaddress=FAM.docvelocity-na8.net&amp;folderid=FX99621788-D3EE-BC36-0B4B-A25173A59D8C","FX22044201")</f>
        <v>FX22044201</v>
      </c>
      <c r="F723" t="s">
        <v>19</v>
      </c>
      <c r="G723" t="s">
        <v>19</v>
      </c>
      <c r="H723" t="s">
        <v>82</v>
      </c>
      <c r="I723" t="s">
        <v>1633</v>
      </c>
      <c r="J723">
        <v>0</v>
      </c>
      <c r="K723" t="s">
        <v>84</v>
      </c>
      <c r="L723" t="s">
        <v>85</v>
      </c>
      <c r="M723" t="s">
        <v>86</v>
      </c>
      <c r="N723">
        <v>2</v>
      </c>
      <c r="O723" s="1">
        <v>44664.443171296298</v>
      </c>
      <c r="P723" s="1">
        <v>44664.447233796294</v>
      </c>
      <c r="Q723">
        <v>59</v>
      </c>
      <c r="R723">
        <v>292</v>
      </c>
      <c r="S723" t="b">
        <v>0</v>
      </c>
      <c r="T723" t="s">
        <v>87</v>
      </c>
      <c r="U723" t="b">
        <v>0</v>
      </c>
      <c r="V723" t="s">
        <v>148</v>
      </c>
      <c r="W723" s="1">
        <v>44664.445671296293</v>
      </c>
      <c r="X723">
        <v>205</v>
      </c>
      <c r="Y723">
        <v>9</v>
      </c>
      <c r="Z723">
        <v>0</v>
      </c>
      <c r="AA723">
        <v>9</v>
      </c>
      <c r="AB723">
        <v>0</v>
      </c>
      <c r="AC723">
        <v>3</v>
      </c>
      <c r="AD723">
        <v>-9</v>
      </c>
      <c r="AE723">
        <v>0</v>
      </c>
      <c r="AF723">
        <v>0</v>
      </c>
      <c r="AG723">
        <v>0</v>
      </c>
      <c r="AH723" t="s">
        <v>1455</v>
      </c>
      <c r="AI723" s="1">
        <v>44664.447233796294</v>
      </c>
      <c r="AJ723">
        <v>87</v>
      </c>
      <c r="AK723">
        <v>1</v>
      </c>
      <c r="AL723">
        <v>0</v>
      </c>
      <c r="AM723">
        <v>1</v>
      </c>
      <c r="AN723">
        <v>0</v>
      </c>
      <c r="AO723">
        <v>0</v>
      </c>
      <c r="AP723">
        <v>-10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hidden="1" x14ac:dyDescent="0.45">
      <c r="A724" t="s">
        <v>1634</v>
      </c>
      <c r="B724" t="s">
        <v>79</v>
      </c>
      <c r="C724" t="s">
        <v>1635</v>
      </c>
      <c r="D724" t="s">
        <v>81</v>
      </c>
      <c r="E724" s="2" t="str">
        <f>HYPERLINK("capsilon://?command=openfolder&amp;siteaddress=FAM.docvelocity-na8.net&amp;folderid=FXFCB999EE-773D-981F-32F6-8DF9C0ACD97C","FX22027434")</f>
        <v>FX22027434</v>
      </c>
      <c r="F724" t="s">
        <v>19</v>
      </c>
      <c r="G724" t="s">
        <v>19</v>
      </c>
      <c r="H724" t="s">
        <v>82</v>
      </c>
      <c r="I724" t="s">
        <v>1636</v>
      </c>
      <c r="J724">
        <v>0</v>
      </c>
      <c r="K724" t="s">
        <v>84</v>
      </c>
      <c r="L724" t="s">
        <v>85</v>
      </c>
      <c r="M724" t="s">
        <v>86</v>
      </c>
      <c r="N724">
        <v>2</v>
      </c>
      <c r="O724" s="1">
        <v>44664.464050925926</v>
      </c>
      <c r="P724" s="1">
        <v>44664.467118055552</v>
      </c>
      <c r="Q724">
        <v>66</v>
      </c>
      <c r="R724">
        <v>199</v>
      </c>
      <c r="S724" t="b">
        <v>0</v>
      </c>
      <c r="T724" t="s">
        <v>87</v>
      </c>
      <c r="U724" t="b">
        <v>0</v>
      </c>
      <c r="V724" t="s">
        <v>1628</v>
      </c>
      <c r="W724" s="1">
        <v>44664.466770833336</v>
      </c>
      <c r="X724">
        <v>165</v>
      </c>
      <c r="Y724">
        <v>0</v>
      </c>
      <c r="Z724">
        <v>0</v>
      </c>
      <c r="AA724">
        <v>0</v>
      </c>
      <c r="AB724">
        <v>37</v>
      </c>
      <c r="AC724">
        <v>0</v>
      </c>
      <c r="AD724">
        <v>0</v>
      </c>
      <c r="AE724">
        <v>0</v>
      </c>
      <c r="AF724">
        <v>0</v>
      </c>
      <c r="AG724">
        <v>0</v>
      </c>
      <c r="AH724" t="s">
        <v>1455</v>
      </c>
      <c r="AI724" s="1">
        <v>44664.467118055552</v>
      </c>
      <c r="AJ724">
        <v>22</v>
      </c>
      <c r="AK724">
        <v>0</v>
      </c>
      <c r="AL724">
        <v>0</v>
      </c>
      <c r="AM724">
        <v>0</v>
      </c>
      <c r="AN724">
        <v>37</v>
      </c>
      <c r="AO724">
        <v>0</v>
      </c>
      <c r="AP724">
        <v>0</v>
      </c>
      <c r="AQ724">
        <v>0</v>
      </c>
      <c r="AR724">
        <v>0</v>
      </c>
      <c r="AS724">
        <v>0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hidden="1" x14ac:dyDescent="0.45">
      <c r="A725" t="s">
        <v>1637</v>
      </c>
      <c r="B725" t="s">
        <v>79</v>
      </c>
      <c r="C725" t="s">
        <v>1579</v>
      </c>
      <c r="D725" t="s">
        <v>81</v>
      </c>
      <c r="E725" s="2" t="str">
        <f>HYPERLINK("capsilon://?command=openfolder&amp;siteaddress=FAM.docvelocity-na8.net&amp;folderid=FX2D6F38E9-BBD7-81EE-4265-A8E4C55180DB","FX22043080")</f>
        <v>FX22043080</v>
      </c>
      <c r="F725" t="s">
        <v>19</v>
      </c>
      <c r="G725" t="s">
        <v>19</v>
      </c>
      <c r="H725" t="s">
        <v>82</v>
      </c>
      <c r="I725" t="s">
        <v>1638</v>
      </c>
      <c r="J725">
        <v>0</v>
      </c>
      <c r="K725" t="s">
        <v>84</v>
      </c>
      <c r="L725" t="s">
        <v>85</v>
      </c>
      <c r="M725" t="s">
        <v>86</v>
      </c>
      <c r="N725">
        <v>2</v>
      </c>
      <c r="O725" s="1">
        <v>44664.496238425927</v>
      </c>
      <c r="P725" s="1">
        <v>44664.567326388889</v>
      </c>
      <c r="Q725">
        <v>5871</v>
      </c>
      <c r="R725">
        <v>271</v>
      </c>
      <c r="S725" t="b">
        <v>0</v>
      </c>
      <c r="T725" t="s">
        <v>87</v>
      </c>
      <c r="U725" t="b">
        <v>0</v>
      </c>
      <c r="V725" t="s">
        <v>148</v>
      </c>
      <c r="W725" s="1">
        <v>44664.498240740744</v>
      </c>
      <c r="X725">
        <v>170</v>
      </c>
      <c r="Y725">
        <v>9</v>
      </c>
      <c r="Z725">
        <v>0</v>
      </c>
      <c r="AA725">
        <v>9</v>
      </c>
      <c r="AB725">
        <v>0</v>
      </c>
      <c r="AC725">
        <v>1</v>
      </c>
      <c r="AD725">
        <v>-9</v>
      </c>
      <c r="AE725">
        <v>0</v>
      </c>
      <c r="AF725">
        <v>0</v>
      </c>
      <c r="AG725">
        <v>0</v>
      </c>
      <c r="AH725" t="s">
        <v>479</v>
      </c>
      <c r="AI725" s="1">
        <v>44664.567326388889</v>
      </c>
      <c r="AJ725">
        <v>87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-9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hidden="1" x14ac:dyDescent="0.45">
      <c r="A726" t="s">
        <v>1639</v>
      </c>
      <c r="B726" t="s">
        <v>79</v>
      </c>
      <c r="C726" t="s">
        <v>1640</v>
      </c>
      <c r="D726" t="s">
        <v>81</v>
      </c>
      <c r="E726" s="2" t="str">
        <f>HYPERLINK("capsilon://?command=openfolder&amp;siteaddress=FAM.docvelocity-na8.net&amp;folderid=FX864D068A-DCC7-E63E-249E-E52D70A693DF","FX22044239")</f>
        <v>FX22044239</v>
      </c>
      <c r="F726" t="s">
        <v>19</v>
      </c>
      <c r="G726" t="s">
        <v>19</v>
      </c>
      <c r="H726" t="s">
        <v>82</v>
      </c>
      <c r="I726" t="s">
        <v>1641</v>
      </c>
      <c r="J726">
        <v>0</v>
      </c>
      <c r="K726" t="s">
        <v>84</v>
      </c>
      <c r="L726" t="s">
        <v>85</v>
      </c>
      <c r="M726" t="s">
        <v>86</v>
      </c>
      <c r="N726">
        <v>2</v>
      </c>
      <c r="O726" s="1">
        <v>44664.55259259259</v>
      </c>
      <c r="P726" s="1">
        <v>44664.567939814813</v>
      </c>
      <c r="Q726">
        <v>1111</v>
      </c>
      <c r="R726">
        <v>215</v>
      </c>
      <c r="S726" t="b">
        <v>0</v>
      </c>
      <c r="T726" t="s">
        <v>87</v>
      </c>
      <c r="U726" t="b">
        <v>0</v>
      </c>
      <c r="V726" t="s">
        <v>148</v>
      </c>
      <c r="W726" s="1">
        <v>44664.554513888892</v>
      </c>
      <c r="X726">
        <v>163</v>
      </c>
      <c r="Y726">
        <v>9</v>
      </c>
      <c r="Z726">
        <v>0</v>
      </c>
      <c r="AA726">
        <v>9</v>
      </c>
      <c r="AB726">
        <v>0</v>
      </c>
      <c r="AC726">
        <v>2</v>
      </c>
      <c r="AD726">
        <v>-9</v>
      </c>
      <c r="AE726">
        <v>0</v>
      </c>
      <c r="AF726">
        <v>0</v>
      </c>
      <c r="AG726">
        <v>0</v>
      </c>
      <c r="AH726" t="s">
        <v>479</v>
      </c>
      <c r="AI726" s="1">
        <v>44664.567939814813</v>
      </c>
      <c r="AJ726">
        <v>52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-9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hidden="1" x14ac:dyDescent="0.45">
      <c r="A727" t="s">
        <v>1642</v>
      </c>
      <c r="B727" t="s">
        <v>79</v>
      </c>
      <c r="C727" t="s">
        <v>1643</v>
      </c>
      <c r="D727" t="s">
        <v>81</v>
      </c>
      <c r="E727" s="2" t="str">
        <f>HYPERLINK("capsilon://?command=openfolder&amp;siteaddress=FAM.docvelocity-na8.net&amp;folderid=FX993A9207-A1A1-B5D5-E11A-8F609AFA2F12","FX22042214")</f>
        <v>FX22042214</v>
      </c>
      <c r="F727" t="s">
        <v>19</v>
      </c>
      <c r="G727" t="s">
        <v>19</v>
      </c>
      <c r="H727" t="s">
        <v>82</v>
      </c>
      <c r="I727" t="s">
        <v>1644</v>
      </c>
      <c r="J727">
        <v>0</v>
      </c>
      <c r="K727" t="s">
        <v>84</v>
      </c>
      <c r="L727" t="s">
        <v>85</v>
      </c>
      <c r="M727" t="s">
        <v>86</v>
      </c>
      <c r="N727">
        <v>1</v>
      </c>
      <c r="O727" s="1">
        <v>44664.566076388888</v>
      </c>
      <c r="P727" s="1">
        <v>44664.586400462962</v>
      </c>
      <c r="Q727">
        <v>1045</v>
      </c>
      <c r="R727">
        <v>711</v>
      </c>
      <c r="S727" t="b">
        <v>0</v>
      </c>
      <c r="T727" t="s">
        <v>87</v>
      </c>
      <c r="U727" t="b">
        <v>0</v>
      </c>
      <c r="V727" t="s">
        <v>88</v>
      </c>
      <c r="W727" s="1">
        <v>44664.586400462962</v>
      </c>
      <c r="X727">
        <v>278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37</v>
      </c>
      <c r="AF727">
        <v>0</v>
      </c>
      <c r="AG727">
        <v>9</v>
      </c>
      <c r="AH727" t="s">
        <v>87</v>
      </c>
      <c r="AI727" t="s">
        <v>87</v>
      </c>
      <c r="AJ727" t="s">
        <v>87</v>
      </c>
      <c r="AK727" t="s">
        <v>87</v>
      </c>
      <c r="AL727" t="s">
        <v>87</v>
      </c>
      <c r="AM727" t="s">
        <v>87</v>
      </c>
      <c r="AN727" t="s">
        <v>87</v>
      </c>
      <c r="AO727" t="s">
        <v>87</v>
      </c>
      <c r="AP727" t="s">
        <v>87</v>
      </c>
      <c r="AQ727" t="s">
        <v>87</v>
      </c>
      <c r="AR727" t="s">
        <v>87</v>
      </c>
      <c r="AS727" t="s">
        <v>87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hidden="1" x14ac:dyDescent="0.45">
      <c r="A728" t="s">
        <v>1645</v>
      </c>
      <c r="B728" t="s">
        <v>79</v>
      </c>
      <c r="C728" t="s">
        <v>1643</v>
      </c>
      <c r="D728" t="s">
        <v>81</v>
      </c>
      <c r="E728" s="2" t="str">
        <f>HYPERLINK("capsilon://?command=openfolder&amp;siteaddress=FAM.docvelocity-na8.net&amp;folderid=FX993A9207-A1A1-B5D5-E11A-8F609AFA2F12","FX22042214")</f>
        <v>FX22042214</v>
      </c>
      <c r="F728" t="s">
        <v>19</v>
      </c>
      <c r="G728" t="s">
        <v>19</v>
      </c>
      <c r="H728" t="s">
        <v>82</v>
      </c>
      <c r="I728" t="s">
        <v>1644</v>
      </c>
      <c r="J728">
        <v>0</v>
      </c>
      <c r="K728" t="s">
        <v>84</v>
      </c>
      <c r="L728" t="s">
        <v>85</v>
      </c>
      <c r="M728" t="s">
        <v>86</v>
      </c>
      <c r="N728">
        <v>2</v>
      </c>
      <c r="O728" s="1">
        <v>44664.586817129632</v>
      </c>
      <c r="P728" s="1">
        <v>44664.681539351855</v>
      </c>
      <c r="Q728">
        <v>6158</v>
      </c>
      <c r="R728">
        <v>2026</v>
      </c>
      <c r="S728" t="b">
        <v>0</v>
      </c>
      <c r="T728" t="s">
        <v>87</v>
      </c>
      <c r="U728" t="b">
        <v>1</v>
      </c>
      <c r="V728" t="s">
        <v>158</v>
      </c>
      <c r="W728" s="1">
        <v>44664.59784722222</v>
      </c>
      <c r="X728">
        <v>948</v>
      </c>
      <c r="Y728">
        <v>74</v>
      </c>
      <c r="Z728">
        <v>0</v>
      </c>
      <c r="AA728">
        <v>74</v>
      </c>
      <c r="AB728">
        <v>0</v>
      </c>
      <c r="AC728">
        <v>63</v>
      </c>
      <c r="AD728">
        <v>-74</v>
      </c>
      <c r="AE728">
        <v>0</v>
      </c>
      <c r="AF728">
        <v>0</v>
      </c>
      <c r="AG728">
        <v>0</v>
      </c>
      <c r="AH728" t="s">
        <v>190</v>
      </c>
      <c r="AI728" s="1">
        <v>44664.681539351855</v>
      </c>
      <c r="AJ728">
        <v>1078</v>
      </c>
      <c r="AK728">
        <v>1</v>
      </c>
      <c r="AL728">
        <v>0</v>
      </c>
      <c r="AM728">
        <v>1</v>
      </c>
      <c r="AN728">
        <v>0</v>
      </c>
      <c r="AO728">
        <v>1</v>
      </c>
      <c r="AP728">
        <v>-75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hidden="1" x14ac:dyDescent="0.45">
      <c r="A729" t="s">
        <v>1646</v>
      </c>
      <c r="B729" t="s">
        <v>79</v>
      </c>
      <c r="C729" t="s">
        <v>1647</v>
      </c>
      <c r="D729" t="s">
        <v>81</v>
      </c>
      <c r="E729" s="2" t="str">
        <f>HYPERLINK("capsilon://?command=openfolder&amp;siteaddress=FAM.docvelocity-na8.net&amp;folderid=FXBAE08158-F34B-FDC2-E456-48814D33E14A","FX22037347")</f>
        <v>FX22037347</v>
      </c>
      <c r="F729" t="s">
        <v>19</v>
      </c>
      <c r="G729" t="s">
        <v>19</v>
      </c>
      <c r="H729" t="s">
        <v>82</v>
      </c>
      <c r="I729" t="s">
        <v>1648</v>
      </c>
      <c r="J729">
        <v>0</v>
      </c>
      <c r="K729" t="s">
        <v>84</v>
      </c>
      <c r="L729" t="s">
        <v>85</v>
      </c>
      <c r="M729" t="s">
        <v>86</v>
      </c>
      <c r="N729">
        <v>2</v>
      </c>
      <c r="O729" s="1">
        <v>44664.656377314815</v>
      </c>
      <c r="P729" s="1">
        <v>44664.682662037034</v>
      </c>
      <c r="Q729">
        <v>2025</v>
      </c>
      <c r="R729">
        <v>246</v>
      </c>
      <c r="S729" t="b">
        <v>0</v>
      </c>
      <c r="T729" t="s">
        <v>87</v>
      </c>
      <c r="U729" t="b">
        <v>0</v>
      </c>
      <c r="V729" t="s">
        <v>158</v>
      </c>
      <c r="W729" s="1">
        <v>44664.658460648148</v>
      </c>
      <c r="X729">
        <v>150</v>
      </c>
      <c r="Y729">
        <v>9</v>
      </c>
      <c r="Z729">
        <v>0</v>
      </c>
      <c r="AA729">
        <v>9</v>
      </c>
      <c r="AB729">
        <v>0</v>
      </c>
      <c r="AC729">
        <v>2</v>
      </c>
      <c r="AD729">
        <v>-9</v>
      </c>
      <c r="AE729">
        <v>0</v>
      </c>
      <c r="AF729">
        <v>0</v>
      </c>
      <c r="AG729">
        <v>0</v>
      </c>
      <c r="AH729" t="s">
        <v>190</v>
      </c>
      <c r="AI729" s="1">
        <v>44664.682662037034</v>
      </c>
      <c r="AJ729">
        <v>96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-9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hidden="1" x14ac:dyDescent="0.45">
      <c r="A730" t="s">
        <v>1649</v>
      </c>
      <c r="B730" t="s">
        <v>79</v>
      </c>
      <c r="C730" t="s">
        <v>1647</v>
      </c>
      <c r="D730" t="s">
        <v>81</v>
      </c>
      <c r="E730" s="2" t="str">
        <f>HYPERLINK("capsilon://?command=openfolder&amp;siteaddress=FAM.docvelocity-na8.net&amp;folderid=FXBAE08158-F34B-FDC2-E456-48814D33E14A","FX22037347")</f>
        <v>FX22037347</v>
      </c>
      <c r="F730" t="s">
        <v>19</v>
      </c>
      <c r="G730" t="s">
        <v>19</v>
      </c>
      <c r="H730" t="s">
        <v>82</v>
      </c>
      <c r="I730" t="s">
        <v>1650</v>
      </c>
      <c r="J730">
        <v>0</v>
      </c>
      <c r="K730" t="s">
        <v>84</v>
      </c>
      <c r="L730" t="s">
        <v>85</v>
      </c>
      <c r="M730" t="s">
        <v>86</v>
      </c>
      <c r="N730">
        <v>2</v>
      </c>
      <c r="O730" s="1">
        <v>44664.656724537039</v>
      </c>
      <c r="P730" s="1">
        <v>44664.683263888888</v>
      </c>
      <c r="Q730">
        <v>2075</v>
      </c>
      <c r="R730">
        <v>218</v>
      </c>
      <c r="S730" t="b">
        <v>0</v>
      </c>
      <c r="T730" t="s">
        <v>87</v>
      </c>
      <c r="U730" t="b">
        <v>0</v>
      </c>
      <c r="V730" t="s">
        <v>148</v>
      </c>
      <c r="W730" s="1">
        <v>44664.658784722225</v>
      </c>
      <c r="X730">
        <v>167</v>
      </c>
      <c r="Y730">
        <v>9</v>
      </c>
      <c r="Z730">
        <v>0</v>
      </c>
      <c r="AA730">
        <v>9</v>
      </c>
      <c r="AB730">
        <v>0</v>
      </c>
      <c r="AC730">
        <v>2</v>
      </c>
      <c r="AD730">
        <v>-9</v>
      </c>
      <c r="AE730">
        <v>0</v>
      </c>
      <c r="AF730">
        <v>0</v>
      </c>
      <c r="AG730">
        <v>0</v>
      </c>
      <c r="AH730" t="s">
        <v>190</v>
      </c>
      <c r="AI730" s="1">
        <v>44664.683263888888</v>
      </c>
      <c r="AJ730">
        <v>51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-9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hidden="1" x14ac:dyDescent="0.45">
      <c r="A731" t="s">
        <v>1651</v>
      </c>
      <c r="B731" t="s">
        <v>79</v>
      </c>
      <c r="C731" t="s">
        <v>1435</v>
      </c>
      <c r="D731" t="s">
        <v>81</v>
      </c>
      <c r="E731" s="2" t="str">
        <f>HYPERLINK("capsilon://?command=openfolder&amp;siteaddress=FAM.docvelocity-na8.net&amp;folderid=FXA139587E-3E32-9A40-F849-716F8A071F9E","FX220312353")</f>
        <v>FX220312353</v>
      </c>
      <c r="F731" t="s">
        <v>19</v>
      </c>
      <c r="G731" t="s">
        <v>19</v>
      </c>
      <c r="H731" t="s">
        <v>82</v>
      </c>
      <c r="I731" t="s">
        <v>1652</v>
      </c>
      <c r="J731">
        <v>0</v>
      </c>
      <c r="K731" t="s">
        <v>84</v>
      </c>
      <c r="L731" t="s">
        <v>85</v>
      </c>
      <c r="M731" t="s">
        <v>86</v>
      </c>
      <c r="N731">
        <v>2</v>
      </c>
      <c r="O731" s="1">
        <v>44664.661145833335</v>
      </c>
      <c r="P731" s="1">
        <v>44664.684363425928</v>
      </c>
      <c r="Q731">
        <v>1762</v>
      </c>
      <c r="R731">
        <v>244</v>
      </c>
      <c r="S731" t="b">
        <v>0</v>
      </c>
      <c r="T731" t="s">
        <v>87</v>
      </c>
      <c r="U731" t="b">
        <v>0</v>
      </c>
      <c r="V731" t="s">
        <v>148</v>
      </c>
      <c r="W731" s="1">
        <v>44664.662928240738</v>
      </c>
      <c r="X731">
        <v>150</v>
      </c>
      <c r="Y731">
        <v>9</v>
      </c>
      <c r="Z731">
        <v>0</v>
      </c>
      <c r="AA731">
        <v>9</v>
      </c>
      <c r="AB731">
        <v>0</v>
      </c>
      <c r="AC731">
        <v>0</v>
      </c>
      <c r="AD731">
        <v>-9</v>
      </c>
      <c r="AE731">
        <v>0</v>
      </c>
      <c r="AF731">
        <v>0</v>
      </c>
      <c r="AG731">
        <v>0</v>
      </c>
      <c r="AH731" t="s">
        <v>190</v>
      </c>
      <c r="AI731" s="1">
        <v>44664.684363425928</v>
      </c>
      <c r="AJ731">
        <v>94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-9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hidden="1" x14ac:dyDescent="0.45">
      <c r="A732" t="s">
        <v>1653</v>
      </c>
      <c r="B732" t="s">
        <v>79</v>
      </c>
      <c r="C732" t="s">
        <v>1654</v>
      </c>
      <c r="D732" t="s">
        <v>81</v>
      </c>
      <c r="E732" s="2" t="str">
        <f>HYPERLINK("capsilon://?command=openfolder&amp;siteaddress=FAM.docvelocity-na8.net&amp;folderid=FX5F04FE08-BAD6-29BA-55F0-0DCACD948B3A","FX22043724")</f>
        <v>FX22043724</v>
      </c>
      <c r="F732" t="s">
        <v>19</v>
      </c>
      <c r="G732" t="s">
        <v>19</v>
      </c>
      <c r="H732" t="s">
        <v>82</v>
      </c>
      <c r="I732" t="s">
        <v>1655</v>
      </c>
      <c r="J732">
        <v>0</v>
      </c>
      <c r="K732" t="s">
        <v>84</v>
      </c>
      <c r="L732" t="s">
        <v>85</v>
      </c>
      <c r="M732" t="s">
        <v>86</v>
      </c>
      <c r="N732">
        <v>2</v>
      </c>
      <c r="O732" s="1">
        <v>44664.662245370368</v>
      </c>
      <c r="P732" s="1">
        <v>44664.685081018521</v>
      </c>
      <c r="Q732">
        <v>1755</v>
      </c>
      <c r="R732">
        <v>218</v>
      </c>
      <c r="S732" t="b">
        <v>0</v>
      </c>
      <c r="T732" t="s">
        <v>87</v>
      </c>
      <c r="U732" t="b">
        <v>0</v>
      </c>
      <c r="V732" t="s">
        <v>148</v>
      </c>
      <c r="W732" s="1">
        <v>44664.664756944447</v>
      </c>
      <c r="X732">
        <v>157</v>
      </c>
      <c r="Y732">
        <v>9</v>
      </c>
      <c r="Z732">
        <v>0</v>
      </c>
      <c r="AA732">
        <v>9</v>
      </c>
      <c r="AB732">
        <v>0</v>
      </c>
      <c r="AC732">
        <v>3</v>
      </c>
      <c r="AD732">
        <v>-9</v>
      </c>
      <c r="AE732">
        <v>0</v>
      </c>
      <c r="AF732">
        <v>0</v>
      </c>
      <c r="AG732">
        <v>0</v>
      </c>
      <c r="AH732" t="s">
        <v>190</v>
      </c>
      <c r="AI732" s="1">
        <v>44664.685081018521</v>
      </c>
      <c r="AJ732">
        <v>61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-9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hidden="1" x14ac:dyDescent="0.45">
      <c r="A733" t="s">
        <v>1656</v>
      </c>
      <c r="B733" t="s">
        <v>79</v>
      </c>
      <c r="C733" t="s">
        <v>1435</v>
      </c>
      <c r="D733" t="s">
        <v>81</v>
      </c>
      <c r="E733" s="2" t="str">
        <f>HYPERLINK("capsilon://?command=openfolder&amp;siteaddress=FAM.docvelocity-na8.net&amp;folderid=FXA139587E-3E32-9A40-F849-716F8A071F9E","FX220312353")</f>
        <v>FX220312353</v>
      </c>
      <c r="F733" t="s">
        <v>19</v>
      </c>
      <c r="G733" t="s">
        <v>19</v>
      </c>
      <c r="H733" t="s">
        <v>82</v>
      </c>
      <c r="I733" t="s">
        <v>1657</v>
      </c>
      <c r="J733">
        <v>0</v>
      </c>
      <c r="K733" t="s">
        <v>84</v>
      </c>
      <c r="L733" t="s">
        <v>85</v>
      </c>
      <c r="M733" t="s">
        <v>86</v>
      </c>
      <c r="N733">
        <v>2</v>
      </c>
      <c r="O733" s="1">
        <v>44664.664907407408</v>
      </c>
      <c r="P733" s="1">
        <v>44664.686215277776</v>
      </c>
      <c r="Q733">
        <v>1605</v>
      </c>
      <c r="R733">
        <v>236</v>
      </c>
      <c r="S733" t="b">
        <v>0</v>
      </c>
      <c r="T733" t="s">
        <v>87</v>
      </c>
      <c r="U733" t="b">
        <v>0</v>
      </c>
      <c r="V733" t="s">
        <v>148</v>
      </c>
      <c r="W733" s="1">
        <v>44664.666620370372</v>
      </c>
      <c r="X733">
        <v>144</v>
      </c>
      <c r="Y733">
        <v>9</v>
      </c>
      <c r="Z733">
        <v>0</v>
      </c>
      <c r="AA733">
        <v>9</v>
      </c>
      <c r="AB733">
        <v>0</v>
      </c>
      <c r="AC733">
        <v>0</v>
      </c>
      <c r="AD733">
        <v>-9</v>
      </c>
      <c r="AE733">
        <v>0</v>
      </c>
      <c r="AF733">
        <v>0</v>
      </c>
      <c r="AG733">
        <v>0</v>
      </c>
      <c r="AH733" t="s">
        <v>190</v>
      </c>
      <c r="AI733" s="1">
        <v>44664.686215277776</v>
      </c>
      <c r="AJ733">
        <v>65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-9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hidden="1" x14ac:dyDescent="0.45">
      <c r="A734" t="s">
        <v>1658</v>
      </c>
      <c r="B734" t="s">
        <v>79</v>
      </c>
      <c r="C734" t="s">
        <v>1659</v>
      </c>
      <c r="D734" t="s">
        <v>81</v>
      </c>
      <c r="E734" s="2" t="str">
        <f>HYPERLINK("capsilon://?command=openfolder&amp;siteaddress=FAM.docvelocity-na8.net&amp;folderid=FXFAA4FD41-AE94-5451-EACC-D38FDD0D5823","FX22044169")</f>
        <v>FX22044169</v>
      </c>
      <c r="F734" t="s">
        <v>19</v>
      </c>
      <c r="G734" t="s">
        <v>19</v>
      </c>
      <c r="H734" t="s">
        <v>82</v>
      </c>
      <c r="I734" t="s">
        <v>1660</v>
      </c>
      <c r="J734">
        <v>0</v>
      </c>
      <c r="K734" t="s">
        <v>84</v>
      </c>
      <c r="L734" t="s">
        <v>85</v>
      </c>
      <c r="M734" t="s">
        <v>86</v>
      </c>
      <c r="N734">
        <v>2</v>
      </c>
      <c r="O734" s="1">
        <v>44664.681562500002</v>
      </c>
      <c r="P734" s="1">
        <v>44664.686701388891</v>
      </c>
      <c r="Q734">
        <v>137</v>
      </c>
      <c r="R734">
        <v>307</v>
      </c>
      <c r="S734" t="b">
        <v>0</v>
      </c>
      <c r="T734" t="s">
        <v>87</v>
      </c>
      <c r="U734" t="b">
        <v>0</v>
      </c>
      <c r="V734" t="s">
        <v>148</v>
      </c>
      <c r="W734" s="1">
        <v>44664.685324074075</v>
      </c>
      <c r="X734">
        <v>265</v>
      </c>
      <c r="Y734">
        <v>9</v>
      </c>
      <c r="Z734">
        <v>0</v>
      </c>
      <c r="AA734">
        <v>9</v>
      </c>
      <c r="AB734">
        <v>0</v>
      </c>
      <c r="AC734">
        <v>4</v>
      </c>
      <c r="AD734">
        <v>-9</v>
      </c>
      <c r="AE734">
        <v>0</v>
      </c>
      <c r="AF734">
        <v>0</v>
      </c>
      <c r="AG734">
        <v>0</v>
      </c>
      <c r="AH734" t="s">
        <v>190</v>
      </c>
      <c r="AI734" s="1">
        <v>44664.686701388891</v>
      </c>
      <c r="AJ734">
        <v>42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-9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hidden="1" x14ac:dyDescent="0.45">
      <c r="A735" t="s">
        <v>1661</v>
      </c>
      <c r="B735" t="s">
        <v>79</v>
      </c>
      <c r="C735" t="s">
        <v>1662</v>
      </c>
      <c r="D735" t="s">
        <v>81</v>
      </c>
      <c r="E735" s="2" t="str">
        <f>HYPERLINK("capsilon://?command=openfolder&amp;siteaddress=FAM.docvelocity-na8.net&amp;folderid=FX7610B626-2172-74C0-855C-A411960EE696","FX2204858")</f>
        <v>FX2204858</v>
      </c>
      <c r="F735" t="s">
        <v>19</v>
      </c>
      <c r="G735" t="s">
        <v>19</v>
      </c>
      <c r="H735" t="s">
        <v>82</v>
      </c>
      <c r="I735" t="s">
        <v>1663</v>
      </c>
      <c r="J735">
        <v>0</v>
      </c>
      <c r="K735" t="s">
        <v>84</v>
      </c>
      <c r="L735" t="s">
        <v>85</v>
      </c>
      <c r="M735" t="s">
        <v>86</v>
      </c>
      <c r="N735">
        <v>2</v>
      </c>
      <c r="O735" s="1">
        <v>44664.784641203703</v>
      </c>
      <c r="P735" s="1">
        <v>44664.836504629631</v>
      </c>
      <c r="Q735">
        <v>2589</v>
      </c>
      <c r="R735">
        <v>1892</v>
      </c>
      <c r="S735" t="b">
        <v>0</v>
      </c>
      <c r="T735" t="s">
        <v>87</v>
      </c>
      <c r="U735" t="b">
        <v>0</v>
      </c>
      <c r="V735" t="s">
        <v>158</v>
      </c>
      <c r="W735" s="1">
        <v>44664.804282407407</v>
      </c>
      <c r="X735">
        <v>1045</v>
      </c>
      <c r="Y735">
        <v>61</v>
      </c>
      <c r="Z735">
        <v>0</v>
      </c>
      <c r="AA735">
        <v>61</v>
      </c>
      <c r="AB735">
        <v>0</v>
      </c>
      <c r="AC735">
        <v>40</v>
      </c>
      <c r="AD735">
        <v>-61</v>
      </c>
      <c r="AE735">
        <v>0</v>
      </c>
      <c r="AF735">
        <v>0</v>
      </c>
      <c r="AG735">
        <v>0</v>
      </c>
      <c r="AH735" t="s">
        <v>240</v>
      </c>
      <c r="AI735" s="1">
        <v>44664.836504629631</v>
      </c>
      <c r="AJ735">
        <v>726</v>
      </c>
      <c r="AK735">
        <v>5</v>
      </c>
      <c r="AL735">
        <v>0</v>
      </c>
      <c r="AM735">
        <v>5</v>
      </c>
      <c r="AN735">
        <v>0</v>
      </c>
      <c r="AO735">
        <v>5</v>
      </c>
      <c r="AP735">
        <v>-66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hidden="1" x14ac:dyDescent="0.45">
      <c r="A736" t="s">
        <v>1664</v>
      </c>
      <c r="B736" t="s">
        <v>79</v>
      </c>
      <c r="C736" t="s">
        <v>1665</v>
      </c>
      <c r="D736" t="s">
        <v>81</v>
      </c>
      <c r="E736" s="2" t="str">
        <f>HYPERLINK("capsilon://?command=openfolder&amp;siteaddress=FAM.docvelocity-na8.net&amp;folderid=FX1B58D480-FC3A-C7DC-D161-F6A1FD432E3D","FX22044576")</f>
        <v>FX22044576</v>
      </c>
      <c r="F736" t="s">
        <v>19</v>
      </c>
      <c r="G736" t="s">
        <v>19</v>
      </c>
      <c r="H736" t="s">
        <v>82</v>
      </c>
      <c r="I736" t="s">
        <v>1666</v>
      </c>
      <c r="J736">
        <v>96</v>
      </c>
      <c r="K736" t="s">
        <v>84</v>
      </c>
      <c r="L736" t="s">
        <v>85</v>
      </c>
      <c r="M736" t="s">
        <v>86</v>
      </c>
      <c r="N736">
        <v>2</v>
      </c>
      <c r="O736" s="1">
        <v>44664.815335648149</v>
      </c>
      <c r="P736" s="1">
        <v>44664.84642361111</v>
      </c>
      <c r="Q736">
        <v>1683</v>
      </c>
      <c r="R736">
        <v>1003</v>
      </c>
      <c r="S736" t="b">
        <v>0</v>
      </c>
      <c r="T736" t="s">
        <v>87</v>
      </c>
      <c r="U736" t="b">
        <v>0</v>
      </c>
      <c r="V736" t="s">
        <v>245</v>
      </c>
      <c r="W736" s="1">
        <v>44664.840520833335</v>
      </c>
      <c r="X736">
        <v>512</v>
      </c>
      <c r="Y736">
        <v>91</v>
      </c>
      <c r="Z736">
        <v>0</v>
      </c>
      <c r="AA736">
        <v>91</v>
      </c>
      <c r="AB736">
        <v>0</v>
      </c>
      <c r="AC736">
        <v>7</v>
      </c>
      <c r="AD736">
        <v>5</v>
      </c>
      <c r="AE736">
        <v>0</v>
      </c>
      <c r="AF736">
        <v>0</v>
      </c>
      <c r="AG736">
        <v>0</v>
      </c>
      <c r="AH736" t="s">
        <v>240</v>
      </c>
      <c r="AI736" s="1">
        <v>44664.84642361111</v>
      </c>
      <c r="AJ736">
        <v>466</v>
      </c>
      <c r="AK736">
        <v>1</v>
      </c>
      <c r="AL736">
        <v>0</v>
      </c>
      <c r="AM736">
        <v>1</v>
      </c>
      <c r="AN736">
        <v>0</v>
      </c>
      <c r="AO736">
        <v>1</v>
      </c>
      <c r="AP736">
        <v>4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hidden="1" x14ac:dyDescent="0.45">
      <c r="A737" t="s">
        <v>1667</v>
      </c>
      <c r="B737" t="s">
        <v>79</v>
      </c>
      <c r="C737" t="s">
        <v>1668</v>
      </c>
      <c r="D737" t="s">
        <v>81</v>
      </c>
      <c r="E737" s="2" t="str">
        <f>HYPERLINK("capsilon://?command=openfolder&amp;siteaddress=FAM.docvelocity-na8.net&amp;folderid=FX44C1CA15-A9B3-AA8A-E4A5-CCBBC5C7B5EA","FX22044871")</f>
        <v>FX22044871</v>
      </c>
      <c r="F737" t="s">
        <v>19</v>
      </c>
      <c r="G737" t="s">
        <v>19</v>
      </c>
      <c r="H737" t="s">
        <v>82</v>
      </c>
      <c r="I737" t="s">
        <v>1669</v>
      </c>
      <c r="J737">
        <v>94</v>
      </c>
      <c r="K737" t="s">
        <v>84</v>
      </c>
      <c r="L737" t="s">
        <v>85</v>
      </c>
      <c r="M737" t="s">
        <v>86</v>
      </c>
      <c r="N737">
        <v>1</v>
      </c>
      <c r="O737" s="1">
        <v>44665.453020833331</v>
      </c>
      <c r="P737" s="1">
        <v>44665.454756944448</v>
      </c>
      <c r="Q737">
        <v>62</v>
      </c>
      <c r="R737">
        <v>88</v>
      </c>
      <c r="S737" t="b">
        <v>0</v>
      </c>
      <c r="T737" t="s">
        <v>87</v>
      </c>
      <c r="U737" t="b">
        <v>0</v>
      </c>
      <c r="V737" t="s">
        <v>656</v>
      </c>
      <c r="W737" s="1">
        <v>44665.454756944448</v>
      </c>
      <c r="X737">
        <v>88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94</v>
      </c>
      <c r="AE737">
        <v>73</v>
      </c>
      <c r="AF737">
        <v>0</v>
      </c>
      <c r="AG737">
        <v>3</v>
      </c>
      <c r="AH737" t="s">
        <v>87</v>
      </c>
      <c r="AI737" t="s">
        <v>87</v>
      </c>
      <c r="AJ737" t="s">
        <v>87</v>
      </c>
      <c r="AK737" t="s">
        <v>87</v>
      </c>
      <c r="AL737" t="s">
        <v>87</v>
      </c>
      <c r="AM737" t="s">
        <v>87</v>
      </c>
      <c r="AN737" t="s">
        <v>87</v>
      </c>
      <c r="AO737" t="s">
        <v>87</v>
      </c>
      <c r="AP737" t="s">
        <v>87</v>
      </c>
      <c r="AQ737" t="s">
        <v>87</v>
      </c>
      <c r="AR737" t="s">
        <v>87</v>
      </c>
      <c r="AS737" t="s">
        <v>87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hidden="1" x14ac:dyDescent="0.45">
      <c r="A738" t="s">
        <v>1670</v>
      </c>
      <c r="B738" t="s">
        <v>79</v>
      </c>
      <c r="C738" t="s">
        <v>1668</v>
      </c>
      <c r="D738" t="s">
        <v>81</v>
      </c>
      <c r="E738" s="2" t="str">
        <f>HYPERLINK("capsilon://?command=openfolder&amp;siteaddress=FAM.docvelocity-na8.net&amp;folderid=FX44C1CA15-A9B3-AA8A-E4A5-CCBBC5C7B5EA","FX22044871")</f>
        <v>FX22044871</v>
      </c>
      <c r="F738" t="s">
        <v>19</v>
      </c>
      <c r="G738" t="s">
        <v>19</v>
      </c>
      <c r="H738" t="s">
        <v>82</v>
      </c>
      <c r="I738" t="s">
        <v>1669</v>
      </c>
      <c r="J738">
        <v>122</v>
      </c>
      <c r="K738" t="s">
        <v>84</v>
      </c>
      <c r="L738" t="s">
        <v>85</v>
      </c>
      <c r="M738" t="s">
        <v>86</v>
      </c>
      <c r="N738">
        <v>2</v>
      </c>
      <c r="O738" s="1">
        <v>44665.456111111111</v>
      </c>
      <c r="P738" s="1">
        <v>44665.481273148151</v>
      </c>
      <c r="Q738">
        <v>1356</v>
      </c>
      <c r="R738">
        <v>818</v>
      </c>
      <c r="S738" t="b">
        <v>0</v>
      </c>
      <c r="T738" t="s">
        <v>87</v>
      </c>
      <c r="U738" t="b">
        <v>1</v>
      </c>
      <c r="V738" t="s">
        <v>656</v>
      </c>
      <c r="W738" s="1">
        <v>44665.462372685186</v>
      </c>
      <c r="X738">
        <v>537</v>
      </c>
      <c r="Y738">
        <v>94</v>
      </c>
      <c r="Z738">
        <v>0</v>
      </c>
      <c r="AA738">
        <v>94</v>
      </c>
      <c r="AB738">
        <v>0</v>
      </c>
      <c r="AC738">
        <v>11</v>
      </c>
      <c r="AD738">
        <v>28</v>
      </c>
      <c r="AE738">
        <v>0</v>
      </c>
      <c r="AF738">
        <v>0</v>
      </c>
      <c r="AG738">
        <v>0</v>
      </c>
      <c r="AH738" t="s">
        <v>1455</v>
      </c>
      <c r="AI738" s="1">
        <v>44665.481273148151</v>
      </c>
      <c r="AJ738">
        <v>254</v>
      </c>
      <c r="AK738">
        <v>1</v>
      </c>
      <c r="AL738">
        <v>0</v>
      </c>
      <c r="AM738">
        <v>1</v>
      </c>
      <c r="AN738">
        <v>0</v>
      </c>
      <c r="AO738">
        <v>0</v>
      </c>
      <c r="AP738">
        <v>27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hidden="1" x14ac:dyDescent="0.45">
      <c r="A739" t="s">
        <v>1671</v>
      </c>
      <c r="B739" t="s">
        <v>79</v>
      </c>
      <c r="C739" t="s">
        <v>1659</v>
      </c>
      <c r="D739" t="s">
        <v>81</v>
      </c>
      <c r="E739" s="2" t="str">
        <f>HYPERLINK("capsilon://?command=openfolder&amp;siteaddress=FAM.docvelocity-na8.net&amp;folderid=FXFAA4FD41-AE94-5451-EACC-D38FDD0D5823","FX22044169")</f>
        <v>FX22044169</v>
      </c>
      <c r="F739" t="s">
        <v>19</v>
      </c>
      <c r="G739" t="s">
        <v>19</v>
      </c>
      <c r="H739" t="s">
        <v>82</v>
      </c>
      <c r="I739" t="s">
        <v>1672</v>
      </c>
      <c r="J739">
        <v>305</v>
      </c>
      <c r="K739" t="s">
        <v>84</v>
      </c>
      <c r="L739" t="s">
        <v>85</v>
      </c>
      <c r="M739" t="s">
        <v>86</v>
      </c>
      <c r="N739">
        <v>1</v>
      </c>
      <c r="O739" s="1">
        <v>44665.475023148145</v>
      </c>
      <c r="P739" s="1">
        <v>44665.494305555556</v>
      </c>
      <c r="Q739">
        <v>1072</v>
      </c>
      <c r="R739">
        <v>594</v>
      </c>
      <c r="S739" t="b">
        <v>0</v>
      </c>
      <c r="T739" t="s">
        <v>87</v>
      </c>
      <c r="U739" t="b">
        <v>0</v>
      </c>
      <c r="V739" t="s">
        <v>88</v>
      </c>
      <c r="W739" s="1">
        <v>44665.494305555556</v>
      </c>
      <c r="X739">
        <v>458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305</v>
      </c>
      <c r="AE739">
        <v>281</v>
      </c>
      <c r="AF739">
        <v>0</v>
      </c>
      <c r="AG739">
        <v>8</v>
      </c>
      <c r="AH739" t="s">
        <v>87</v>
      </c>
      <c r="AI739" t="s">
        <v>87</v>
      </c>
      <c r="AJ739" t="s">
        <v>87</v>
      </c>
      <c r="AK739" t="s">
        <v>87</v>
      </c>
      <c r="AL739" t="s">
        <v>87</v>
      </c>
      <c r="AM739" t="s">
        <v>87</v>
      </c>
      <c r="AN739" t="s">
        <v>87</v>
      </c>
      <c r="AO739" t="s">
        <v>87</v>
      </c>
      <c r="AP739" t="s">
        <v>87</v>
      </c>
      <c r="AQ739" t="s">
        <v>87</v>
      </c>
      <c r="AR739" t="s">
        <v>87</v>
      </c>
      <c r="AS739" t="s">
        <v>87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hidden="1" x14ac:dyDescent="0.45">
      <c r="A740" t="s">
        <v>1673</v>
      </c>
      <c r="B740" t="s">
        <v>79</v>
      </c>
      <c r="C740" t="s">
        <v>1674</v>
      </c>
      <c r="D740" t="s">
        <v>81</v>
      </c>
      <c r="E740" s="2" t="str">
        <f t="shared" ref="E740:E747" si="16">HYPERLINK("capsilon://?command=openfolder&amp;siteaddress=FAM.docvelocity-na8.net&amp;folderid=FXACFD7B3D-C3CF-4DC1-B427-9F1FCF7D335F","FX22044342")</f>
        <v>FX22044342</v>
      </c>
      <c r="F740" t="s">
        <v>19</v>
      </c>
      <c r="G740" t="s">
        <v>19</v>
      </c>
      <c r="H740" t="s">
        <v>82</v>
      </c>
      <c r="I740" t="s">
        <v>1675</v>
      </c>
      <c r="J740">
        <v>28</v>
      </c>
      <c r="K740" t="s">
        <v>84</v>
      </c>
      <c r="L740" t="s">
        <v>85</v>
      </c>
      <c r="M740" t="s">
        <v>86</v>
      </c>
      <c r="N740">
        <v>2</v>
      </c>
      <c r="O740" s="1">
        <v>44665.477141203701</v>
      </c>
      <c r="P740" s="1">
        <v>44665.485983796294</v>
      </c>
      <c r="Q740">
        <v>256</v>
      </c>
      <c r="R740">
        <v>508</v>
      </c>
      <c r="S740" t="b">
        <v>0</v>
      </c>
      <c r="T740" t="s">
        <v>87</v>
      </c>
      <c r="U740" t="b">
        <v>0</v>
      </c>
      <c r="V740" t="s">
        <v>148</v>
      </c>
      <c r="W740" s="1">
        <v>44665.481527777774</v>
      </c>
      <c r="X740">
        <v>370</v>
      </c>
      <c r="Y740">
        <v>21</v>
      </c>
      <c r="Z740">
        <v>0</v>
      </c>
      <c r="AA740">
        <v>21</v>
      </c>
      <c r="AB740">
        <v>0</v>
      </c>
      <c r="AC740">
        <v>2</v>
      </c>
      <c r="AD740">
        <v>7</v>
      </c>
      <c r="AE740">
        <v>0</v>
      </c>
      <c r="AF740">
        <v>0</v>
      </c>
      <c r="AG740">
        <v>0</v>
      </c>
      <c r="AH740" t="s">
        <v>1455</v>
      </c>
      <c r="AI740" s="1">
        <v>44665.485983796294</v>
      </c>
      <c r="AJ740">
        <v>138</v>
      </c>
      <c r="AK740">
        <v>1</v>
      </c>
      <c r="AL740">
        <v>0</v>
      </c>
      <c r="AM740">
        <v>1</v>
      </c>
      <c r="AN740">
        <v>0</v>
      </c>
      <c r="AO740">
        <v>0</v>
      </c>
      <c r="AP740">
        <v>6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hidden="1" x14ac:dyDescent="0.45">
      <c r="A741" t="s">
        <v>1676</v>
      </c>
      <c r="B741" t="s">
        <v>79</v>
      </c>
      <c r="C741" t="s">
        <v>1674</v>
      </c>
      <c r="D741" t="s">
        <v>81</v>
      </c>
      <c r="E741" s="2" t="str">
        <f t="shared" si="16"/>
        <v>FX22044342</v>
      </c>
      <c r="F741" t="s">
        <v>19</v>
      </c>
      <c r="G741" t="s">
        <v>19</v>
      </c>
      <c r="H741" t="s">
        <v>82</v>
      </c>
      <c r="I741" t="s">
        <v>1677</v>
      </c>
      <c r="J741">
        <v>28</v>
      </c>
      <c r="K741" t="s">
        <v>84</v>
      </c>
      <c r="L741" t="s">
        <v>85</v>
      </c>
      <c r="M741" t="s">
        <v>86</v>
      </c>
      <c r="N741">
        <v>2</v>
      </c>
      <c r="O741" s="1">
        <v>44665.477187500001</v>
      </c>
      <c r="P741" s="1">
        <v>44665.48741898148</v>
      </c>
      <c r="Q741">
        <v>639</v>
      </c>
      <c r="R741">
        <v>245</v>
      </c>
      <c r="S741" t="b">
        <v>0</v>
      </c>
      <c r="T741" t="s">
        <v>87</v>
      </c>
      <c r="U741" t="b">
        <v>0</v>
      </c>
      <c r="V741" t="s">
        <v>158</v>
      </c>
      <c r="W741" s="1">
        <v>44665.482407407406</v>
      </c>
      <c r="X741">
        <v>122</v>
      </c>
      <c r="Y741">
        <v>21</v>
      </c>
      <c r="Z741">
        <v>0</v>
      </c>
      <c r="AA741">
        <v>21</v>
      </c>
      <c r="AB741">
        <v>0</v>
      </c>
      <c r="AC741">
        <v>0</v>
      </c>
      <c r="AD741">
        <v>7</v>
      </c>
      <c r="AE741">
        <v>0</v>
      </c>
      <c r="AF741">
        <v>0</v>
      </c>
      <c r="AG741">
        <v>0</v>
      </c>
      <c r="AH741" t="s">
        <v>1455</v>
      </c>
      <c r="AI741" s="1">
        <v>44665.48741898148</v>
      </c>
      <c r="AJ741">
        <v>123</v>
      </c>
      <c r="AK741">
        <v>1</v>
      </c>
      <c r="AL741">
        <v>0</v>
      </c>
      <c r="AM741">
        <v>1</v>
      </c>
      <c r="AN741">
        <v>0</v>
      </c>
      <c r="AO741">
        <v>0</v>
      </c>
      <c r="AP741">
        <v>6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hidden="1" x14ac:dyDescent="0.45">
      <c r="A742" t="s">
        <v>1678</v>
      </c>
      <c r="B742" t="s">
        <v>79</v>
      </c>
      <c r="C742" t="s">
        <v>1674</v>
      </c>
      <c r="D742" t="s">
        <v>81</v>
      </c>
      <c r="E742" s="2" t="str">
        <f t="shared" si="16"/>
        <v>FX22044342</v>
      </c>
      <c r="F742" t="s">
        <v>19</v>
      </c>
      <c r="G742" t="s">
        <v>19</v>
      </c>
      <c r="H742" t="s">
        <v>82</v>
      </c>
      <c r="I742" t="s">
        <v>1679</v>
      </c>
      <c r="J742">
        <v>55</v>
      </c>
      <c r="K742" t="s">
        <v>84</v>
      </c>
      <c r="L742" t="s">
        <v>85</v>
      </c>
      <c r="M742" t="s">
        <v>86</v>
      </c>
      <c r="N742">
        <v>2</v>
      </c>
      <c r="O742" s="1">
        <v>44665.477210648147</v>
      </c>
      <c r="P742" s="1">
        <v>44665.489618055559</v>
      </c>
      <c r="Q742">
        <v>509</v>
      </c>
      <c r="R742">
        <v>563</v>
      </c>
      <c r="S742" t="b">
        <v>0</v>
      </c>
      <c r="T742" t="s">
        <v>87</v>
      </c>
      <c r="U742" t="b">
        <v>0</v>
      </c>
      <c r="V742" t="s">
        <v>531</v>
      </c>
      <c r="W742" s="1">
        <v>44665.485671296294</v>
      </c>
      <c r="X742">
        <v>374</v>
      </c>
      <c r="Y742">
        <v>47</v>
      </c>
      <c r="Z742">
        <v>0</v>
      </c>
      <c r="AA742">
        <v>47</v>
      </c>
      <c r="AB742">
        <v>0</v>
      </c>
      <c r="AC742">
        <v>4</v>
      </c>
      <c r="AD742">
        <v>8</v>
      </c>
      <c r="AE742">
        <v>0</v>
      </c>
      <c r="AF742">
        <v>0</v>
      </c>
      <c r="AG742">
        <v>0</v>
      </c>
      <c r="AH742" t="s">
        <v>1455</v>
      </c>
      <c r="AI742" s="1">
        <v>44665.489618055559</v>
      </c>
      <c r="AJ742">
        <v>189</v>
      </c>
      <c r="AK742">
        <v>4</v>
      </c>
      <c r="AL742">
        <v>0</v>
      </c>
      <c r="AM742">
        <v>4</v>
      </c>
      <c r="AN742">
        <v>0</v>
      </c>
      <c r="AO742">
        <v>3</v>
      </c>
      <c r="AP742">
        <v>4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hidden="1" x14ac:dyDescent="0.45">
      <c r="A743" t="s">
        <v>1680</v>
      </c>
      <c r="B743" t="s">
        <v>79</v>
      </c>
      <c r="C743" t="s">
        <v>1674</v>
      </c>
      <c r="D743" t="s">
        <v>81</v>
      </c>
      <c r="E743" s="2" t="str">
        <f t="shared" si="16"/>
        <v>FX22044342</v>
      </c>
      <c r="F743" t="s">
        <v>19</v>
      </c>
      <c r="G743" t="s">
        <v>19</v>
      </c>
      <c r="H743" t="s">
        <v>82</v>
      </c>
      <c r="I743" t="s">
        <v>1681</v>
      </c>
      <c r="J743">
        <v>55</v>
      </c>
      <c r="K743" t="s">
        <v>84</v>
      </c>
      <c r="L743" t="s">
        <v>85</v>
      </c>
      <c r="M743" t="s">
        <v>86</v>
      </c>
      <c r="N743">
        <v>2</v>
      </c>
      <c r="O743" s="1">
        <v>44665.477256944447</v>
      </c>
      <c r="P743" s="1">
        <v>44665.491053240738</v>
      </c>
      <c r="Q743">
        <v>651</v>
      </c>
      <c r="R743">
        <v>541</v>
      </c>
      <c r="S743" t="b">
        <v>0</v>
      </c>
      <c r="T743" t="s">
        <v>87</v>
      </c>
      <c r="U743" t="b">
        <v>0</v>
      </c>
      <c r="V743" t="s">
        <v>148</v>
      </c>
      <c r="W743" s="1">
        <v>44665.486377314817</v>
      </c>
      <c r="X743">
        <v>418</v>
      </c>
      <c r="Y743">
        <v>47</v>
      </c>
      <c r="Z743">
        <v>0</v>
      </c>
      <c r="AA743">
        <v>47</v>
      </c>
      <c r="AB743">
        <v>0</v>
      </c>
      <c r="AC743">
        <v>1</v>
      </c>
      <c r="AD743">
        <v>8</v>
      </c>
      <c r="AE743">
        <v>0</v>
      </c>
      <c r="AF743">
        <v>0</v>
      </c>
      <c r="AG743">
        <v>0</v>
      </c>
      <c r="AH743" t="s">
        <v>1455</v>
      </c>
      <c r="AI743" s="1">
        <v>44665.491053240738</v>
      </c>
      <c r="AJ743">
        <v>123</v>
      </c>
      <c r="AK743">
        <v>4</v>
      </c>
      <c r="AL743">
        <v>0</v>
      </c>
      <c r="AM743">
        <v>4</v>
      </c>
      <c r="AN743">
        <v>0</v>
      </c>
      <c r="AO743">
        <v>3</v>
      </c>
      <c r="AP743">
        <v>4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hidden="1" x14ac:dyDescent="0.45">
      <c r="A744" t="s">
        <v>1682</v>
      </c>
      <c r="B744" t="s">
        <v>79</v>
      </c>
      <c r="C744" t="s">
        <v>1674</v>
      </c>
      <c r="D744" t="s">
        <v>81</v>
      </c>
      <c r="E744" s="2" t="str">
        <f t="shared" si="16"/>
        <v>FX22044342</v>
      </c>
      <c r="F744" t="s">
        <v>19</v>
      </c>
      <c r="G744" t="s">
        <v>19</v>
      </c>
      <c r="H744" t="s">
        <v>82</v>
      </c>
      <c r="I744" t="s">
        <v>1683</v>
      </c>
      <c r="J744">
        <v>67</v>
      </c>
      <c r="K744" t="s">
        <v>84</v>
      </c>
      <c r="L744" t="s">
        <v>85</v>
      </c>
      <c r="M744" t="s">
        <v>86</v>
      </c>
      <c r="N744">
        <v>2</v>
      </c>
      <c r="O744" s="1">
        <v>44665.477418981478</v>
      </c>
      <c r="P744" s="1">
        <v>44665.493564814817</v>
      </c>
      <c r="Q744">
        <v>748</v>
      </c>
      <c r="R744">
        <v>647</v>
      </c>
      <c r="S744" t="b">
        <v>0</v>
      </c>
      <c r="T744" t="s">
        <v>87</v>
      </c>
      <c r="U744" t="b">
        <v>0</v>
      </c>
      <c r="V744" t="s">
        <v>189</v>
      </c>
      <c r="W744" s="1">
        <v>44665.486770833333</v>
      </c>
      <c r="X744">
        <v>431</v>
      </c>
      <c r="Y744">
        <v>57</v>
      </c>
      <c r="Z744">
        <v>0</v>
      </c>
      <c r="AA744">
        <v>57</v>
      </c>
      <c r="AB744">
        <v>0</v>
      </c>
      <c r="AC744">
        <v>8</v>
      </c>
      <c r="AD744">
        <v>10</v>
      </c>
      <c r="AE744">
        <v>0</v>
      </c>
      <c r="AF744">
        <v>0</v>
      </c>
      <c r="AG744">
        <v>0</v>
      </c>
      <c r="AH744" t="s">
        <v>1455</v>
      </c>
      <c r="AI744" s="1">
        <v>44665.493564814817</v>
      </c>
      <c r="AJ744">
        <v>216</v>
      </c>
      <c r="AK744">
        <v>3</v>
      </c>
      <c r="AL744">
        <v>0</v>
      </c>
      <c r="AM744">
        <v>3</v>
      </c>
      <c r="AN744">
        <v>0</v>
      </c>
      <c r="AO744">
        <v>1</v>
      </c>
      <c r="AP744">
        <v>7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hidden="1" x14ac:dyDescent="0.45">
      <c r="A745" t="s">
        <v>1684</v>
      </c>
      <c r="B745" t="s">
        <v>79</v>
      </c>
      <c r="C745" t="s">
        <v>1674</v>
      </c>
      <c r="D745" t="s">
        <v>81</v>
      </c>
      <c r="E745" s="2" t="str">
        <f t="shared" si="16"/>
        <v>FX22044342</v>
      </c>
      <c r="F745" t="s">
        <v>19</v>
      </c>
      <c r="G745" t="s">
        <v>19</v>
      </c>
      <c r="H745" t="s">
        <v>82</v>
      </c>
      <c r="I745" t="s">
        <v>1685</v>
      </c>
      <c r="J745">
        <v>72</v>
      </c>
      <c r="K745" t="s">
        <v>84</v>
      </c>
      <c r="L745" t="s">
        <v>85</v>
      </c>
      <c r="M745" t="s">
        <v>86</v>
      </c>
      <c r="N745">
        <v>2</v>
      </c>
      <c r="O745" s="1">
        <v>44665.477511574078</v>
      </c>
      <c r="P745" s="1">
        <v>44665.495416666665</v>
      </c>
      <c r="Q745">
        <v>1055</v>
      </c>
      <c r="R745">
        <v>492</v>
      </c>
      <c r="S745" t="b">
        <v>0</v>
      </c>
      <c r="T745" t="s">
        <v>87</v>
      </c>
      <c r="U745" t="b">
        <v>0</v>
      </c>
      <c r="V745" t="s">
        <v>158</v>
      </c>
      <c r="W745" s="1">
        <v>44665.486273148148</v>
      </c>
      <c r="X745">
        <v>333</v>
      </c>
      <c r="Y745">
        <v>62</v>
      </c>
      <c r="Z745">
        <v>0</v>
      </c>
      <c r="AA745">
        <v>62</v>
      </c>
      <c r="AB745">
        <v>0</v>
      </c>
      <c r="AC745">
        <v>6</v>
      </c>
      <c r="AD745">
        <v>10</v>
      </c>
      <c r="AE745">
        <v>0</v>
      </c>
      <c r="AF745">
        <v>0</v>
      </c>
      <c r="AG745">
        <v>0</v>
      </c>
      <c r="AH745" t="s">
        <v>1455</v>
      </c>
      <c r="AI745" s="1">
        <v>44665.495416666665</v>
      </c>
      <c r="AJ745">
        <v>159</v>
      </c>
      <c r="AK745">
        <v>1</v>
      </c>
      <c r="AL745">
        <v>0</v>
      </c>
      <c r="AM745">
        <v>1</v>
      </c>
      <c r="AN745">
        <v>0</v>
      </c>
      <c r="AO745">
        <v>0</v>
      </c>
      <c r="AP745">
        <v>9</v>
      </c>
      <c r="AQ745">
        <v>0</v>
      </c>
      <c r="AR745">
        <v>0</v>
      </c>
      <c r="AS745">
        <v>0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hidden="1" x14ac:dyDescent="0.45">
      <c r="A746" t="s">
        <v>1686</v>
      </c>
      <c r="B746" t="s">
        <v>79</v>
      </c>
      <c r="C746" t="s">
        <v>1674</v>
      </c>
      <c r="D746" t="s">
        <v>81</v>
      </c>
      <c r="E746" s="2" t="str">
        <f t="shared" si="16"/>
        <v>FX22044342</v>
      </c>
      <c r="F746" t="s">
        <v>19</v>
      </c>
      <c r="G746" t="s">
        <v>19</v>
      </c>
      <c r="H746" t="s">
        <v>82</v>
      </c>
      <c r="I746" t="s">
        <v>1687</v>
      </c>
      <c r="J746">
        <v>28</v>
      </c>
      <c r="K746" t="s">
        <v>84</v>
      </c>
      <c r="L746" t="s">
        <v>85</v>
      </c>
      <c r="M746" t="s">
        <v>86</v>
      </c>
      <c r="N746">
        <v>2</v>
      </c>
      <c r="O746" s="1">
        <v>44665.477696759262</v>
      </c>
      <c r="P746" s="1">
        <v>44665.496689814812</v>
      </c>
      <c r="Q746">
        <v>1342</v>
      </c>
      <c r="R746">
        <v>299</v>
      </c>
      <c r="S746" t="b">
        <v>0</v>
      </c>
      <c r="T746" t="s">
        <v>87</v>
      </c>
      <c r="U746" t="b">
        <v>0</v>
      </c>
      <c r="V746" t="s">
        <v>130</v>
      </c>
      <c r="W746" s="1">
        <v>44665.486643518518</v>
      </c>
      <c r="X746">
        <v>190</v>
      </c>
      <c r="Y746">
        <v>21</v>
      </c>
      <c r="Z746">
        <v>0</v>
      </c>
      <c r="AA746">
        <v>21</v>
      </c>
      <c r="AB746">
        <v>0</v>
      </c>
      <c r="AC746">
        <v>1</v>
      </c>
      <c r="AD746">
        <v>7</v>
      </c>
      <c r="AE746">
        <v>0</v>
      </c>
      <c r="AF746">
        <v>0</v>
      </c>
      <c r="AG746">
        <v>0</v>
      </c>
      <c r="AH746" t="s">
        <v>1455</v>
      </c>
      <c r="AI746" s="1">
        <v>44665.496689814812</v>
      </c>
      <c r="AJ746">
        <v>109</v>
      </c>
      <c r="AK746">
        <v>1</v>
      </c>
      <c r="AL746">
        <v>0</v>
      </c>
      <c r="AM746">
        <v>1</v>
      </c>
      <c r="AN746">
        <v>0</v>
      </c>
      <c r="AO746">
        <v>0</v>
      </c>
      <c r="AP746">
        <v>6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hidden="1" x14ac:dyDescent="0.45">
      <c r="A747" t="s">
        <v>1688</v>
      </c>
      <c r="B747" t="s">
        <v>79</v>
      </c>
      <c r="C747" t="s">
        <v>1674</v>
      </c>
      <c r="D747" t="s">
        <v>81</v>
      </c>
      <c r="E747" s="2" t="str">
        <f t="shared" si="16"/>
        <v>FX22044342</v>
      </c>
      <c r="F747" t="s">
        <v>19</v>
      </c>
      <c r="G747" t="s">
        <v>19</v>
      </c>
      <c r="H747" t="s">
        <v>82</v>
      </c>
      <c r="I747" t="s">
        <v>1689</v>
      </c>
      <c r="J747">
        <v>28</v>
      </c>
      <c r="K747" t="s">
        <v>84</v>
      </c>
      <c r="L747" t="s">
        <v>85</v>
      </c>
      <c r="M747" t="s">
        <v>86</v>
      </c>
      <c r="N747">
        <v>2</v>
      </c>
      <c r="O747" s="1">
        <v>44665.477766203701</v>
      </c>
      <c r="P747" s="1">
        <v>44665.497928240744</v>
      </c>
      <c r="Q747">
        <v>1466</v>
      </c>
      <c r="R747">
        <v>276</v>
      </c>
      <c r="S747" t="b">
        <v>0</v>
      </c>
      <c r="T747" t="s">
        <v>87</v>
      </c>
      <c r="U747" t="b">
        <v>0</v>
      </c>
      <c r="V747" t="s">
        <v>531</v>
      </c>
      <c r="W747" s="1">
        <v>44665.487650462965</v>
      </c>
      <c r="X747">
        <v>170</v>
      </c>
      <c r="Y747">
        <v>21</v>
      </c>
      <c r="Z747">
        <v>0</v>
      </c>
      <c r="AA747">
        <v>21</v>
      </c>
      <c r="AB747">
        <v>0</v>
      </c>
      <c r="AC747">
        <v>0</v>
      </c>
      <c r="AD747">
        <v>7</v>
      </c>
      <c r="AE747">
        <v>0</v>
      </c>
      <c r="AF747">
        <v>0</v>
      </c>
      <c r="AG747">
        <v>0</v>
      </c>
      <c r="AH747" t="s">
        <v>1455</v>
      </c>
      <c r="AI747" s="1">
        <v>44665.497928240744</v>
      </c>
      <c r="AJ747">
        <v>106</v>
      </c>
      <c r="AK747">
        <v>1</v>
      </c>
      <c r="AL747">
        <v>0</v>
      </c>
      <c r="AM747">
        <v>1</v>
      </c>
      <c r="AN747">
        <v>0</v>
      </c>
      <c r="AO747">
        <v>0</v>
      </c>
      <c r="AP747">
        <v>6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hidden="1" x14ac:dyDescent="0.45">
      <c r="A748" t="s">
        <v>1690</v>
      </c>
      <c r="B748" t="s">
        <v>79</v>
      </c>
      <c r="C748" t="s">
        <v>1691</v>
      </c>
      <c r="D748" t="s">
        <v>81</v>
      </c>
      <c r="E748" s="2" t="str">
        <f>HYPERLINK("capsilon://?command=openfolder&amp;siteaddress=FAM.docvelocity-na8.net&amp;folderid=FX24CDBD53-0F94-2D0F-0509-C1A3BEEECB49","FX22043462")</f>
        <v>FX22043462</v>
      </c>
      <c r="F748" t="s">
        <v>19</v>
      </c>
      <c r="G748" t="s">
        <v>19</v>
      </c>
      <c r="H748" t="s">
        <v>82</v>
      </c>
      <c r="I748" t="s">
        <v>1692</v>
      </c>
      <c r="J748">
        <v>212</v>
      </c>
      <c r="K748" t="s">
        <v>84</v>
      </c>
      <c r="L748" t="s">
        <v>85</v>
      </c>
      <c r="M748" t="s">
        <v>86</v>
      </c>
      <c r="N748">
        <v>2</v>
      </c>
      <c r="O748" s="1">
        <v>44665.485706018517</v>
      </c>
      <c r="P748" s="1">
        <v>44665.652245370373</v>
      </c>
      <c r="Q748">
        <v>9060</v>
      </c>
      <c r="R748">
        <v>5329</v>
      </c>
      <c r="S748" t="b">
        <v>0</v>
      </c>
      <c r="T748" t="s">
        <v>87</v>
      </c>
      <c r="U748" t="b">
        <v>0</v>
      </c>
      <c r="V748" t="s">
        <v>158</v>
      </c>
      <c r="W748" s="1">
        <v>44665.519236111111</v>
      </c>
      <c r="X748">
        <v>2847</v>
      </c>
      <c r="Y748">
        <v>195</v>
      </c>
      <c r="Z748">
        <v>0</v>
      </c>
      <c r="AA748">
        <v>195</v>
      </c>
      <c r="AB748">
        <v>0</v>
      </c>
      <c r="AC748">
        <v>59</v>
      </c>
      <c r="AD748">
        <v>17</v>
      </c>
      <c r="AE748">
        <v>0</v>
      </c>
      <c r="AF748">
        <v>0</v>
      </c>
      <c r="AG748">
        <v>0</v>
      </c>
      <c r="AH748" t="s">
        <v>190</v>
      </c>
      <c r="AI748" s="1">
        <v>44665.652245370373</v>
      </c>
      <c r="AJ748">
        <v>2482</v>
      </c>
      <c r="AK748">
        <v>25</v>
      </c>
      <c r="AL748">
        <v>0</v>
      </c>
      <c r="AM748">
        <v>25</v>
      </c>
      <c r="AN748">
        <v>0</v>
      </c>
      <c r="AO748">
        <v>25</v>
      </c>
      <c r="AP748">
        <v>-8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hidden="1" x14ac:dyDescent="0.45">
      <c r="A749" t="s">
        <v>1693</v>
      </c>
      <c r="B749" t="s">
        <v>79</v>
      </c>
      <c r="C749" t="s">
        <v>1694</v>
      </c>
      <c r="D749" t="s">
        <v>81</v>
      </c>
      <c r="E749" s="2" t="str">
        <f>HYPERLINK("capsilon://?command=openfolder&amp;siteaddress=FAM.docvelocity-na8.net&amp;folderid=FX7E0EFDCF-7EC6-4B28-D3D1-E4CDA83CB3BD","FX22044247")</f>
        <v>FX22044247</v>
      </c>
      <c r="F749" t="s">
        <v>19</v>
      </c>
      <c r="G749" t="s">
        <v>19</v>
      </c>
      <c r="H749" t="s">
        <v>82</v>
      </c>
      <c r="I749" t="s">
        <v>1695</v>
      </c>
      <c r="J749">
        <v>207</v>
      </c>
      <c r="K749" t="s">
        <v>84</v>
      </c>
      <c r="L749" t="s">
        <v>85</v>
      </c>
      <c r="M749" t="s">
        <v>86</v>
      </c>
      <c r="N749">
        <v>1</v>
      </c>
      <c r="O749" s="1">
        <v>44665.492037037038</v>
      </c>
      <c r="P749" s="1">
        <v>44665.495763888888</v>
      </c>
      <c r="Q749">
        <v>165</v>
      </c>
      <c r="R749">
        <v>157</v>
      </c>
      <c r="S749" t="b">
        <v>0</v>
      </c>
      <c r="T749" t="s">
        <v>87</v>
      </c>
      <c r="U749" t="b">
        <v>0</v>
      </c>
      <c r="V749" t="s">
        <v>88</v>
      </c>
      <c r="W749" s="1">
        <v>44665.495763888888</v>
      </c>
      <c r="X749">
        <v>125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207</v>
      </c>
      <c r="AE749">
        <v>188</v>
      </c>
      <c r="AF749">
        <v>0</v>
      </c>
      <c r="AG749">
        <v>11</v>
      </c>
      <c r="AH749" t="s">
        <v>87</v>
      </c>
      <c r="AI749" t="s">
        <v>87</v>
      </c>
      <c r="AJ749" t="s">
        <v>87</v>
      </c>
      <c r="AK749" t="s">
        <v>87</v>
      </c>
      <c r="AL749" t="s">
        <v>87</v>
      </c>
      <c r="AM749" t="s">
        <v>87</v>
      </c>
      <c r="AN749" t="s">
        <v>87</v>
      </c>
      <c r="AO749" t="s">
        <v>87</v>
      </c>
      <c r="AP749" t="s">
        <v>87</v>
      </c>
      <c r="AQ749" t="s">
        <v>87</v>
      </c>
      <c r="AR749" t="s">
        <v>87</v>
      </c>
      <c r="AS749" t="s">
        <v>87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hidden="1" x14ac:dyDescent="0.45">
      <c r="A750" t="s">
        <v>1696</v>
      </c>
      <c r="B750" t="s">
        <v>79</v>
      </c>
      <c r="C750" t="s">
        <v>1659</v>
      </c>
      <c r="D750" t="s">
        <v>81</v>
      </c>
      <c r="E750" s="2" t="str">
        <f>HYPERLINK("capsilon://?command=openfolder&amp;siteaddress=FAM.docvelocity-na8.net&amp;folderid=FXFAA4FD41-AE94-5451-EACC-D38FDD0D5823","FX22044169")</f>
        <v>FX22044169</v>
      </c>
      <c r="F750" t="s">
        <v>19</v>
      </c>
      <c r="G750" t="s">
        <v>19</v>
      </c>
      <c r="H750" t="s">
        <v>82</v>
      </c>
      <c r="I750" t="s">
        <v>1672</v>
      </c>
      <c r="J750">
        <v>409</v>
      </c>
      <c r="K750" t="s">
        <v>84</v>
      </c>
      <c r="L750" t="s">
        <v>85</v>
      </c>
      <c r="M750" t="s">
        <v>86</v>
      </c>
      <c r="N750">
        <v>2</v>
      </c>
      <c r="O750" s="1">
        <v>44665.495486111111</v>
      </c>
      <c r="P750" s="1">
        <v>44665.596446759257</v>
      </c>
      <c r="Q750">
        <v>2632</v>
      </c>
      <c r="R750">
        <v>6091</v>
      </c>
      <c r="S750" t="b">
        <v>0</v>
      </c>
      <c r="T750" t="s">
        <v>87</v>
      </c>
      <c r="U750" t="b">
        <v>1</v>
      </c>
      <c r="V750" t="s">
        <v>127</v>
      </c>
      <c r="W750" s="1">
        <v>44665.547233796293</v>
      </c>
      <c r="X750">
        <v>3987</v>
      </c>
      <c r="Y750">
        <v>252</v>
      </c>
      <c r="Z750">
        <v>0</v>
      </c>
      <c r="AA750">
        <v>252</v>
      </c>
      <c r="AB750">
        <v>88</v>
      </c>
      <c r="AC750">
        <v>59</v>
      </c>
      <c r="AD750">
        <v>157</v>
      </c>
      <c r="AE750">
        <v>0</v>
      </c>
      <c r="AF750">
        <v>0</v>
      </c>
      <c r="AG750">
        <v>0</v>
      </c>
      <c r="AH750" t="s">
        <v>190</v>
      </c>
      <c r="AI750" s="1">
        <v>44665.596446759257</v>
      </c>
      <c r="AJ750">
        <v>2054</v>
      </c>
      <c r="AK750">
        <v>7</v>
      </c>
      <c r="AL750">
        <v>0</v>
      </c>
      <c r="AM750">
        <v>7</v>
      </c>
      <c r="AN750">
        <v>88</v>
      </c>
      <c r="AO750">
        <v>7</v>
      </c>
      <c r="AP750">
        <v>150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hidden="1" x14ac:dyDescent="0.45">
      <c r="A751" t="s">
        <v>1697</v>
      </c>
      <c r="B751" t="s">
        <v>79</v>
      </c>
      <c r="C751" t="s">
        <v>1694</v>
      </c>
      <c r="D751" t="s">
        <v>81</v>
      </c>
      <c r="E751" s="2" t="str">
        <f>HYPERLINK("capsilon://?command=openfolder&amp;siteaddress=FAM.docvelocity-na8.net&amp;folderid=FX7E0EFDCF-7EC6-4B28-D3D1-E4CDA83CB3BD","FX22044247")</f>
        <v>FX22044247</v>
      </c>
      <c r="F751" t="s">
        <v>19</v>
      </c>
      <c r="G751" t="s">
        <v>19</v>
      </c>
      <c r="H751" t="s">
        <v>82</v>
      </c>
      <c r="I751" t="s">
        <v>1695</v>
      </c>
      <c r="J751">
        <v>411</v>
      </c>
      <c r="K751" t="s">
        <v>84</v>
      </c>
      <c r="L751" t="s">
        <v>85</v>
      </c>
      <c r="M751" t="s">
        <v>86</v>
      </c>
      <c r="N751">
        <v>2</v>
      </c>
      <c r="O751" s="1">
        <v>44665.496724537035</v>
      </c>
      <c r="P751" s="1">
        <v>44665.572638888887</v>
      </c>
      <c r="Q751">
        <v>1758</v>
      </c>
      <c r="R751">
        <v>4801</v>
      </c>
      <c r="S751" t="b">
        <v>0</v>
      </c>
      <c r="T751" t="s">
        <v>87</v>
      </c>
      <c r="U751" t="b">
        <v>1</v>
      </c>
      <c r="V751" t="s">
        <v>151</v>
      </c>
      <c r="W751" s="1">
        <v>44665.52449074074</v>
      </c>
      <c r="X751">
        <v>1751</v>
      </c>
      <c r="Y751">
        <v>328</v>
      </c>
      <c r="Z751">
        <v>0</v>
      </c>
      <c r="AA751">
        <v>328</v>
      </c>
      <c r="AB751">
        <v>0</v>
      </c>
      <c r="AC751">
        <v>15</v>
      </c>
      <c r="AD751">
        <v>83</v>
      </c>
      <c r="AE751">
        <v>0</v>
      </c>
      <c r="AF751">
        <v>0</v>
      </c>
      <c r="AG751">
        <v>0</v>
      </c>
      <c r="AH751" t="s">
        <v>190</v>
      </c>
      <c r="AI751" s="1">
        <v>44665.572638888887</v>
      </c>
      <c r="AJ751">
        <v>2400</v>
      </c>
      <c r="AK751">
        <v>8</v>
      </c>
      <c r="AL751">
        <v>0</v>
      </c>
      <c r="AM751">
        <v>8</v>
      </c>
      <c r="AN751">
        <v>0</v>
      </c>
      <c r="AO751">
        <v>8</v>
      </c>
      <c r="AP751">
        <v>75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hidden="1" x14ac:dyDescent="0.45">
      <c r="A752" t="s">
        <v>1698</v>
      </c>
      <c r="B752" t="s">
        <v>79</v>
      </c>
      <c r="C752" t="s">
        <v>1547</v>
      </c>
      <c r="D752" t="s">
        <v>81</v>
      </c>
      <c r="E752" s="2" t="str">
        <f>HYPERLINK("capsilon://?command=openfolder&amp;siteaddress=FAM.docvelocity-na8.net&amp;folderid=FXCE1A0C98-5D74-5DF2-E8A1-9BEB24C8DA10","FX22041757")</f>
        <v>FX22041757</v>
      </c>
      <c r="F752" t="s">
        <v>19</v>
      </c>
      <c r="G752" t="s">
        <v>19</v>
      </c>
      <c r="H752" t="s">
        <v>82</v>
      </c>
      <c r="I752" t="s">
        <v>1699</v>
      </c>
      <c r="J752">
        <v>0</v>
      </c>
      <c r="K752" t="s">
        <v>84</v>
      </c>
      <c r="L752" t="s">
        <v>85</v>
      </c>
      <c r="M752" t="s">
        <v>86</v>
      </c>
      <c r="N752">
        <v>2</v>
      </c>
      <c r="O752" s="1">
        <v>44665.503148148149</v>
      </c>
      <c r="P752" s="1">
        <v>44665.514884259261</v>
      </c>
      <c r="Q752">
        <v>369</v>
      </c>
      <c r="R752">
        <v>645</v>
      </c>
      <c r="S752" t="b">
        <v>0</v>
      </c>
      <c r="T752" t="s">
        <v>87</v>
      </c>
      <c r="U752" t="b">
        <v>0</v>
      </c>
      <c r="V752" t="s">
        <v>1549</v>
      </c>
      <c r="W752" s="1">
        <v>44665.507592592592</v>
      </c>
      <c r="X752">
        <v>281</v>
      </c>
      <c r="Y752">
        <v>9</v>
      </c>
      <c r="Z752">
        <v>0</v>
      </c>
      <c r="AA752">
        <v>9</v>
      </c>
      <c r="AB752">
        <v>0</v>
      </c>
      <c r="AC752">
        <v>9</v>
      </c>
      <c r="AD752">
        <v>-9</v>
      </c>
      <c r="AE752">
        <v>0</v>
      </c>
      <c r="AF752">
        <v>0</v>
      </c>
      <c r="AG752">
        <v>0</v>
      </c>
      <c r="AH752" t="s">
        <v>190</v>
      </c>
      <c r="AI752" s="1">
        <v>44665.514884259261</v>
      </c>
      <c r="AJ752">
        <v>364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-9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hidden="1" x14ac:dyDescent="0.45">
      <c r="A753" t="s">
        <v>1700</v>
      </c>
      <c r="B753" t="s">
        <v>79</v>
      </c>
      <c r="C753" t="s">
        <v>1701</v>
      </c>
      <c r="D753" t="s">
        <v>81</v>
      </c>
      <c r="E753" s="2" t="str">
        <f>HYPERLINK("capsilon://?command=openfolder&amp;siteaddress=FAM.docvelocity-na8.net&amp;folderid=FXE77C1929-9CAB-145A-7F0F-DE3F9DC1AC91","FX22032978")</f>
        <v>FX22032978</v>
      </c>
      <c r="F753" t="s">
        <v>19</v>
      </c>
      <c r="G753" t="s">
        <v>19</v>
      </c>
      <c r="H753" t="s">
        <v>82</v>
      </c>
      <c r="I753" t="s">
        <v>1702</v>
      </c>
      <c r="J753">
        <v>0</v>
      </c>
      <c r="K753" t="s">
        <v>84</v>
      </c>
      <c r="L753" t="s">
        <v>85</v>
      </c>
      <c r="M753" t="s">
        <v>86</v>
      </c>
      <c r="N753">
        <v>2</v>
      </c>
      <c r="O753" s="1">
        <v>44665.503877314812</v>
      </c>
      <c r="P753" s="1">
        <v>44665.515555555554</v>
      </c>
      <c r="Q753">
        <v>862</v>
      </c>
      <c r="R753">
        <v>147</v>
      </c>
      <c r="S753" t="b">
        <v>0</v>
      </c>
      <c r="T753" t="s">
        <v>87</v>
      </c>
      <c r="U753" t="b">
        <v>0</v>
      </c>
      <c r="V753" t="s">
        <v>189</v>
      </c>
      <c r="W753" s="1">
        <v>44665.506331018521</v>
      </c>
      <c r="X753">
        <v>90</v>
      </c>
      <c r="Y753">
        <v>0</v>
      </c>
      <c r="Z753">
        <v>0</v>
      </c>
      <c r="AA753">
        <v>0</v>
      </c>
      <c r="AB753">
        <v>37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190</v>
      </c>
      <c r="AI753" s="1">
        <v>44665.515555555554</v>
      </c>
      <c r="AJ753">
        <v>57</v>
      </c>
      <c r="AK753">
        <v>0</v>
      </c>
      <c r="AL753">
        <v>0</v>
      </c>
      <c r="AM753">
        <v>0</v>
      </c>
      <c r="AN753">
        <v>37</v>
      </c>
      <c r="AO753">
        <v>0</v>
      </c>
      <c r="AP753">
        <v>0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hidden="1" x14ac:dyDescent="0.45">
      <c r="A754" t="s">
        <v>1703</v>
      </c>
      <c r="B754" t="s">
        <v>79</v>
      </c>
      <c r="C754" t="s">
        <v>1704</v>
      </c>
      <c r="D754" t="s">
        <v>81</v>
      </c>
      <c r="E754" s="2" t="str">
        <f>HYPERLINK("capsilon://?command=openfolder&amp;siteaddress=FAM.docvelocity-na8.net&amp;folderid=FX15E1E7AC-CF15-ED3B-CD35-E5E65EC56705","FX22042696")</f>
        <v>FX22042696</v>
      </c>
      <c r="F754" t="s">
        <v>19</v>
      </c>
      <c r="G754" t="s">
        <v>19</v>
      </c>
      <c r="H754" t="s">
        <v>82</v>
      </c>
      <c r="I754" t="s">
        <v>1705</v>
      </c>
      <c r="J754">
        <v>367</v>
      </c>
      <c r="K754" t="s">
        <v>84</v>
      </c>
      <c r="L754" t="s">
        <v>85</v>
      </c>
      <c r="M754" t="s">
        <v>86</v>
      </c>
      <c r="N754">
        <v>1</v>
      </c>
      <c r="O754" s="1">
        <v>44665.521805555552</v>
      </c>
      <c r="P754" s="1">
        <v>44665.542384259257</v>
      </c>
      <c r="Q754">
        <v>1271</v>
      </c>
      <c r="R754">
        <v>507</v>
      </c>
      <c r="S754" t="b">
        <v>0</v>
      </c>
      <c r="T754" t="s">
        <v>87</v>
      </c>
      <c r="U754" t="b">
        <v>0</v>
      </c>
      <c r="V754" t="s">
        <v>88</v>
      </c>
      <c r="W754" s="1">
        <v>44665.542384259257</v>
      </c>
      <c r="X754">
        <v>283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367</v>
      </c>
      <c r="AE754">
        <v>329</v>
      </c>
      <c r="AF754">
        <v>0</v>
      </c>
      <c r="AG754">
        <v>15</v>
      </c>
      <c r="AH754" t="s">
        <v>87</v>
      </c>
      <c r="AI754" t="s">
        <v>87</v>
      </c>
      <c r="AJ754" t="s">
        <v>87</v>
      </c>
      <c r="AK754" t="s">
        <v>87</v>
      </c>
      <c r="AL754" t="s">
        <v>87</v>
      </c>
      <c r="AM754" t="s">
        <v>87</v>
      </c>
      <c r="AN754" t="s">
        <v>87</v>
      </c>
      <c r="AO754" t="s">
        <v>87</v>
      </c>
      <c r="AP754" t="s">
        <v>87</v>
      </c>
      <c r="AQ754" t="s">
        <v>87</v>
      </c>
      <c r="AR754" t="s">
        <v>87</v>
      </c>
      <c r="AS754" t="s">
        <v>87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hidden="1" x14ac:dyDescent="0.45">
      <c r="A755" t="s">
        <v>1706</v>
      </c>
      <c r="B755" t="s">
        <v>79</v>
      </c>
      <c r="C755" t="s">
        <v>603</v>
      </c>
      <c r="D755" t="s">
        <v>81</v>
      </c>
      <c r="E755" s="2" t="str">
        <f>HYPERLINK("capsilon://?command=openfolder&amp;siteaddress=FAM.docvelocity-na8.net&amp;folderid=FXCF883A66-67B0-29B3-84E5-F5544DCF468F","FX220313811")</f>
        <v>FX220313811</v>
      </c>
      <c r="F755" t="s">
        <v>19</v>
      </c>
      <c r="G755" t="s">
        <v>19</v>
      </c>
      <c r="H755" t="s">
        <v>82</v>
      </c>
      <c r="I755" t="s">
        <v>1707</v>
      </c>
      <c r="J755">
        <v>0</v>
      </c>
      <c r="K755" t="s">
        <v>84</v>
      </c>
      <c r="L755" t="s">
        <v>85</v>
      </c>
      <c r="M755" t="s">
        <v>86</v>
      </c>
      <c r="N755">
        <v>2</v>
      </c>
      <c r="O755" s="1">
        <v>44655.371493055558</v>
      </c>
      <c r="P755" s="1">
        <v>44655.386608796296</v>
      </c>
      <c r="Q755">
        <v>526</v>
      </c>
      <c r="R755">
        <v>780</v>
      </c>
      <c r="S755" t="b">
        <v>0</v>
      </c>
      <c r="T755" t="s">
        <v>87</v>
      </c>
      <c r="U755" t="b">
        <v>0</v>
      </c>
      <c r="V755" t="s">
        <v>1708</v>
      </c>
      <c r="W755" s="1">
        <v>44655.381550925929</v>
      </c>
      <c r="X755">
        <v>350</v>
      </c>
      <c r="Y755">
        <v>37</v>
      </c>
      <c r="Z755">
        <v>0</v>
      </c>
      <c r="AA755">
        <v>37</v>
      </c>
      <c r="AB755">
        <v>0</v>
      </c>
      <c r="AC755">
        <v>11</v>
      </c>
      <c r="AD755">
        <v>-37</v>
      </c>
      <c r="AE755">
        <v>0</v>
      </c>
      <c r="AF755">
        <v>0</v>
      </c>
      <c r="AG755">
        <v>0</v>
      </c>
      <c r="AH755" t="s">
        <v>413</v>
      </c>
      <c r="AI755" s="1">
        <v>44655.386608796296</v>
      </c>
      <c r="AJ755">
        <v>430</v>
      </c>
      <c r="AK755">
        <v>2</v>
      </c>
      <c r="AL755">
        <v>0</v>
      </c>
      <c r="AM755">
        <v>2</v>
      </c>
      <c r="AN755">
        <v>0</v>
      </c>
      <c r="AO755">
        <v>2</v>
      </c>
      <c r="AP755">
        <v>-39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hidden="1" x14ac:dyDescent="0.45">
      <c r="A756" t="s">
        <v>1709</v>
      </c>
      <c r="B756" t="s">
        <v>79</v>
      </c>
      <c r="C756" t="s">
        <v>1704</v>
      </c>
      <c r="D756" t="s">
        <v>81</v>
      </c>
      <c r="E756" s="2" t="str">
        <f>HYPERLINK("capsilon://?command=openfolder&amp;siteaddress=FAM.docvelocity-na8.net&amp;folderid=FX15E1E7AC-CF15-ED3B-CD35-E5E65EC56705","FX22042696")</f>
        <v>FX22042696</v>
      </c>
      <c r="F756" t="s">
        <v>19</v>
      </c>
      <c r="G756" t="s">
        <v>19</v>
      </c>
      <c r="H756" t="s">
        <v>82</v>
      </c>
      <c r="I756" t="s">
        <v>1705</v>
      </c>
      <c r="J756">
        <v>588</v>
      </c>
      <c r="K756" t="s">
        <v>84</v>
      </c>
      <c r="L756" t="s">
        <v>85</v>
      </c>
      <c r="M756" t="s">
        <v>86</v>
      </c>
      <c r="N756">
        <v>2</v>
      </c>
      <c r="O756" s="1">
        <v>44665.543611111112</v>
      </c>
      <c r="P756" s="1">
        <v>44665.645624999997</v>
      </c>
      <c r="Q756">
        <v>2582</v>
      </c>
      <c r="R756">
        <v>6232</v>
      </c>
      <c r="S756" t="b">
        <v>0</v>
      </c>
      <c r="T756" t="s">
        <v>87</v>
      </c>
      <c r="U756" t="b">
        <v>1</v>
      </c>
      <c r="V756" t="s">
        <v>189</v>
      </c>
      <c r="W756" s="1">
        <v>44665.588148148148</v>
      </c>
      <c r="X756">
        <v>3788</v>
      </c>
      <c r="Y756">
        <v>520</v>
      </c>
      <c r="Z756">
        <v>0</v>
      </c>
      <c r="AA756">
        <v>520</v>
      </c>
      <c r="AB756">
        <v>0</v>
      </c>
      <c r="AC756">
        <v>156</v>
      </c>
      <c r="AD756">
        <v>68</v>
      </c>
      <c r="AE756">
        <v>0</v>
      </c>
      <c r="AF756">
        <v>0</v>
      </c>
      <c r="AG756">
        <v>0</v>
      </c>
      <c r="AH756" t="s">
        <v>182</v>
      </c>
      <c r="AI756" s="1">
        <v>44665.645624999997</v>
      </c>
      <c r="AJ756">
        <v>2252</v>
      </c>
      <c r="AK756">
        <v>10</v>
      </c>
      <c r="AL756">
        <v>0</v>
      </c>
      <c r="AM756">
        <v>10</v>
      </c>
      <c r="AN756">
        <v>0</v>
      </c>
      <c r="AO756">
        <v>10</v>
      </c>
      <c r="AP756">
        <v>58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hidden="1" x14ac:dyDescent="0.45">
      <c r="A757" t="s">
        <v>1710</v>
      </c>
      <c r="B757" t="s">
        <v>79</v>
      </c>
      <c r="C757" t="s">
        <v>1711</v>
      </c>
      <c r="D757" t="s">
        <v>81</v>
      </c>
      <c r="E757" s="2" t="str">
        <f>HYPERLINK("capsilon://?command=openfolder&amp;siteaddress=FAM.docvelocity-na8.net&amp;folderid=FXDDAADE0E-CE5A-4A80-2C3D-7B52ACF13311","FX220312521")</f>
        <v>FX220312521</v>
      </c>
      <c r="F757" t="s">
        <v>19</v>
      </c>
      <c r="G757" t="s">
        <v>19</v>
      </c>
      <c r="H757" t="s">
        <v>82</v>
      </c>
      <c r="I757" t="s">
        <v>1712</v>
      </c>
      <c r="J757">
        <v>0</v>
      </c>
      <c r="K757" t="s">
        <v>84</v>
      </c>
      <c r="L757" t="s">
        <v>85</v>
      </c>
      <c r="M757" t="s">
        <v>86</v>
      </c>
      <c r="N757">
        <v>2</v>
      </c>
      <c r="O757" s="1">
        <v>44655.37358796296</v>
      </c>
      <c r="P757" s="1">
        <v>44655.386990740742</v>
      </c>
      <c r="Q757">
        <v>1001</v>
      </c>
      <c r="R757">
        <v>157</v>
      </c>
      <c r="S757" t="b">
        <v>0</v>
      </c>
      <c r="T757" t="s">
        <v>87</v>
      </c>
      <c r="U757" t="b">
        <v>0</v>
      </c>
      <c r="V757" t="s">
        <v>1708</v>
      </c>
      <c r="W757" s="1">
        <v>44655.382997685185</v>
      </c>
      <c r="X757">
        <v>125</v>
      </c>
      <c r="Y757">
        <v>0</v>
      </c>
      <c r="Z757">
        <v>0</v>
      </c>
      <c r="AA757">
        <v>0</v>
      </c>
      <c r="AB757">
        <v>9</v>
      </c>
      <c r="AC757">
        <v>0</v>
      </c>
      <c r="AD757">
        <v>0</v>
      </c>
      <c r="AE757">
        <v>0</v>
      </c>
      <c r="AF757">
        <v>0</v>
      </c>
      <c r="AG757">
        <v>0</v>
      </c>
      <c r="AH757" t="s">
        <v>413</v>
      </c>
      <c r="AI757" s="1">
        <v>44655.386990740742</v>
      </c>
      <c r="AJ757">
        <v>32</v>
      </c>
      <c r="AK757">
        <v>0</v>
      </c>
      <c r="AL757">
        <v>0</v>
      </c>
      <c r="AM757">
        <v>0</v>
      </c>
      <c r="AN757">
        <v>9</v>
      </c>
      <c r="AO757">
        <v>0</v>
      </c>
      <c r="AP757">
        <v>0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hidden="1" x14ac:dyDescent="0.45">
      <c r="A758" t="s">
        <v>1713</v>
      </c>
      <c r="B758" t="s">
        <v>79</v>
      </c>
      <c r="C758" t="s">
        <v>1714</v>
      </c>
      <c r="D758" t="s">
        <v>81</v>
      </c>
      <c r="E758" s="2" t="str">
        <f t="shared" ref="E758:E768" si="17">HYPERLINK("capsilon://?command=openfolder&amp;siteaddress=FAM.docvelocity-na8.net&amp;folderid=FXDB33E5A5-20AD-35EA-7A62-855FD810C50E","FX22045107")</f>
        <v>FX22045107</v>
      </c>
      <c r="F758" t="s">
        <v>19</v>
      </c>
      <c r="G758" t="s">
        <v>19</v>
      </c>
      <c r="H758" t="s">
        <v>82</v>
      </c>
      <c r="I758" t="s">
        <v>1715</v>
      </c>
      <c r="J758">
        <v>28</v>
      </c>
      <c r="K758" t="s">
        <v>84</v>
      </c>
      <c r="L758" t="s">
        <v>85</v>
      </c>
      <c r="M758" t="s">
        <v>86</v>
      </c>
      <c r="N758">
        <v>2</v>
      </c>
      <c r="O758" s="1">
        <v>44665.566504629627</v>
      </c>
      <c r="P758" s="1">
        <v>44665.646932870368</v>
      </c>
      <c r="Q758">
        <v>6651</v>
      </c>
      <c r="R758">
        <v>298</v>
      </c>
      <c r="S758" t="b">
        <v>0</v>
      </c>
      <c r="T758" t="s">
        <v>87</v>
      </c>
      <c r="U758" t="b">
        <v>0</v>
      </c>
      <c r="V758" t="s">
        <v>148</v>
      </c>
      <c r="W758" s="1">
        <v>44665.571597222224</v>
      </c>
      <c r="X758">
        <v>173</v>
      </c>
      <c r="Y758">
        <v>21</v>
      </c>
      <c r="Z758">
        <v>0</v>
      </c>
      <c r="AA758">
        <v>21</v>
      </c>
      <c r="AB758">
        <v>0</v>
      </c>
      <c r="AC758">
        <v>0</v>
      </c>
      <c r="AD758">
        <v>7</v>
      </c>
      <c r="AE758">
        <v>0</v>
      </c>
      <c r="AF758">
        <v>0</v>
      </c>
      <c r="AG758">
        <v>0</v>
      </c>
      <c r="AH758" t="s">
        <v>182</v>
      </c>
      <c r="AI758" s="1">
        <v>44665.646932870368</v>
      </c>
      <c r="AJ758">
        <v>112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7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hidden="1" x14ac:dyDescent="0.45">
      <c r="A759" t="s">
        <v>1716</v>
      </c>
      <c r="B759" t="s">
        <v>79</v>
      </c>
      <c r="C759" t="s">
        <v>1714</v>
      </c>
      <c r="D759" t="s">
        <v>81</v>
      </c>
      <c r="E759" s="2" t="str">
        <f t="shared" si="17"/>
        <v>FX22045107</v>
      </c>
      <c r="F759" t="s">
        <v>19</v>
      </c>
      <c r="G759" t="s">
        <v>19</v>
      </c>
      <c r="H759" t="s">
        <v>82</v>
      </c>
      <c r="I759" t="s">
        <v>1717</v>
      </c>
      <c r="J759">
        <v>28</v>
      </c>
      <c r="K759" t="s">
        <v>84</v>
      </c>
      <c r="L759" t="s">
        <v>85</v>
      </c>
      <c r="M759" t="s">
        <v>86</v>
      </c>
      <c r="N759">
        <v>2</v>
      </c>
      <c r="O759" s="1">
        <v>44665.566574074073</v>
      </c>
      <c r="P759" s="1">
        <v>44665.648553240739</v>
      </c>
      <c r="Q759">
        <v>6790</v>
      </c>
      <c r="R759">
        <v>293</v>
      </c>
      <c r="S759" t="b">
        <v>0</v>
      </c>
      <c r="T759" t="s">
        <v>87</v>
      </c>
      <c r="U759" t="b">
        <v>0</v>
      </c>
      <c r="V759" t="s">
        <v>531</v>
      </c>
      <c r="W759" s="1">
        <v>44665.571157407408</v>
      </c>
      <c r="X759">
        <v>154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182</v>
      </c>
      <c r="AI759" s="1">
        <v>44665.648553240739</v>
      </c>
      <c r="AJ759">
        <v>139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7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hidden="1" x14ac:dyDescent="0.45">
      <c r="A760" t="s">
        <v>1718</v>
      </c>
      <c r="B760" t="s">
        <v>79</v>
      </c>
      <c r="C760" t="s">
        <v>1714</v>
      </c>
      <c r="D760" t="s">
        <v>81</v>
      </c>
      <c r="E760" s="2" t="str">
        <f t="shared" si="17"/>
        <v>FX22045107</v>
      </c>
      <c r="F760" t="s">
        <v>19</v>
      </c>
      <c r="G760" t="s">
        <v>19</v>
      </c>
      <c r="H760" t="s">
        <v>82</v>
      </c>
      <c r="I760" t="s">
        <v>1719</v>
      </c>
      <c r="J760">
        <v>57</v>
      </c>
      <c r="K760" t="s">
        <v>84</v>
      </c>
      <c r="L760" t="s">
        <v>85</v>
      </c>
      <c r="M760" t="s">
        <v>86</v>
      </c>
      <c r="N760">
        <v>2</v>
      </c>
      <c r="O760" s="1">
        <v>44665.566724537035</v>
      </c>
      <c r="P760" s="1">
        <v>44665.652291666665</v>
      </c>
      <c r="Q760">
        <v>6838</v>
      </c>
      <c r="R760">
        <v>555</v>
      </c>
      <c r="S760" t="b">
        <v>0</v>
      </c>
      <c r="T760" t="s">
        <v>87</v>
      </c>
      <c r="U760" t="b">
        <v>0</v>
      </c>
      <c r="V760" t="s">
        <v>158</v>
      </c>
      <c r="W760" s="1">
        <v>44665.572083333333</v>
      </c>
      <c r="X760">
        <v>233</v>
      </c>
      <c r="Y760">
        <v>52</v>
      </c>
      <c r="Z760">
        <v>0</v>
      </c>
      <c r="AA760">
        <v>52</v>
      </c>
      <c r="AB760">
        <v>0</v>
      </c>
      <c r="AC760">
        <v>2</v>
      </c>
      <c r="AD760">
        <v>5</v>
      </c>
      <c r="AE760">
        <v>0</v>
      </c>
      <c r="AF760">
        <v>0</v>
      </c>
      <c r="AG760">
        <v>0</v>
      </c>
      <c r="AH760" t="s">
        <v>182</v>
      </c>
      <c r="AI760" s="1">
        <v>44665.652291666665</v>
      </c>
      <c r="AJ760">
        <v>322</v>
      </c>
      <c r="AK760">
        <v>3</v>
      </c>
      <c r="AL760">
        <v>0</v>
      </c>
      <c r="AM760">
        <v>3</v>
      </c>
      <c r="AN760">
        <v>0</v>
      </c>
      <c r="AO760">
        <v>3</v>
      </c>
      <c r="AP760">
        <v>2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hidden="1" x14ac:dyDescent="0.45">
      <c r="A761" t="s">
        <v>1720</v>
      </c>
      <c r="B761" t="s">
        <v>79</v>
      </c>
      <c r="C761" t="s">
        <v>1714</v>
      </c>
      <c r="D761" t="s">
        <v>81</v>
      </c>
      <c r="E761" s="2" t="str">
        <f t="shared" si="17"/>
        <v>FX22045107</v>
      </c>
      <c r="F761" t="s">
        <v>19</v>
      </c>
      <c r="G761" t="s">
        <v>19</v>
      </c>
      <c r="H761" t="s">
        <v>82</v>
      </c>
      <c r="I761" t="s">
        <v>1721</v>
      </c>
      <c r="J761">
        <v>62</v>
      </c>
      <c r="K761" t="s">
        <v>84</v>
      </c>
      <c r="L761" t="s">
        <v>85</v>
      </c>
      <c r="M761" t="s">
        <v>86</v>
      </c>
      <c r="N761">
        <v>2</v>
      </c>
      <c r="O761" s="1">
        <v>44665.566747685189</v>
      </c>
      <c r="P761" s="1">
        <v>44665.656168981484</v>
      </c>
      <c r="Q761">
        <v>7007</v>
      </c>
      <c r="R761">
        <v>719</v>
      </c>
      <c r="S761" t="b">
        <v>0</v>
      </c>
      <c r="T761" t="s">
        <v>87</v>
      </c>
      <c r="U761" t="b">
        <v>0</v>
      </c>
      <c r="V761" t="s">
        <v>531</v>
      </c>
      <c r="W761" s="1">
        <v>44665.575578703705</v>
      </c>
      <c r="X761">
        <v>381</v>
      </c>
      <c r="Y761">
        <v>54</v>
      </c>
      <c r="Z761">
        <v>0</v>
      </c>
      <c r="AA761">
        <v>54</v>
      </c>
      <c r="AB761">
        <v>0</v>
      </c>
      <c r="AC761">
        <v>5</v>
      </c>
      <c r="AD761">
        <v>8</v>
      </c>
      <c r="AE761">
        <v>0</v>
      </c>
      <c r="AF761">
        <v>0</v>
      </c>
      <c r="AG761">
        <v>0</v>
      </c>
      <c r="AH761" t="s">
        <v>190</v>
      </c>
      <c r="AI761" s="1">
        <v>44665.656168981484</v>
      </c>
      <c r="AJ761">
        <v>338</v>
      </c>
      <c r="AK761">
        <v>3</v>
      </c>
      <c r="AL761">
        <v>0</v>
      </c>
      <c r="AM761">
        <v>3</v>
      </c>
      <c r="AN761">
        <v>0</v>
      </c>
      <c r="AO761">
        <v>3</v>
      </c>
      <c r="AP761">
        <v>5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hidden="1" x14ac:dyDescent="0.45">
      <c r="A762" t="s">
        <v>1722</v>
      </c>
      <c r="B762" t="s">
        <v>79</v>
      </c>
      <c r="C762" t="s">
        <v>1714</v>
      </c>
      <c r="D762" t="s">
        <v>81</v>
      </c>
      <c r="E762" s="2" t="str">
        <f t="shared" si="17"/>
        <v>FX22045107</v>
      </c>
      <c r="F762" t="s">
        <v>19</v>
      </c>
      <c r="G762" t="s">
        <v>19</v>
      </c>
      <c r="H762" t="s">
        <v>82</v>
      </c>
      <c r="I762" t="s">
        <v>1723</v>
      </c>
      <c r="J762">
        <v>52</v>
      </c>
      <c r="K762" t="s">
        <v>84</v>
      </c>
      <c r="L762" t="s">
        <v>85</v>
      </c>
      <c r="M762" t="s">
        <v>86</v>
      </c>
      <c r="N762">
        <v>2</v>
      </c>
      <c r="O762" s="1">
        <v>44665.56689814815</v>
      </c>
      <c r="P762" s="1">
        <v>44665.654097222221</v>
      </c>
      <c r="Q762">
        <v>6966</v>
      </c>
      <c r="R762">
        <v>568</v>
      </c>
      <c r="S762" t="b">
        <v>0</v>
      </c>
      <c r="T762" t="s">
        <v>87</v>
      </c>
      <c r="U762" t="b">
        <v>0</v>
      </c>
      <c r="V762" t="s">
        <v>531</v>
      </c>
      <c r="W762" s="1">
        <v>44665.579768518517</v>
      </c>
      <c r="X762">
        <v>361</v>
      </c>
      <c r="Y762">
        <v>44</v>
      </c>
      <c r="Z762">
        <v>0</v>
      </c>
      <c r="AA762">
        <v>44</v>
      </c>
      <c r="AB762">
        <v>0</v>
      </c>
      <c r="AC762">
        <v>15</v>
      </c>
      <c r="AD762">
        <v>8</v>
      </c>
      <c r="AE762">
        <v>0</v>
      </c>
      <c r="AF762">
        <v>0</v>
      </c>
      <c r="AG762">
        <v>0</v>
      </c>
      <c r="AH762" t="s">
        <v>182</v>
      </c>
      <c r="AI762" s="1">
        <v>44665.654097222221</v>
      </c>
      <c r="AJ762">
        <v>155</v>
      </c>
      <c r="AK762">
        <v>2</v>
      </c>
      <c r="AL762">
        <v>0</v>
      </c>
      <c r="AM762">
        <v>2</v>
      </c>
      <c r="AN762">
        <v>0</v>
      </c>
      <c r="AO762">
        <v>2</v>
      </c>
      <c r="AP762">
        <v>6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hidden="1" x14ac:dyDescent="0.45">
      <c r="A763" t="s">
        <v>1724</v>
      </c>
      <c r="B763" t="s">
        <v>79</v>
      </c>
      <c r="C763" t="s">
        <v>1714</v>
      </c>
      <c r="D763" t="s">
        <v>81</v>
      </c>
      <c r="E763" s="2" t="str">
        <f t="shared" si="17"/>
        <v>FX22045107</v>
      </c>
      <c r="F763" t="s">
        <v>19</v>
      </c>
      <c r="G763" t="s">
        <v>19</v>
      </c>
      <c r="H763" t="s">
        <v>82</v>
      </c>
      <c r="I763" t="s">
        <v>1725</v>
      </c>
      <c r="J763">
        <v>28</v>
      </c>
      <c r="K763" t="s">
        <v>84</v>
      </c>
      <c r="L763" t="s">
        <v>85</v>
      </c>
      <c r="M763" t="s">
        <v>86</v>
      </c>
      <c r="N763">
        <v>2</v>
      </c>
      <c r="O763" s="1">
        <v>44665.566979166666</v>
      </c>
      <c r="P763" s="1">
        <v>44665.655127314814</v>
      </c>
      <c r="Q763">
        <v>7218</v>
      </c>
      <c r="R763">
        <v>398</v>
      </c>
      <c r="S763" t="b">
        <v>0</v>
      </c>
      <c r="T763" t="s">
        <v>87</v>
      </c>
      <c r="U763" t="b">
        <v>0</v>
      </c>
      <c r="V763" t="s">
        <v>148</v>
      </c>
      <c r="W763" s="1">
        <v>44665.576666666668</v>
      </c>
      <c r="X763">
        <v>304</v>
      </c>
      <c r="Y763">
        <v>21</v>
      </c>
      <c r="Z763">
        <v>0</v>
      </c>
      <c r="AA763">
        <v>21</v>
      </c>
      <c r="AB763">
        <v>0</v>
      </c>
      <c r="AC763">
        <v>0</v>
      </c>
      <c r="AD763">
        <v>7</v>
      </c>
      <c r="AE763">
        <v>0</v>
      </c>
      <c r="AF763">
        <v>0</v>
      </c>
      <c r="AG763">
        <v>0</v>
      </c>
      <c r="AH763" t="s">
        <v>182</v>
      </c>
      <c r="AI763" s="1">
        <v>44665.655127314814</v>
      </c>
      <c r="AJ763">
        <v>88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7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hidden="1" x14ac:dyDescent="0.45">
      <c r="A764" t="s">
        <v>1726</v>
      </c>
      <c r="B764" t="s">
        <v>79</v>
      </c>
      <c r="C764" t="s">
        <v>1714</v>
      </c>
      <c r="D764" t="s">
        <v>81</v>
      </c>
      <c r="E764" s="2" t="str">
        <f t="shared" si="17"/>
        <v>FX22045107</v>
      </c>
      <c r="F764" t="s">
        <v>19</v>
      </c>
      <c r="G764" t="s">
        <v>19</v>
      </c>
      <c r="H764" t="s">
        <v>82</v>
      </c>
      <c r="I764" t="s">
        <v>1727</v>
      </c>
      <c r="J764">
        <v>28</v>
      </c>
      <c r="K764" t="s">
        <v>84</v>
      </c>
      <c r="L764" t="s">
        <v>85</v>
      </c>
      <c r="M764" t="s">
        <v>86</v>
      </c>
      <c r="N764">
        <v>2</v>
      </c>
      <c r="O764" s="1">
        <v>44665.567083333335</v>
      </c>
      <c r="P764" s="1">
        <v>44665.658807870372</v>
      </c>
      <c r="Q764">
        <v>7395</v>
      </c>
      <c r="R764">
        <v>530</v>
      </c>
      <c r="S764" t="b">
        <v>0</v>
      </c>
      <c r="T764" t="s">
        <v>87</v>
      </c>
      <c r="U764" t="b">
        <v>0</v>
      </c>
      <c r="V764" t="s">
        <v>158</v>
      </c>
      <c r="W764" s="1">
        <v>44665.57472222222</v>
      </c>
      <c r="X764">
        <v>213</v>
      </c>
      <c r="Y764">
        <v>21</v>
      </c>
      <c r="Z764">
        <v>0</v>
      </c>
      <c r="AA764">
        <v>21</v>
      </c>
      <c r="AB764">
        <v>0</v>
      </c>
      <c r="AC764">
        <v>7</v>
      </c>
      <c r="AD764">
        <v>7</v>
      </c>
      <c r="AE764">
        <v>0</v>
      </c>
      <c r="AF764">
        <v>0</v>
      </c>
      <c r="AG764">
        <v>0</v>
      </c>
      <c r="AH764" t="s">
        <v>182</v>
      </c>
      <c r="AI764" s="1">
        <v>44665.658807870372</v>
      </c>
      <c r="AJ764">
        <v>317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7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hidden="1" x14ac:dyDescent="0.45">
      <c r="A765" t="s">
        <v>1728</v>
      </c>
      <c r="B765" t="s">
        <v>79</v>
      </c>
      <c r="C765" t="s">
        <v>1714</v>
      </c>
      <c r="D765" t="s">
        <v>81</v>
      </c>
      <c r="E765" s="2" t="str">
        <f t="shared" si="17"/>
        <v>FX22045107</v>
      </c>
      <c r="F765" t="s">
        <v>19</v>
      </c>
      <c r="G765" t="s">
        <v>19</v>
      </c>
      <c r="H765" t="s">
        <v>82</v>
      </c>
      <c r="I765" t="s">
        <v>1729</v>
      </c>
      <c r="J765">
        <v>28</v>
      </c>
      <c r="K765" t="s">
        <v>84</v>
      </c>
      <c r="L765" t="s">
        <v>85</v>
      </c>
      <c r="M765" t="s">
        <v>86</v>
      </c>
      <c r="N765">
        <v>2</v>
      </c>
      <c r="O765" s="1">
        <v>44665.567106481481</v>
      </c>
      <c r="P765" s="1">
        <v>44665.657534722224</v>
      </c>
      <c r="Q765">
        <v>7405</v>
      </c>
      <c r="R765">
        <v>408</v>
      </c>
      <c r="S765" t="b">
        <v>0</v>
      </c>
      <c r="T765" t="s">
        <v>87</v>
      </c>
      <c r="U765" t="b">
        <v>0</v>
      </c>
      <c r="V765" t="s">
        <v>148</v>
      </c>
      <c r="W765" s="1">
        <v>44665.579976851855</v>
      </c>
      <c r="X765">
        <v>285</v>
      </c>
      <c r="Y765">
        <v>21</v>
      </c>
      <c r="Z765">
        <v>0</v>
      </c>
      <c r="AA765">
        <v>21</v>
      </c>
      <c r="AB765">
        <v>0</v>
      </c>
      <c r="AC765">
        <v>0</v>
      </c>
      <c r="AD765">
        <v>7</v>
      </c>
      <c r="AE765">
        <v>0</v>
      </c>
      <c r="AF765">
        <v>0</v>
      </c>
      <c r="AG765">
        <v>0</v>
      </c>
      <c r="AH765" t="s">
        <v>190</v>
      </c>
      <c r="AI765" s="1">
        <v>44665.657534722224</v>
      </c>
      <c r="AJ765">
        <v>117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7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hidden="1" x14ac:dyDescent="0.45">
      <c r="A766" t="s">
        <v>1730</v>
      </c>
      <c r="B766" t="s">
        <v>79</v>
      </c>
      <c r="C766" t="s">
        <v>1714</v>
      </c>
      <c r="D766" t="s">
        <v>81</v>
      </c>
      <c r="E766" s="2" t="str">
        <f t="shared" si="17"/>
        <v>FX22045107</v>
      </c>
      <c r="F766" t="s">
        <v>19</v>
      </c>
      <c r="G766" t="s">
        <v>19</v>
      </c>
      <c r="H766" t="s">
        <v>82</v>
      </c>
      <c r="I766" t="s">
        <v>1731</v>
      </c>
      <c r="J766">
        <v>28</v>
      </c>
      <c r="K766" t="s">
        <v>84</v>
      </c>
      <c r="L766" t="s">
        <v>85</v>
      </c>
      <c r="M766" t="s">
        <v>86</v>
      </c>
      <c r="N766">
        <v>2</v>
      </c>
      <c r="O766" s="1">
        <v>44665.567164351851</v>
      </c>
      <c r="P766" s="1">
        <v>44665.659062500003</v>
      </c>
      <c r="Q766">
        <v>7682</v>
      </c>
      <c r="R766">
        <v>258</v>
      </c>
      <c r="S766" t="b">
        <v>0</v>
      </c>
      <c r="T766" t="s">
        <v>87</v>
      </c>
      <c r="U766" t="b">
        <v>0</v>
      </c>
      <c r="V766" t="s">
        <v>531</v>
      </c>
      <c r="W766" s="1">
        <v>44665.581180555557</v>
      </c>
      <c r="X766">
        <v>121</v>
      </c>
      <c r="Y766">
        <v>21</v>
      </c>
      <c r="Z766">
        <v>0</v>
      </c>
      <c r="AA766">
        <v>21</v>
      </c>
      <c r="AB766">
        <v>0</v>
      </c>
      <c r="AC766">
        <v>0</v>
      </c>
      <c r="AD766">
        <v>7</v>
      </c>
      <c r="AE766">
        <v>0</v>
      </c>
      <c r="AF766">
        <v>0</v>
      </c>
      <c r="AG766">
        <v>0</v>
      </c>
      <c r="AH766" t="s">
        <v>190</v>
      </c>
      <c r="AI766" s="1">
        <v>44665.659062500003</v>
      </c>
      <c r="AJ766">
        <v>132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7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hidden="1" x14ac:dyDescent="0.45">
      <c r="A767" t="s">
        <v>1732</v>
      </c>
      <c r="B767" t="s">
        <v>79</v>
      </c>
      <c r="C767" t="s">
        <v>1714</v>
      </c>
      <c r="D767" t="s">
        <v>81</v>
      </c>
      <c r="E767" s="2" t="str">
        <f t="shared" si="17"/>
        <v>FX22045107</v>
      </c>
      <c r="F767" t="s">
        <v>19</v>
      </c>
      <c r="G767" t="s">
        <v>19</v>
      </c>
      <c r="H767" t="s">
        <v>82</v>
      </c>
      <c r="I767" t="s">
        <v>1733</v>
      </c>
      <c r="J767">
        <v>62</v>
      </c>
      <c r="K767" t="s">
        <v>84</v>
      </c>
      <c r="L767" t="s">
        <v>85</v>
      </c>
      <c r="M767" t="s">
        <v>86</v>
      </c>
      <c r="N767">
        <v>2</v>
      </c>
      <c r="O767" s="1">
        <v>44665.567210648151</v>
      </c>
      <c r="P767" s="1">
        <v>44665.661956018521</v>
      </c>
      <c r="Q767">
        <v>7679</v>
      </c>
      <c r="R767">
        <v>507</v>
      </c>
      <c r="S767" t="b">
        <v>0</v>
      </c>
      <c r="T767" t="s">
        <v>87</v>
      </c>
      <c r="U767" t="b">
        <v>0</v>
      </c>
      <c r="V767" t="s">
        <v>158</v>
      </c>
      <c r="W767" s="1">
        <v>44665.577615740738</v>
      </c>
      <c r="X767">
        <v>236</v>
      </c>
      <c r="Y767">
        <v>54</v>
      </c>
      <c r="Z767">
        <v>0</v>
      </c>
      <c r="AA767">
        <v>54</v>
      </c>
      <c r="AB767">
        <v>0</v>
      </c>
      <c r="AC767">
        <v>10</v>
      </c>
      <c r="AD767">
        <v>8</v>
      </c>
      <c r="AE767">
        <v>0</v>
      </c>
      <c r="AF767">
        <v>0</v>
      </c>
      <c r="AG767">
        <v>0</v>
      </c>
      <c r="AH767" t="s">
        <v>182</v>
      </c>
      <c r="AI767" s="1">
        <v>44665.661956018521</v>
      </c>
      <c r="AJ767">
        <v>271</v>
      </c>
      <c r="AK767">
        <v>1</v>
      </c>
      <c r="AL767">
        <v>0</v>
      </c>
      <c r="AM767">
        <v>1</v>
      </c>
      <c r="AN767">
        <v>0</v>
      </c>
      <c r="AO767">
        <v>1</v>
      </c>
      <c r="AP767">
        <v>7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hidden="1" x14ac:dyDescent="0.45">
      <c r="A768" t="s">
        <v>1734</v>
      </c>
      <c r="B768" t="s">
        <v>79</v>
      </c>
      <c r="C768" t="s">
        <v>1714</v>
      </c>
      <c r="D768" t="s">
        <v>81</v>
      </c>
      <c r="E768" s="2" t="str">
        <f t="shared" si="17"/>
        <v>FX22045107</v>
      </c>
      <c r="F768" t="s">
        <v>19</v>
      </c>
      <c r="G768" t="s">
        <v>19</v>
      </c>
      <c r="H768" t="s">
        <v>82</v>
      </c>
      <c r="I768" t="s">
        <v>1735</v>
      </c>
      <c r="J768">
        <v>57</v>
      </c>
      <c r="K768" t="s">
        <v>84</v>
      </c>
      <c r="L768" t="s">
        <v>85</v>
      </c>
      <c r="M768" t="s">
        <v>86</v>
      </c>
      <c r="N768">
        <v>2</v>
      </c>
      <c r="O768" s="1">
        <v>44665.567291666666</v>
      </c>
      <c r="P768" s="1">
        <v>44665.663229166668</v>
      </c>
      <c r="Q768">
        <v>7652</v>
      </c>
      <c r="R768">
        <v>637</v>
      </c>
      <c r="S768" t="b">
        <v>0</v>
      </c>
      <c r="T768" t="s">
        <v>87</v>
      </c>
      <c r="U768" t="b">
        <v>0</v>
      </c>
      <c r="V768" t="s">
        <v>158</v>
      </c>
      <c r="W768" s="1">
        <v>44665.580914351849</v>
      </c>
      <c r="X768">
        <v>284</v>
      </c>
      <c r="Y768">
        <v>49</v>
      </c>
      <c r="Z768">
        <v>0</v>
      </c>
      <c r="AA768">
        <v>49</v>
      </c>
      <c r="AB768">
        <v>0</v>
      </c>
      <c r="AC768">
        <v>12</v>
      </c>
      <c r="AD768">
        <v>8</v>
      </c>
      <c r="AE768">
        <v>0</v>
      </c>
      <c r="AF768">
        <v>0</v>
      </c>
      <c r="AG768">
        <v>0</v>
      </c>
      <c r="AH768" t="s">
        <v>190</v>
      </c>
      <c r="AI768" s="1">
        <v>44665.663229166668</v>
      </c>
      <c r="AJ768">
        <v>343</v>
      </c>
      <c r="AK768">
        <v>0</v>
      </c>
      <c r="AL768">
        <v>0</v>
      </c>
      <c r="AM768">
        <v>0</v>
      </c>
      <c r="AN768">
        <v>0</v>
      </c>
      <c r="AO768">
        <v>3</v>
      </c>
      <c r="AP768">
        <v>8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hidden="1" x14ac:dyDescent="0.45">
      <c r="A769" t="s">
        <v>1736</v>
      </c>
      <c r="B769" t="s">
        <v>79</v>
      </c>
      <c r="C769" t="s">
        <v>510</v>
      </c>
      <c r="D769" t="s">
        <v>81</v>
      </c>
      <c r="E769" s="2" t="str">
        <f>HYPERLINK("capsilon://?command=openfolder&amp;siteaddress=FAM.docvelocity-na8.net&amp;folderid=FX934DF69D-2C12-6D36-6DFA-34E93485C298","FX220313181")</f>
        <v>FX220313181</v>
      </c>
      <c r="F769" t="s">
        <v>19</v>
      </c>
      <c r="G769" t="s">
        <v>19</v>
      </c>
      <c r="H769" t="s">
        <v>82</v>
      </c>
      <c r="I769" t="s">
        <v>1737</v>
      </c>
      <c r="J769">
        <v>28</v>
      </c>
      <c r="K769" t="s">
        <v>84</v>
      </c>
      <c r="L769" t="s">
        <v>85</v>
      </c>
      <c r="M769" t="s">
        <v>86</v>
      </c>
      <c r="N769">
        <v>2</v>
      </c>
      <c r="O769" s="1">
        <v>44665.580324074072</v>
      </c>
      <c r="P769" s="1">
        <v>44665.663124999999</v>
      </c>
      <c r="Q769">
        <v>6965</v>
      </c>
      <c r="R769">
        <v>189</v>
      </c>
      <c r="S769" t="b">
        <v>0</v>
      </c>
      <c r="T769" t="s">
        <v>87</v>
      </c>
      <c r="U769" t="b">
        <v>0</v>
      </c>
      <c r="V769" t="s">
        <v>158</v>
      </c>
      <c r="W769" s="1">
        <v>44665.581944444442</v>
      </c>
      <c r="X769">
        <v>88</v>
      </c>
      <c r="Y769">
        <v>21</v>
      </c>
      <c r="Z769">
        <v>0</v>
      </c>
      <c r="AA769">
        <v>21</v>
      </c>
      <c r="AB769">
        <v>0</v>
      </c>
      <c r="AC769">
        <v>1</v>
      </c>
      <c r="AD769">
        <v>7</v>
      </c>
      <c r="AE769">
        <v>0</v>
      </c>
      <c r="AF769">
        <v>0</v>
      </c>
      <c r="AG769">
        <v>0</v>
      </c>
      <c r="AH769" t="s">
        <v>182</v>
      </c>
      <c r="AI769" s="1">
        <v>44665.663124999999</v>
      </c>
      <c r="AJ769">
        <v>101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7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hidden="1" x14ac:dyDescent="0.45">
      <c r="A770" t="s">
        <v>1738</v>
      </c>
      <c r="B770" t="s">
        <v>79</v>
      </c>
      <c r="C770" t="s">
        <v>1739</v>
      </c>
      <c r="D770" t="s">
        <v>81</v>
      </c>
      <c r="E770" s="2" t="str">
        <f>HYPERLINK("capsilon://?command=openfolder&amp;siteaddress=FAM.docvelocity-na8.net&amp;folderid=FX8BBEB072-09A2-6250-F765-E121896B80BC","FX22016537")</f>
        <v>FX22016537</v>
      </c>
      <c r="F770" t="s">
        <v>19</v>
      </c>
      <c r="G770" t="s">
        <v>19</v>
      </c>
      <c r="H770" t="s">
        <v>82</v>
      </c>
      <c r="I770" t="s">
        <v>1740</v>
      </c>
      <c r="J770">
        <v>506</v>
      </c>
      <c r="K770" t="s">
        <v>84</v>
      </c>
      <c r="L770" t="s">
        <v>85</v>
      </c>
      <c r="M770" t="s">
        <v>86</v>
      </c>
      <c r="N770">
        <v>1</v>
      </c>
      <c r="O770" s="1">
        <v>44665.639120370368</v>
      </c>
      <c r="P770" s="1">
        <v>44665.654479166667</v>
      </c>
      <c r="Q770">
        <v>971</v>
      </c>
      <c r="R770">
        <v>356</v>
      </c>
      <c r="S770" t="b">
        <v>0</v>
      </c>
      <c r="T770" t="s">
        <v>87</v>
      </c>
      <c r="U770" t="b">
        <v>0</v>
      </c>
      <c r="V770" t="s">
        <v>88</v>
      </c>
      <c r="W770" s="1">
        <v>44665.654479166667</v>
      </c>
      <c r="X770">
        <v>142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506</v>
      </c>
      <c r="AE770">
        <v>494</v>
      </c>
      <c r="AF770">
        <v>0</v>
      </c>
      <c r="AG770">
        <v>5</v>
      </c>
      <c r="AH770" t="s">
        <v>87</v>
      </c>
      <c r="AI770" t="s">
        <v>87</v>
      </c>
      <c r="AJ770" t="s">
        <v>87</v>
      </c>
      <c r="AK770" t="s">
        <v>87</v>
      </c>
      <c r="AL770" t="s">
        <v>87</v>
      </c>
      <c r="AM770" t="s">
        <v>87</v>
      </c>
      <c r="AN770" t="s">
        <v>87</v>
      </c>
      <c r="AO770" t="s">
        <v>87</v>
      </c>
      <c r="AP770" t="s">
        <v>87</v>
      </c>
      <c r="AQ770" t="s">
        <v>87</v>
      </c>
      <c r="AR770" t="s">
        <v>87</v>
      </c>
      <c r="AS770" t="s">
        <v>87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hidden="1" x14ac:dyDescent="0.45">
      <c r="A771" t="s">
        <v>1741</v>
      </c>
      <c r="B771" t="s">
        <v>79</v>
      </c>
      <c r="C771" t="s">
        <v>1739</v>
      </c>
      <c r="D771" t="s">
        <v>81</v>
      </c>
      <c r="E771" s="2" t="str">
        <f>HYPERLINK("capsilon://?command=openfolder&amp;siteaddress=FAM.docvelocity-na8.net&amp;folderid=FX8BBEB072-09A2-6250-F765-E121896B80BC","FX22016537")</f>
        <v>FX22016537</v>
      </c>
      <c r="F771" t="s">
        <v>19</v>
      </c>
      <c r="G771" t="s">
        <v>19</v>
      </c>
      <c r="H771" t="s">
        <v>82</v>
      </c>
      <c r="I771" t="s">
        <v>1740</v>
      </c>
      <c r="J771">
        <v>586</v>
      </c>
      <c r="K771" t="s">
        <v>84</v>
      </c>
      <c r="L771" t="s">
        <v>85</v>
      </c>
      <c r="M771" t="s">
        <v>86</v>
      </c>
      <c r="N771">
        <v>2</v>
      </c>
      <c r="O771" s="1">
        <v>44665.65552083333</v>
      </c>
      <c r="P771" s="1">
        <v>44665.707002314812</v>
      </c>
      <c r="Q771">
        <v>68</v>
      </c>
      <c r="R771">
        <v>4380</v>
      </c>
      <c r="S771" t="b">
        <v>0</v>
      </c>
      <c r="T771" t="s">
        <v>87</v>
      </c>
      <c r="U771" t="b">
        <v>1</v>
      </c>
      <c r="V771" t="s">
        <v>130</v>
      </c>
      <c r="W771" s="1">
        <v>44665.682569444441</v>
      </c>
      <c r="X771">
        <v>2288</v>
      </c>
      <c r="Y771">
        <v>550</v>
      </c>
      <c r="Z771">
        <v>0</v>
      </c>
      <c r="AA771">
        <v>550</v>
      </c>
      <c r="AB771">
        <v>0</v>
      </c>
      <c r="AC771">
        <v>252</v>
      </c>
      <c r="AD771">
        <v>36</v>
      </c>
      <c r="AE771">
        <v>0</v>
      </c>
      <c r="AF771">
        <v>0</v>
      </c>
      <c r="AG771">
        <v>0</v>
      </c>
      <c r="AH771" t="s">
        <v>190</v>
      </c>
      <c r="AI771" s="1">
        <v>44665.707002314812</v>
      </c>
      <c r="AJ771">
        <v>2047</v>
      </c>
      <c r="AK771">
        <v>1</v>
      </c>
      <c r="AL771">
        <v>0</v>
      </c>
      <c r="AM771">
        <v>1</v>
      </c>
      <c r="AN771">
        <v>0</v>
      </c>
      <c r="AO771">
        <v>1</v>
      </c>
      <c r="AP771">
        <v>35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hidden="1" x14ac:dyDescent="0.45">
      <c r="A772" t="s">
        <v>1742</v>
      </c>
      <c r="B772" t="s">
        <v>79</v>
      </c>
      <c r="C772" t="s">
        <v>1743</v>
      </c>
      <c r="D772" t="s">
        <v>81</v>
      </c>
      <c r="E772" s="2" t="str">
        <f>HYPERLINK("capsilon://?command=openfolder&amp;siteaddress=FAM.docvelocity-na8.net&amp;folderid=FXD9167CD9-8DC5-6CD1-5671-EC63F46E91BF","FX22045293")</f>
        <v>FX22045293</v>
      </c>
      <c r="F772" t="s">
        <v>19</v>
      </c>
      <c r="G772" t="s">
        <v>19</v>
      </c>
      <c r="H772" t="s">
        <v>82</v>
      </c>
      <c r="I772" t="s">
        <v>1744</v>
      </c>
      <c r="J772">
        <v>283</v>
      </c>
      <c r="K772" t="s">
        <v>84</v>
      </c>
      <c r="L772" t="s">
        <v>85</v>
      </c>
      <c r="M772" t="s">
        <v>86</v>
      </c>
      <c r="N772">
        <v>1</v>
      </c>
      <c r="O772" s="1">
        <v>44665.670590277776</v>
      </c>
      <c r="P772" s="1">
        <v>44665.690844907411</v>
      </c>
      <c r="Q772">
        <v>1301</v>
      </c>
      <c r="R772">
        <v>449</v>
      </c>
      <c r="S772" t="b">
        <v>0</v>
      </c>
      <c r="T772" t="s">
        <v>87</v>
      </c>
      <c r="U772" t="b">
        <v>0</v>
      </c>
      <c r="V772" t="s">
        <v>88</v>
      </c>
      <c r="W772" s="1">
        <v>44665.690844907411</v>
      </c>
      <c r="X772">
        <v>282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283</v>
      </c>
      <c r="AE772">
        <v>259</v>
      </c>
      <c r="AF772">
        <v>0</v>
      </c>
      <c r="AG772">
        <v>12</v>
      </c>
      <c r="AH772" t="s">
        <v>87</v>
      </c>
      <c r="AI772" t="s">
        <v>87</v>
      </c>
      <c r="AJ772" t="s">
        <v>87</v>
      </c>
      <c r="AK772" t="s">
        <v>87</v>
      </c>
      <c r="AL772" t="s">
        <v>87</v>
      </c>
      <c r="AM772" t="s">
        <v>87</v>
      </c>
      <c r="AN772" t="s">
        <v>87</v>
      </c>
      <c r="AO772" t="s">
        <v>87</v>
      </c>
      <c r="AP772" t="s">
        <v>87</v>
      </c>
      <c r="AQ772" t="s">
        <v>87</v>
      </c>
      <c r="AR772" t="s">
        <v>87</v>
      </c>
      <c r="AS772" t="s">
        <v>87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hidden="1" x14ac:dyDescent="0.45">
      <c r="A773" t="s">
        <v>1745</v>
      </c>
      <c r="B773" t="s">
        <v>79</v>
      </c>
      <c r="C773" t="s">
        <v>1743</v>
      </c>
      <c r="D773" t="s">
        <v>81</v>
      </c>
      <c r="E773" s="2" t="str">
        <f>HYPERLINK("capsilon://?command=openfolder&amp;siteaddress=FAM.docvelocity-na8.net&amp;folderid=FXD9167CD9-8DC5-6CD1-5671-EC63F46E91BF","FX22045293")</f>
        <v>FX22045293</v>
      </c>
      <c r="F773" t="s">
        <v>19</v>
      </c>
      <c r="G773" t="s">
        <v>19</v>
      </c>
      <c r="H773" t="s">
        <v>82</v>
      </c>
      <c r="I773" t="s">
        <v>1744</v>
      </c>
      <c r="J773">
        <v>495</v>
      </c>
      <c r="K773" t="s">
        <v>84</v>
      </c>
      <c r="L773" t="s">
        <v>85</v>
      </c>
      <c r="M773" t="s">
        <v>86</v>
      </c>
      <c r="N773">
        <v>2</v>
      </c>
      <c r="O773" s="1">
        <v>44665.691863425927</v>
      </c>
      <c r="P773" s="1">
        <v>44665.757152777776</v>
      </c>
      <c r="Q773">
        <v>2095</v>
      </c>
      <c r="R773">
        <v>3546</v>
      </c>
      <c r="S773" t="b">
        <v>0</v>
      </c>
      <c r="T773" t="s">
        <v>87</v>
      </c>
      <c r="U773" t="b">
        <v>1</v>
      </c>
      <c r="V773" t="s">
        <v>151</v>
      </c>
      <c r="W773" s="1">
        <v>44665.710277777776</v>
      </c>
      <c r="X773">
        <v>1559</v>
      </c>
      <c r="Y773">
        <v>397</v>
      </c>
      <c r="Z773">
        <v>0</v>
      </c>
      <c r="AA773">
        <v>397</v>
      </c>
      <c r="AB773">
        <v>0</v>
      </c>
      <c r="AC773">
        <v>33</v>
      </c>
      <c r="AD773">
        <v>98</v>
      </c>
      <c r="AE773">
        <v>0</v>
      </c>
      <c r="AF773">
        <v>0</v>
      </c>
      <c r="AG773">
        <v>0</v>
      </c>
      <c r="AH773" t="s">
        <v>115</v>
      </c>
      <c r="AI773" s="1">
        <v>44665.757152777776</v>
      </c>
      <c r="AJ773">
        <v>1446</v>
      </c>
      <c r="AK773">
        <v>30</v>
      </c>
      <c r="AL773">
        <v>0</v>
      </c>
      <c r="AM773">
        <v>30</v>
      </c>
      <c r="AN773">
        <v>21</v>
      </c>
      <c r="AO773">
        <v>34</v>
      </c>
      <c r="AP773">
        <v>68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hidden="1" x14ac:dyDescent="0.45">
      <c r="A774" t="s">
        <v>1746</v>
      </c>
      <c r="B774" t="s">
        <v>79</v>
      </c>
      <c r="C774" t="s">
        <v>1747</v>
      </c>
      <c r="D774" t="s">
        <v>81</v>
      </c>
      <c r="E774" s="2" t="str">
        <f t="shared" ref="E774:E781" si="18">HYPERLINK("capsilon://?command=openfolder&amp;siteaddress=FAM.docvelocity-na8.net&amp;folderid=FX6BA24F7E-35A0-C9DE-6DAE-16F3666EDFE2","FX2204977")</f>
        <v>FX2204977</v>
      </c>
      <c r="F774" t="s">
        <v>19</v>
      </c>
      <c r="G774" t="s">
        <v>19</v>
      </c>
      <c r="H774" t="s">
        <v>82</v>
      </c>
      <c r="I774" t="s">
        <v>1748</v>
      </c>
      <c r="J774">
        <v>28</v>
      </c>
      <c r="K774" t="s">
        <v>84</v>
      </c>
      <c r="L774" t="s">
        <v>85</v>
      </c>
      <c r="M774" t="s">
        <v>86</v>
      </c>
      <c r="N774">
        <v>2</v>
      </c>
      <c r="O774" s="1">
        <v>44665.69321759259</v>
      </c>
      <c r="P774" s="1">
        <v>44665.71166666667</v>
      </c>
      <c r="Q774">
        <v>748</v>
      </c>
      <c r="R774">
        <v>846</v>
      </c>
      <c r="S774" t="b">
        <v>0</v>
      </c>
      <c r="T774" t="s">
        <v>87</v>
      </c>
      <c r="U774" t="b">
        <v>0</v>
      </c>
      <c r="V774" t="s">
        <v>148</v>
      </c>
      <c r="W774" s="1">
        <v>44665.698530092595</v>
      </c>
      <c r="X774">
        <v>444</v>
      </c>
      <c r="Y774">
        <v>21</v>
      </c>
      <c r="Z774">
        <v>0</v>
      </c>
      <c r="AA774">
        <v>21</v>
      </c>
      <c r="AB774">
        <v>0</v>
      </c>
      <c r="AC774">
        <v>13</v>
      </c>
      <c r="AD774">
        <v>7</v>
      </c>
      <c r="AE774">
        <v>0</v>
      </c>
      <c r="AF774">
        <v>0</v>
      </c>
      <c r="AG774">
        <v>0</v>
      </c>
      <c r="AH774" t="s">
        <v>190</v>
      </c>
      <c r="AI774" s="1">
        <v>44665.71166666667</v>
      </c>
      <c r="AJ774">
        <v>402</v>
      </c>
      <c r="AK774">
        <v>1</v>
      </c>
      <c r="AL774">
        <v>0</v>
      </c>
      <c r="AM774">
        <v>1</v>
      </c>
      <c r="AN774">
        <v>0</v>
      </c>
      <c r="AO774">
        <v>1</v>
      </c>
      <c r="AP774">
        <v>6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hidden="1" x14ac:dyDescent="0.45">
      <c r="A775" t="s">
        <v>1749</v>
      </c>
      <c r="B775" t="s">
        <v>79</v>
      </c>
      <c r="C775" t="s">
        <v>1747</v>
      </c>
      <c r="D775" t="s">
        <v>81</v>
      </c>
      <c r="E775" s="2" t="str">
        <f t="shared" si="18"/>
        <v>FX2204977</v>
      </c>
      <c r="F775" t="s">
        <v>19</v>
      </c>
      <c r="G775" t="s">
        <v>19</v>
      </c>
      <c r="H775" t="s">
        <v>82</v>
      </c>
      <c r="I775" t="s">
        <v>1750</v>
      </c>
      <c r="J775">
        <v>51</v>
      </c>
      <c r="K775" t="s">
        <v>84</v>
      </c>
      <c r="L775" t="s">
        <v>85</v>
      </c>
      <c r="M775" t="s">
        <v>86</v>
      </c>
      <c r="N775">
        <v>2</v>
      </c>
      <c r="O775" s="1">
        <v>44665.693564814814</v>
      </c>
      <c r="P775" s="1">
        <v>44665.759641203702</v>
      </c>
      <c r="Q775">
        <v>4875</v>
      </c>
      <c r="R775">
        <v>834</v>
      </c>
      <c r="S775" t="b">
        <v>0</v>
      </c>
      <c r="T775" t="s">
        <v>87</v>
      </c>
      <c r="U775" t="b">
        <v>0</v>
      </c>
      <c r="V775" t="s">
        <v>136</v>
      </c>
      <c r="W775" s="1">
        <v>44665.713171296295</v>
      </c>
      <c r="X775">
        <v>566</v>
      </c>
      <c r="Y775">
        <v>41</v>
      </c>
      <c r="Z775">
        <v>0</v>
      </c>
      <c r="AA775">
        <v>41</v>
      </c>
      <c r="AB775">
        <v>0</v>
      </c>
      <c r="AC775">
        <v>37</v>
      </c>
      <c r="AD775">
        <v>10</v>
      </c>
      <c r="AE775">
        <v>0</v>
      </c>
      <c r="AF775">
        <v>0</v>
      </c>
      <c r="AG775">
        <v>0</v>
      </c>
      <c r="AH775" t="s">
        <v>115</v>
      </c>
      <c r="AI775" s="1">
        <v>44665.759641203702</v>
      </c>
      <c r="AJ775">
        <v>214</v>
      </c>
      <c r="AK775">
        <v>1</v>
      </c>
      <c r="AL775">
        <v>0</v>
      </c>
      <c r="AM775">
        <v>1</v>
      </c>
      <c r="AN775">
        <v>0</v>
      </c>
      <c r="AO775">
        <v>1</v>
      </c>
      <c r="AP775">
        <v>9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hidden="1" x14ac:dyDescent="0.45">
      <c r="A776" t="s">
        <v>1751</v>
      </c>
      <c r="B776" t="s">
        <v>79</v>
      </c>
      <c r="C776" t="s">
        <v>1747</v>
      </c>
      <c r="D776" t="s">
        <v>81</v>
      </c>
      <c r="E776" s="2" t="str">
        <f t="shared" si="18"/>
        <v>FX2204977</v>
      </c>
      <c r="F776" t="s">
        <v>19</v>
      </c>
      <c r="G776" t="s">
        <v>19</v>
      </c>
      <c r="H776" t="s">
        <v>82</v>
      </c>
      <c r="I776" t="s">
        <v>1752</v>
      </c>
      <c r="J776">
        <v>46</v>
      </c>
      <c r="K776" t="s">
        <v>84</v>
      </c>
      <c r="L776" t="s">
        <v>85</v>
      </c>
      <c r="M776" t="s">
        <v>86</v>
      </c>
      <c r="N776">
        <v>2</v>
      </c>
      <c r="O776" s="1">
        <v>44665.694687499999</v>
      </c>
      <c r="P776" s="1">
        <v>44665.762395833335</v>
      </c>
      <c r="Q776">
        <v>4873</v>
      </c>
      <c r="R776">
        <v>977</v>
      </c>
      <c r="S776" t="b">
        <v>0</v>
      </c>
      <c r="T776" t="s">
        <v>87</v>
      </c>
      <c r="U776" t="b">
        <v>0</v>
      </c>
      <c r="V776" t="s">
        <v>148</v>
      </c>
      <c r="W776" s="1">
        <v>44665.707546296297</v>
      </c>
      <c r="X776">
        <v>729</v>
      </c>
      <c r="Y776">
        <v>33</v>
      </c>
      <c r="Z776">
        <v>0</v>
      </c>
      <c r="AA776">
        <v>33</v>
      </c>
      <c r="AB776">
        <v>0</v>
      </c>
      <c r="AC776">
        <v>15</v>
      </c>
      <c r="AD776">
        <v>13</v>
      </c>
      <c r="AE776">
        <v>0</v>
      </c>
      <c r="AF776">
        <v>0</v>
      </c>
      <c r="AG776">
        <v>0</v>
      </c>
      <c r="AH776" t="s">
        <v>115</v>
      </c>
      <c r="AI776" s="1">
        <v>44665.762395833335</v>
      </c>
      <c r="AJ776">
        <v>237</v>
      </c>
      <c r="AK776">
        <v>3</v>
      </c>
      <c r="AL776">
        <v>0</v>
      </c>
      <c r="AM776">
        <v>3</v>
      </c>
      <c r="AN776">
        <v>0</v>
      </c>
      <c r="AO776">
        <v>3</v>
      </c>
      <c r="AP776">
        <v>10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hidden="1" x14ac:dyDescent="0.45">
      <c r="A777" t="s">
        <v>1753</v>
      </c>
      <c r="B777" t="s">
        <v>79</v>
      </c>
      <c r="C777" t="s">
        <v>1747</v>
      </c>
      <c r="D777" t="s">
        <v>81</v>
      </c>
      <c r="E777" s="2" t="str">
        <f t="shared" si="18"/>
        <v>FX2204977</v>
      </c>
      <c r="F777" t="s">
        <v>19</v>
      </c>
      <c r="G777" t="s">
        <v>19</v>
      </c>
      <c r="H777" t="s">
        <v>82</v>
      </c>
      <c r="I777" t="s">
        <v>1754</v>
      </c>
      <c r="J777">
        <v>28</v>
      </c>
      <c r="K777" t="s">
        <v>84</v>
      </c>
      <c r="L777" t="s">
        <v>85</v>
      </c>
      <c r="M777" t="s">
        <v>86</v>
      </c>
      <c r="N777">
        <v>2</v>
      </c>
      <c r="O777" s="1">
        <v>44665.694837962961</v>
      </c>
      <c r="P777" s="1">
        <v>44665.764467592591</v>
      </c>
      <c r="Q777">
        <v>5505</v>
      </c>
      <c r="R777">
        <v>511</v>
      </c>
      <c r="S777" t="b">
        <v>0</v>
      </c>
      <c r="T777" t="s">
        <v>87</v>
      </c>
      <c r="U777" t="b">
        <v>0</v>
      </c>
      <c r="V777" t="s">
        <v>133</v>
      </c>
      <c r="W777" s="1">
        <v>44665.71266203704</v>
      </c>
      <c r="X777">
        <v>243</v>
      </c>
      <c r="Y777">
        <v>21</v>
      </c>
      <c r="Z777">
        <v>0</v>
      </c>
      <c r="AA777">
        <v>21</v>
      </c>
      <c r="AB777">
        <v>0</v>
      </c>
      <c r="AC777">
        <v>18</v>
      </c>
      <c r="AD777">
        <v>7</v>
      </c>
      <c r="AE777">
        <v>0</v>
      </c>
      <c r="AF777">
        <v>0</v>
      </c>
      <c r="AG777">
        <v>0</v>
      </c>
      <c r="AH777" t="s">
        <v>115</v>
      </c>
      <c r="AI777" s="1">
        <v>44665.764467592591</v>
      </c>
      <c r="AJ777">
        <v>178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7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hidden="1" x14ac:dyDescent="0.45">
      <c r="A778" t="s">
        <v>1755</v>
      </c>
      <c r="B778" t="s">
        <v>79</v>
      </c>
      <c r="C778" t="s">
        <v>1747</v>
      </c>
      <c r="D778" t="s">
        <v>81</v>
      </c>
      <c r="E778" s="2" t="str">
        <f t="shared" si="18"/>
        <v>FX2204977</v>
      </c>
      <c r="F778" t="s">
        <v>19</v>
      </c>
      <c r="G778" t="s">
        <v>19</v>
      </c>
      <c r="H778" t="s">
        <v>82</v>
      </c>
      <c r="I778" t="s">
        <v>1756</v>
      </c>
      <c r="J778">
        <v>46</v>
      </c>
      <c r="K778" t="s">
        <v>84</v>
      </c>
      <c r="L778" t="s">
        <v>85</v>
      </c>
      <c r="M778" t="s">
        <v>86</v>
      </c>
      <c r="N778">
        <v>2</v>
      </c>
      <c r="O778" s="1">
        <v>44665.694918981484</v>
      </c>
      <c r="P778" s="1">
        <v>44665.765104166669</v>
      </c>
      <c r="Q778">
        <v>5585</v>
      </c>
      <c r="R778">
        <v>479</v>
      </c>
      <c r="S778" t="b">
        <v>0</v>
      </c>
      <c r="T778" t="s">
        <v>87</v>
      </c>
      <c r="U778" t="b">
        <v>0</v>
      </c>
      <c r="V778" t="s">
        <v>108</v>
      </c>
      <c r="W778" s="1">
        <v>44665.714675925927</v>
      </c>
      <c r="X778">
        <v>335</v>
      </c>
      <c r="Y778">
        <v>33</v>
      </c>
      <c r="Z778">
        <v>0</v>
      </c>
      <c r="AA778">
        <v>33</v>
      </c>
      <c r="AB778">
        <v>0</v>
      </c>
      <c r="AC778">
        <v>22</v>
      </c>
      <c r="AD778">
        <v>13</v>
      </c>
      <c r="AE778">
        <v>0</v>
      </c>
      <c r="AF778">
        <v>0</v>
      </c>
      <c r="AG778">
        <v>0</v>
      </c>
      <c r="AH778" t="s">
        <v>102</v>
      </c>
      <c r="AI778" s="1">
        <v>44665.765104166669</v>
      </c>
      <c r="AJ778">
        <v>84</v>
      </c>
      <c r="AK778">
        <v>1</v>
      </c>
      <c r="AL778">
        <v>0</v>
      </c>
      <c r="AM778">
        <v>1</v>
      </c>
      <c r="AN778">
        <v>0</v>
      </c>
      <c r="AO778">
        <v>1</v>
      </c>
      <c r="AP778">
        <v>12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hidden="1" x14ac:dyDescent="0.45">
      <c r="A779" t="s">
        <v>1757</v>
      </c>
      <c r="B779" t="s">
        <v>79</v>
      </c>
      <c r="C779" t="s">
        <v>1747</v>
      </c>
      <c r="D779" t="s">
        <v>81</v>
      </c>
      <c r="E779" s="2" t="str">
        <f t="shared" si="18"/>
        <v>FX2204977</v>
      </c>
      <c r="F779" t="s">
        <v>19</v>
      </c>
      <c r="G779" t="s">
        <v>19</v>
      </c>
      <c r="H779" t="s">
        <v>82</v>
      </c>
      <c r="I779" t="s">
        <v>1758</v>
      </c>
      <c r="J779">
        <v>51</v>
      </c>
      <c r="K779" t="s">
        <v>84</v>
      </c>
      <c r="L779" t="s">
        <v>85</v>
      </c>
      <c r="M779" t="s">
        <v>86</v>
      </c>
      <c r="N779">
        <v>2</v>
      </c>
      <c r="O779" s="1">
        <v>44665.695081018515</v>
      </c>
      <c r="P779" s="1">
        <v>44665.766481481478</v>
      </c>
      <c r="Q779">
        <v>5808</v>
      </c>
      <c r="R779">
        <v>361</v>
      </c>
      <c r="S779" t="b">
        <v>0</v>
      </c>
      <c r="T779" t="s">
        <v>87</v>
      </c>
      <c r="U779" t="b">
        <v>0</v>
      </c>
      <c r="V779" t="s">
        <v>133</v>
      </c>
      <c r="W779" s="1">
        <v>44665.709837962961</v>
      </c>
      <c r="X779">
        <v>174</v>
      </c>
      <c r="Y779">
        <v>41</v>
      </c>
      <c r="Z779">
        <v>0</v>
      </c>
      <c r="AA779">
        <v>41</v>
      </c>
      <c r="AB779">
        <v>0</v>
      </c>
      <c r="AC779">
        <v>2</v>
      </c>
      <c r="AD779">
        <v>10</v>
      </c>
      <c r="AE779">
        <v>0</v>
      </c>
      <c r="AF779">
        <v>0</v>
      </c>
      <c r="AG779">
        <v>0</v>
      </c>
      <c r="AH779" t="s">
        <v>115</v>
      </c>
      <c r="AI779" s="1">
        <v>44665.766481481478</v>
      </c>
      <c r="AJ779">
        <v>173</v>
      </c>
      <c r="AK779">
        <v>2</v>
      </c>
      <c r="AL779">
        <v>0</v>
      </c>
      <c r="AM779">
        <v>2</v>
      </c>
      <c r="AN779">
        <v>0</v>
      </c>
      <c r="AO779">
        <v>2</v>
      </c>
      <c r="AP779">
        <v>8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hidden="1" x14ac:dyDescent="0.45">
      <c r="A780" t="s">
        <v>1759</v>
      </c>
      <c r="B780" t="s">
        <v>79</v>
      </c>
      <c r="C780" t="s">
        <v>1747</v>
      </c>
      <c r="D780" t="s">
        <v>81</v>
      </c>
      <c r="E780" s="2" t="str">
        <f t="shared" si="18"/>
        <v>FX2204977</v>
      </c>
      <c r="F780" t="s">
        <v>19</v>
      </c>
      <c r="G780" t="s">
        <v>19</v>
      </c>
      <c r="H780" t="s">
        <v>82</v>
      </c>
      <c r="I780" t="s">
        <v>1760</v>
      </c>
      <c r="J780">
        <v>51</v>
      </c>
      <c r="K780" t="s">
        <v>84</v>
      </c>
      <c r="L780" t="s">
        <v>85</v>
      </c>
      <c r="M780" t="s">
        <v>86</v>
      </c>
      <c r="N780">
        <v>2</v>
      </c>
      <c r="O780" s="1">
        <v>44665.695173611108</v>
      </c>
      <c r="P780" s="1">
        <v>44665.766296296293</v>
      </c>
      <c r="Q780">
        <v>4737</v>
      </c>
      <c r="R780">
        <v>1408</v>
      </c>
      <c r="S780" t="b">
        <v>0</v>
      </c>
      <c r="T780" t="s">
        <v>87</v>
      </c>
      <c r="U780" t="b">
        <v>0</v>
      </c>
      <c r="V780" t="s">
        <v>151</v>
      </c>
      <c r="W780" s="1">
        <v>44665.725671296299</v>
      </c>
      <c r="X780">
        <v>1300</v>
      </c>
      <c r="Y780">
        <v>47</v>
      </c>
      <c r="Z780">
        <v>0</v>
      </c>
      <c r="AA780">
        <v>47</v>
      </c>
      <c r="AB780">
        <v>0</v>
      </c>
      <c r="AC780">
        <v>39</v>
      </c>
      <c r="AD780">
        <v>4</v>
      </c>
      <c r="AE780">
        <v>0</v>
      </c>
      <c r="AF780">
        <v>0</v>
      </c>
      <c r="AG780">
        <v>0</v>
      </c>
      <c r="AH780" t="s">
        <v>102</v>
      </c>
      <c r="AI780" s="1">
        <v>44665.766296296293</v>
      </c>
      <c r="AJ780">
        <v>102</v>
      </c>
      <c r="AK780">
        <v>3</v>
      </c>
      <c r="AL780">
        <v>0</v>
      </c>
      <c r="AM780">
        <v>3</v>
      </c>
      <c r="AN780">
        <v>0</v>
      </c>
      <c r="AO780">
        <v>2</v>
      </c>
      <c r="AP780">
        <v>1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hidden="1" x14ac:dyDescent="0.45">
      <c r="A781" t="s">
        <v>1761</v>
      </c>
      <c r="B781" t="s">
        <v>79</v>
      </c>
      <c r="C781" t="s">
        <v>1747</v>
      </c>
      <c r="D781" t="s">
        <v>81</v>
      </c>
      <c r="E781" s="2" t="str">
        <f t="shared" si="18"/>
        <v>FX2204977</v>
      </c>
      <c r="F781" t="s">
        <v>19</v>
      </c>
      <c r="G781" t="s">
        <v>19</v>
      </c>
      <c r="H781" t="s">
        <v>82</v>
      </c>
      <c r="I781" t="s">
        <v>1762</v>
      </c>
      <c r="J781">
        <v>28</v>
      </c>
      <c r="K781" t="s">
        <v>84</v>
      </c>
      <c r="L781" t="s">
        <v>85</v>
      </c>
      <c r="M781" t="s">
        <v>86</v>
      </c>
      <c r="N781">
        <v>2</v>
      </c>
      <c r="O781" s="1">
        <v>44665.696168981478</v>
      </c>
      <c r="P781" s="1">
        <v>44665.766956018517</v>
      </c>
      <c r="Q781">
        <v>5817</v>
      </c>
      <c r="R781">
        <v>299</v>
      </c>
      <c r="S781" t="b">
        <v>0</v>
      </c>
      <c r="T781" t="s">
        <v>87</v>
      </c>
      <c r="U781" t="b">
        <v>0</v>
      </c>
      <c r="V781" t="s">
        <v>148</v>
      </c>
      <c r="W781" s="1">
        <v>44665.712881944448</v>
      </c>
      <c r="X781">
        <v>216</v>
      </c>
      <c r="Y781">
        <v>21</v>
      </c>
      <c r="Z781">
        <v>0</v>
      </c>
      <c r="AA781">
        <v>21</v>
      </c>
      <c r="AB781">
        <v>0</v>
      </c>
      <c r="AC781">
        <v>1</v>
      </c>
      <c r="AD781">
        <v>7</v>
      </c>
      <c r="AE781">
        <v>0</v>
      </c>
      <c r="AF781">
        <v>0</v>
      </c>
      <c r="AG781">
        <v>0</v>
      </c>
      <c r="AH781" t="s">
        <v>102</v>
      </c>
      <c r="AI781" s="1">
        <v>44665.766956018517</v>
      </c>
      <c r="AJ781">
        <v>56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7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hidden="1" x14ac:dyDescent="0.45">
      <c r="A782" t="s">
        <v>1763</v>
      </c>
      <c r="B782" t="s">
        <v>79</v>
      </c>
      <c r="C782" t="s">
        <v>1764</v>
      </c>
      <c r="D782" t="s">
        <v>81</v>
      </c>
      <c r="E782" s="2" t="str">
        <f>HYPERLINK("capsilon://?command=openfolder&amp;siteaddress=FAM.docvelocity-na8.net&amp;folderid=FXBF7E8EFE-3462-81F6-829A-14491A2EF780","FX22044709")</f>
        <v>FX22044709</v>
      </c>
      <c r="F782" t="s">
        <v>19</v>
      </c>
      <c r="G782" t="s">
        <v>19</v>
      </c>
      <c r="H782" t="s">
        <v>82</v>
      </c>
      <c r="I782" t="s">
        <v>1765</v>
      </c>
      <c r="J782">
        <v>260</v>
      </c>
      <c r="K782" t="s">
        <v>84</v>
      </c>
      <c r="L782" t="s">
        <v>85</v>
      </c>
      <c r="M782" t="s">
        <v>86</v>
      </c>
      <c r="N782">
        <v>1</v>
      </c>
      <c r="O782" s="1">
        <v>44665.704814814817</v>
      </c>
      <c r="P782" s="1">
        <v>44665.769803240742</v>
      </c>
      <c r="Q782">
        <v>5063</v>
      </c>
      <c r="R782">
        <v>552</v>
      </c>
      <c r="S782" t="b">
        <v>0</v>
      </c>
      <c r="T782" t="s">
        <v>87</v>
      </c>
      <c r="U782" t="b">
        <v>0</v>
      </c>
      <c r="V782" t="s">
        <v>88</v>
      </c>
      <c r="W782" s="1">
        <v>44665.769803240742</v>
      </c>
      <c r="X782">
        <v>168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260</v>
      </c>
      <c r="AE782">
        <v>236</v>
      </c>
      <c r="AF782">
        <v>0</v>
      </c>
      <c r="AG782">
        <v>11</v>
      </c>
      <c r="AH782" t="s">
        <v>87</v>
      </c>
      <c r="AI782" t="s">
        <v>87</v>
      </c>
      <c r="AJ782" t="s">
        <v>87</v>
      </c>
      <c r="AK782" t="s">
        <v>87</v>
      </c>
      <c r="AL782" t="s">
        <v>87</v>
      </c>
      <c r="AM782" t="s">
        <v>87</v>
      </c>
      <c r="AN782" t="s">
        <v>87</v>
      </c>
      <c r="AO782" t="s">
        <v>87</v>
      </c>
      <c r="AP782" t="s">
        <v>87</v>
      </c>
      <c r="AQ782" t="s">
        <v>87</v>
      </c>
      <c r="AR782" t="s">
        <v>87</v>
      </c>
      <c r="AS782" t="s">
        <v>87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hidden="1" x14ac:dyDescent="0.45">
      <c r="A783" t="s">
        <v>1766</v>
      </c>
      <c r="B783" t="s">
        <v>79</v>
      </c>
      <c r="C783" t="s">
        <v>1767</v>
      </c>
      <c r="D783" t="s">
        <v>81</v>
      </c>
      <c r="E783" s="2" t="str">
        <f>HYPERLINK("capsilon://?command=openfolder&amp;siteaddress=FAM.docvelocity-na8.net&amp;folderid=FX2BEA8440-97E5-6D36-E76D-61200E038697","FX22044979")</f>
        <v>FX22044979</v>
      </c>
      <c r="F783" t="s">
        <v>19</v>
      </c>
      <c r="G783" t="s">
        <v>19</v>
      </c>
      <c r="H783" t="s">
        <v>82</v>
      </c>
      <c r="I783" t="s">
        <v>1768</v>
      </c>
      <c r="J783">
        <v>282</v>
      </c>
      <c r="K783" t="s">
        <v>84</v>
      </c>
      <c r="L783" t="s">
        <v>85</v>
      </c>
      <c r="M783" t="s">
        <v>86</v>
      </c>
      <c r="N783">
        <v>1</v>
      </c>
      <c r="O783" s="1">
        <v>44665.717824074076</v>
      </c>
      <c r="P783" s="1">
        <v>44665.772546296299</v>
      </c>
      <c r="Q783">
        <v>4339</v>
      </c>
      <c r="R783">
        <v>389</v>
      </c>
      <c r="S783" t="b">
        <v>0</v>
      </c>
      <c r="T783" t="s">
        <v>87</v>
      </c>
      <c r="U783" t="b">
        <v>0</v>
      </c>
      <c r="V783" t="s">
        <v>88</v>
      </c>
      <c r="W783" s="1">
        <v>44665.772546296299</v>
      </c>
      <c r="X783">
        <v>237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282</v>
      </c>
      <c r="AE783">
        <v>258</v>
      </c>
      <c r="AF783">
        <v>0</v>
      </c>
      <c r="AG783">
        <v>8</v>
      </c>
      <c r="AH783" t="s">
        <v>87</v>
      </c>
      <c r="AI783" t="s">
        <v>87</v>
      </c>
      <c r="AJ783" t="s">
        <v>87</v>
      </c>
      <c r="AK783" t="s">
        <v>87</v>
      </c>
      <c r="AL783" t="s">
        <v>87</v>
      </c>
      <c r="AM783" t="s">
        <v>87</v>
      </c>
      <c r="AN783" t="s">
        <v>87</v>
      </c>
      <c r="AO783" t="s">
        <v>87</v>
      </c>
      <c r="AP783" t="s">
        <v>87</v>
      </c>
      <c r="AQ783" t="s">
        <v>87</v>
      </c>
      <c r="AR783" t="s">
        <v>87</v>
      </c>
      <c r="AS783" t="s">
        <v>87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hidden="1" x14ac:dyDescent="0.45">
      <c r="A784" t="s">
        <v>1769</v>
      </c>
      <c r="B784" t="s">
        <v>79</v>
      </c>
      <c r="C784" t="s">
        <v>1764</v>
      </c>
      <c r="D784" t="s">
        <v>81</v>
      </c>
      <c r="E784" s="2" t="str">
        <f>HYPERLINK("capsilon://?command=openfolder&amp;siteaddress=FAM.docvelocity-na8.net&amp;folderid=FXBF7E8EFE-3462-81F6-829A-14491A2EF780","FX22044709")</f>
        <v>FX22044709</v>
      </c>
      <c r="F784" t="s">
        <v>19</v>
      </c>
      <c r="G784" t="s">
        <v>19</v>
      </c>
      <c r="H784" t="s">
        <v>82</v>
      </c>
      <c r="I784" t="s">
        <v>1770</v>
      </c>
      <c r="J784">
        <v>105</v>
      </c>
      <c r="K784" t="s">
        <v>84</v>
      </c>
      <c r="L784" t="s">
        <v>85</v>
      </c>
      <c r="M784" t="s">
        <v>86</v>
      </c>
      <c r="N784">
        <v>1</v>
      </c>
      <c r="O784" s="1">
        <v>44665.725393518522</v>
      </c>
      <c r="P784" s="1">
        <v>44665.773506944446</v>
      </c>
      <c r="Q784">
        <v>3824</v>
      </c>
      <c r="R784">
        <v>333</v>
      </c>
      <c r="S784" t="b">
        <v>0</v>
      </c>
      <c r="T784" t="s">
        <v>87</v>
      </c>
      <c r="U784" t="b">
        <v>0</v>
      </c>
      <c r="V784" t="s">
        <v>88</v>
      </c>
      <c r="W784" s="1">
        <v>44665.773506944446</v>
      </c>
      <c r="X784">
        <v>82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105</v>
      </c>
      <c r="AE784">
        <v>100</v>
      </c>
      <c r="AF784">
        <v>0</v>
      </c>
      <c r="AG784">
        <v>3</v>
      </c>
      <c r="AH784" t="s">
        <v>87</v>
      </c>
      <c r="AI784" t="s">
        <v>87</v>
      </c>
      <c r="AJ784" t="s">
        <v>87</v>
      </c>
      <c r="AK784" t="s">
        <v>87</v>
      </c>
      <c r="AL784" t="s">
        <v>87</v>
      </c>
      <c r="AM784" t="s">
        <v>87</v>
      </c>
      <c r="AN784" t="s">
        <v>87</v>
      </c>
      <c r="AO784" t="s">
        <v>87</v>
      </c>
      <c r="AP784" t="s">
        <v>87</v>
      </c>
      <c r="AQ784" t="s">
        <v>87</v>
      </c>
      <c r="AR784" t="s">
        <v>87</v>
      </c>
      <c r="AS784" t="s">
        <v>87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hidden="1" x14ac:dyDescent="0.45">
      <c r="A785" t="s">
        <v>1771</v>
      </c>
      <c r="B785" t="s">
        <v>79</v>
      </c>
      <c r="C785" t="s">
        <v>1772</v>
      </c>
      <c r="D785" t="s">
        <v>81</v>
      </c>
      <c r="E785" s="2" t="str">
        <f>HYPERLINK("capsilon://?command=openfolder&amp;siteaddress=FAM.docvelocity-na8.net&amp;folderid=FXB90741F2-E102-5C60-C7DF-6157C36D2058","FX22045308")</f>
        <v>FX22045308</v>
      </c>
      <c r="F785" t="s">
        <v>19</v>
      </c>
      <c r="G785" t="s">
        <v>19</v>
      </c>
      <c r="H785" t="s">
        <v>82</v>
      </c>
      <c r="I785" t="s">
        <v>1773</v>
      </c>
      <c r="J785">
        <v>617</v>
      </c>
      <c r="K785" t="s">
        <v>84</v>
      </c>
      <c r="L785" t="s">
        <v>85</v>
      </c>
      <c r="M785" t="s">
        <v>86</v>
      </c>
      <c r="N785">
        <v>1</v>
      </c>
      <c r="O785" s="1">
        <v>44665.72855324074</v>
      </c>
      <c r="P785" s="1">
        <v>44665.776956018519</v>
      </c>
      <c r="Q785">
        <v>3761</v>
      </c>
      <c r="R785">
        <v>421</v>
      </c>
      <c r="S785" t="b">
        <v>0</v>
      </c>
      <c r="T785" t="s">
        <v>87</v>
      </c>
      <c r="U785" t="b">
        <v>0</v>
      </c>
      <c r="V785" t="s">
        <v>88</v>
      </c>
      <c r="W785" s="1">
        <v>44665.776956018519</v>
      </c>
      <c r="X785">
        <v>297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617</v>
      </c>
      <c r="AE785">
        <v>605</v>
      </c>
      <c r="AF785">
        <v>0</v>
      </c>
      <c r="AG785">
        <v>11</v>
      </c>
      <c r="AH785" t="s">
        <v>87</v>
      </c>
      <c r="AI785" t="s">
        <v>87</v>
      </c>
      <c r="AJ785" t="s">
        <v>87</v>
      </c>
      <c r="AK785" t="s">
        <v>87</v>
      </c>
      <c r="AL785" t="s">
        <v>87</v>
      </c>
      <c r="AM785" t="s">
        <v>87</v>
      </c>
      <c r="AN785" t="s">
        <v>87</v>
      </c>
      <c r="AO785" t="s">
        <v>87</v>
      </c>
      <c r="AP785" t="s">
        <v>87</v>
      </c>
      <c r="AQ785" t="s">
        <v>87</v>
      </c>
      <c r="AR785" t="s">
        <v>87</v>
      </c>
      <c r="AS785" t="s">
        <v>87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hidden="1" x14ac:dyDescent="0.45">
      <c r="A786" t="s">
        <v>1774</v>
      </c>
      <c r="B786" t="s">
        <v>79</v>
      </c>
      <c r="C786" t="s">
        <v>1764</v>
      </c>
      <c r="D786" t="s">
        <v>81</v>
      </c>
      <c r="E786" s="2" t="str">
        <f>HYPERLINK("capsilon://?command=openfolder&amp;siteaddress=FAM.docvelocity-na8.net&amp;folderid=FXBF7E8EFE-3462-81F6-829A-14491A2EF780","FX22044709")</f>
        <v>FX22044709</v>
      </c>
      <c r="F786" t="s">
        <v>19</v>
      </c>
      <c r="G786" t="s">
        <v>19</v>
      </c>
      <c r="H786" t="s">
        <v>82</v>
      </c>
      <c r="I786" t="s">
        <v>1765</v>
      </c>
      <c r="J786">
        <v>440</v>
      </c>
      <c r="K786" t="s">
        <v>84</v>
      </c>
      <c r="L786" t="s">
        <v>85</v>
      </c>
      <c r="M786" t="s">
        <v>86</v>
      </c>
      <c r="N786">
        <v>2</v>
      </c>
      <c r="O786" s="1">
        <v>44665.770833333336</v>
      </c>
      <c r="P786" s="1">
        <v>44665.832569444443</v>
      </c>
      <c r="Q786">
        <v>589</v>
      </c>
      <c r="R786">
        <v>4745</v>
      </c>
      <c r="S786" t="b">
        <v>0</v>
      </c>
      <c r="T786" t="s">
        <v>87</v>
      </c>
      <c r="U786" t="b">
        <v>1</v>
      </c>
      <c r="V786" t="s">
        <v>151</v>
      </c>
      <c r="W786" s="1">
        <v>44665.790694444448</v>
      </c>
      <c r="X786">
        <v>1682</v>
      </c>
      <c r="Y786">
        <v>369</v>
      </c>
      <c r="Z786">
        <v>0</v>
      </c>
      <c r="AA786">
        <v>369</v>
      </c>
      <c r="AB786">
        <v>0</v>
      </c>
      <c r="AC786">
        <v>34</v>
      </c>
      <c r="AD786">
        <v>71</v>
      </c>
      <c r="AE786">
        <v>0</v>
      </c>
      <c r="AF786">
        <v>0</v>
      </c>
      <c r="AG786">
        <v>0</v>
      </c>
      <c r="AH786" t="s">
        <v>190</v>
      </c>
      <c r="AI786" s="1">
        <v>44665.832569444443</v>
      </c>
      <c r="AJ786">
        <v>2764</v>
      </c>
      <c r="AK786">
        <v>1</v>
      </c>
      <c r="AL786">
        <v>0</v>
      </c>
      <c r="AM786">
        <v>1</v>
      </c>
      <c r="AN786">
        <v>0</v>
      </c>
      <c r="AO786">
        <v>1</v>
      </c>
      <c r="AP786">
        <v>70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hidden="1" x14ac:dyDescent="0.45">
      <c r="A787" t="s">
        <v>1775</v>
      </c>
      <c r="B787" t="s">
        <v>79</v>
      </c>
      <c r="C787" t="s">
        <v>1767</v>
      </c>
      <c r="D787" t="s">
        <v>81</v>
      </c>
      <c r="E787" s="2" t="str">
        <f>HYPERLINK("capsilon://?command=openfolder&amp;siteaddress=FAM.docvelocity-na8.net&amp;folderid=FX2BEA8440-97E5-6D36-E76D-61200E038697","FX22044979")</f>
        <v>FX22044979</v>
      </c>
      <c r="F787" t="s">
        <v>19</v>
      </c>
      <c r="G787" t="s">
        <v>19</v>
      </c>
      <c r="H787" t="s">
        <v>82</v>
      </c>
      <c r="I787" t="s">
        <v>1768</v>
      </c>
      <c r="J787">
        <v>386</v>
      </c>
      <c r="K787" t="s">
        <v>84</v>
      </c>
      <c r="L787" t="s">
        <v>85</v>
      </c>
      <c r="M787" t="s">
        <v>86</v>
      </c>
      <c r="N787">
        <v>2</v>
      </c>
      <c r="O787" s="1">
        <v>44665.77380787037</v>
      </c>
      <c r="P787" s="1">
        <v>44665.844490740739</v>
      </c>
      <c r="Q787">
        <v>2916</v>
      </c>
      <c r="R787">
        <v>3191</v>
      </c>
      <c r="S787" t="b">
        <v>0</v>
      </c>
      <c r="T787" t="s">
        <v>87</v>
      </c>
      <c r="U787" t="b">
        <v>1</v>
      </c>
      <c r="V787" t="s">
        <v>531</v>
      </c>
      <c r="W787" s="1">
        <v>44665.788668981484</v>
      </c>
      <c r="X787">
        <v>1274</v>
      </c>
      <c r="Y787">
        <v>291</v>
      </c>
      <c r="Z787">
        <v>0</v>
      </c>
      <c r="AA787">
        <v>291</v>
      </c>
      <c r="AB787">
        <v>13</v>
      </c>
      <c r="AC787">
        <v>32</v>
      </c>
      <c r="AD787">
        <v>95</v>
      </c>
      <c r="AE787">
        <v>0</v>
      </c>
      <c r="AF787">
        <v>0</v>
      </c>
      <c r="AG787">
        <v>0</v>
      </c>
      <c r="AH787" t="s">
        <v>200</v>
      </c>
      <c r="AI787" s="1">
        <v>44665.844490740739</v>
      </c>
      <c r="AJ787">
        <v>1873</v>
      </c>
      <c r="AK787">
        <v>5</v>
      </c>
      <c r="AL787">
        <v>0</v>
      </c>
      <c r="AM787">
        <v>5</v>
      </c>
      <c r="AN787">
        <v>0</v>
      </c>
      <c r="AO787">
        <v>4</v>
      </c>
      <c r="AP787">
        <v>90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hidden="1" x14ac:dyDescent="0.45">
      <c r="A788" t="s">
        <v>1776</v>
      </c>
      <c r="B788" t="s">
        <v>79</v>
      </c>
      <c r="C788" t="s">
        <v>1764</v>
      </c>
      <c r="D788" t="s">
        <v>81</v>
      </c>
      <c r="E788" s="2" t="str">
        <f>HYPERLINK("capsilon://?command=openfolder&amp;siteaddress=FAM.docvelocity-na8.net&amp;folderid=FXBF7E8EFE-3462-81F6-829A-14491A2EF780","FX22044709")</f>
        <v>FX22044709</v>
      </c>
      <c r="F788" t="s">
        <v>19</v>
      </c>
      <c r="G788" t="s">
        <v>19</v>
      </c>
      <c r="H788" t="s">
        <v>82</v>
      </c>
      <c r="I788" t="s">
        <v>1770</v>
      </c>
      <c r="J788">
        <v>153</v>
      </c>
      <c r="K788" t="s">
        <v>84</v>
      </c>
      <c r="L788" t="s">
        <v>85</v>
      </c>
      <c r="M788" t="s">
        <v>86</v>
      </c>
      <c r="N788">
        <v>2</v>
      </c>
      <c r="O788" s="1">
        <v>44665.774178240739</v>
      </c>
      <c r="P788" s="1">
        <v>44665.796006944445</v>
      </c>
      <c r="Q788">
        <v>537</v>
      </c>
      <c r="R788">
        <v>1349</v>
      </c>
      <c r="S788" t="b">
        <v>0</v>
      </c>
      <c r="T788" t="s">
        <v>87</v>
      </c>
      <c r="U788" t="b">
        <v>1</v>
      </c>
      <c r="V788" t="s">
        <v>136</v>
      </c>
      <c r="W788" s="1">
        <v>44665.781504629631</v>
      </c>
      <c r="X788">
        <v>601</v>
      </c>
      <c r="Y788">
        <v>132</v>
      </c>
      <c r="Z788">
        <v>0</v>
      </c>
      <c r="AA788">
        <v>132</v>
      </c>
      <c r="AB788">
        <v>0</v>
      </c>
      <c r="AC788">
        <v>26</v>
      </c>
      <c r="AD788">
        <v>21</v>
      </c>
      <c r="AE788">
        <v>0</v>
      </c>
      <c r="AF788">
        <v>0</v>
      </c>
      <c r="AG788">
        <v>0</v>
      </c>
      <c r="AH788" t="s">
        <v>190</v>
      </c>
      <c r="AI788" s="1">
        <v>44665.796006944445</v>
      </c>
      <c r="AJ788">
        <v>713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20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hidden="1" x14ac:dyDescent="0.45">
      <c r="A789" t="s">
        <v>1777</v>
      </c>
      <c r="B789" t="s">
        <v>79</v>
      </c>
      <c r="C789" t="s">
        <v>1778</v>
      </c>
      <c r="D789" t="s">
        <v>81</v>
      </c>
      <c r="E789" s="2" t="str">
        <f>HYPERLINK("capsilon://?command=openfolder&amp;siteaddress=FAM.docvelocity-na8.net&amp;folderid=FX60228094-B407-52C8-7FC8-AC664236BB08","FX22045039")</f>
        <v>FX22045039</v>
      </c>
      <c r="F789" t="s">
        <v>19</v>
      </c>
      <c r="G789" t="s">
        <v>19</v>
      </c>
      <c r="H789" t="s">
        <v>82</v>
      </c>
      <c r="I789" t="s">
        <v>1779</v>
      </c>
      <c r="J789">
        <v>283</v>
      </c>
      <c r="K789" t="s">
        <v>84</v>
      </c>
      <c r="L789" t="s">
        <v>85</v>
      </c>
      <c r="M789" t="s">
        <v>86</v>
      </c>
      <c r="N789">
        <v>1</v>
      </c>
      <c r="O789" s="1">
        <v>44665.775393518517</v>
      </c>
      <c r="P789" s="1">
        <v>44665.832025462965</v>
      </c>
      <c r="Q789">
        <v>4124</v>
      </c>
      <c r="R789">
        <v>769</v>
      </c>
      <c r="S789" t="b">
        <v>0</v>
      </c>
      <c r="T789" t="s">
        <v>87</v>
      </c>
      <c r="U789" t="b">
        <v>0</v>
      </c>
      <c r="V789" t="s">
        <v>320</v>
      </c>
      <c r="W789" s="1">
        <v>44665.832025462965</v>
      </c>
      <c r="X789">
        <v>579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283</v>
      </c>
      <c r="AE789">
        <v>271</v>
      </c>
      <c r="AF789">
        <v>0</v>
      </c>
      <c r="AG789">
        <v>6</v>
      </c>
      <c r="AH789" t="s">
        <v>87</v>
      </c>
      <c r="AI789" t="s">
        <v>87</v>
      </c>
      <c r="AJ789" t="s">
        <v>87</v>
      </c>
      <c r="AK789" t="s">
        <v>87</v>
      </c>
      <c r="AL789" t="s">
        <v>87</v>
      </c>
      <c r="AM789" t="s">
        <v>87</v>
      </c>
      <c r="AN789" t="s">
        <v>87</v>
      </c>
      <c r="AO789" t="s">
        <v>87</v>
      </c>
      <c r="AP789" t="s">
        <v>87</v>
      </c>
      <c r="AQ789" t="s">
        <v>87</v>
      </c>
      <c r="AR789" t="s">
        <v>87</v>
      </c>
      <c r="AS789" t="s">
        <v>87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hidden="1" x14ac:dyDescent="0.45">
      <c r="A790" t="s">
        <v>1780</v>
      </c>
      <c r="B790" t="s">
        <v>79</v>
      </c>
      <c r="C790" t="s">
        <v>1772</v>
      </c>
      <c r="D790" t="s">
        <v>81</v>
      </c>
      <c r="E790" s="2" t="str">
        <f>HYPERLINK("capsilon://?command=openfolder&amp;siteaddress=FAM.docvelocity-na8.net&amp;folderid=FXB90741F2-E102-5C60-C7DF-6157C36D2058","FX22045308")</f>
        <v>FX22045308</v>
      </c>
      <c r="F790" t="s">
        <v>19</v>
      </c>
      <c r="G790" t="s">
        <v>19</v>
      </c>
      <c r="H790" t="s">
        <v>82</v>
      </c>
      <c r="I790" t="s">
        <v>1773</v>
      </c>
      <c r="J790">
        <v>841</v>
      </c>
      <c r="K790" t="s">
        <v>84</v>
      </c>
      <c r="L790" t="s">
        <v>85</v>
      </c>
      <c r="M790" t="s">
        <v>86</v>
      </c>
      <c r="N790">
        <v>2</v>
      </c>
      <c r="O790" s="1">
        <v>44665.777939814812</v>
      </c>
      <c r="P790" s="1">
        <v>44665.874884259261</v>
      </c>
      <c r="Q790">
        <v>4304</v>
      </c>
      <c r="R790">
        <v>4072</v>
      </c>
      <c r="S790" t="b">
        <v>0</v>
      </c>
      <c r="T790" t="s">
        <v>87</v>
      </c>
      <c r="U790" t="b">
        <v>1</v>
      </c>
      <c r="V790" t="s">
        <v>382</v>
      </c>
      <c r="W790" s="1">
        <v>44665.859456018516</v>
      </c>
      <c r="X790">
        <v>2747</v>
      </c>
      <c r="Y790">
        <v>426</v>
      </c>
      <c r="Z790">
        <v>0</v>
      </c>
      <c r="AA790">
        <v>426</v>
      </c>
      <c r="AB790">
        <v>391</v>
      </c>
      <c r="AC790">
        <v>64</v>
      </c>
      <c r="AD790">
        <v>415</v>
      </c>
      <c r="AE790">
        <v>0</v>
      </c>
      <c r="AF790">
        <v>0</v>
      </c>
      <c r="AG790">
        <v>0</v>
      </c>
      <c r="AH790" t="s">
        <v>1193</v>
      </c>
      <c r="AI790" s="1">
        <v>44665.874884259261</v>
      </c>
      <c r="AJ790">
        <v>1092</v>
      </c>
      <c r="AK790">
        <v>0</v>
      </c>
      <c r="AL790">
        <v>0</v>
      </c>
      <c r="AM790">
        <v>0</v>
      </c>
      <c r="AN790">
        <v>244</v>
      </c>
      <c r="AO790">
        <v>0</v>
      </c>
      <c r="AP790">
        <v>415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hidden="1" x14ac:dyDescent="0.45">
      <c r="A791" t="s">
        <v>1781</v>
      </c>
      <c r="B791" t="s">
        <v>79</v>
      </c>
      <c r="C791" t="s">
        <v>1782</v>
      </c>
      <c r="D791" t="s">
        <v>81</v>
      </c>
      <c r="E791" s="2" t="str">
        <f>HYPERLINK("capsilon://?command=openfolder&amp;siteaddress=FAM.docvelocity-na8.net&amp;folderid=FXAD22AB54-E168-79D5-ACC3-7158420606E3","FX22045469")</f>
        <v>FX22045469</v>
      </c>
      <c r="F791" t="s">
        <v>19</v>
      </c>
      <c r="G791" t="s">
        <v>19</v>
      </c>
      <c r="H791" t="s">
        <v>82</v>
      </c>
      <c r="I791" t="s">
        <v>1783</v>
      </c>
      <c r="J791">
        <v>158</v>
      </c>
      <c r="K791" t="s">
        <v>84</v>
      </c>
      <c r="L791" t="s">
        <v>85</v>
      </c>
      <c r="M791" t="s">
        <v>86</v>
      </c>
      <c r="N791">
        <v>1</v>
      </c>
      <c r="O791" s="1">
        <v>44665.787928240738</v>
      </c>
      <c r="P791" s="1">
        <v>44665.83153935185</v>
      </c>
      <c r="Q791">
        <v>3409</v>
      </c>
      <c r="R791">
        <v>359</v>
      </c>
      <c r="S791" t="b">
        <v>0</v>
      </c>
      <c r="T791" t="s">
        <v>87</v>
      </c>
      <c r="U791" t="b">
        <v>0</v>
      </c>
      <c r="V791" t="s">
        <v>315</v>
      </c>
      <c r="W791" s="1">
        <v>44665.83153935185</v>
      </c>
      <c r="X791">
        <v>323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158</v>
      </c>
      <c r="AE791">
        <v>146</v>
      </c>
      <c r="AF791">
        <v>0</v>
      </c>
      <c r="AG791">
        <v>4</v>
      </c>
      <c r="AH791" t="s">
        <v>87</v>
      </c>
      <c r="AI791" t="s">
        <v>87</v>
      </c>
      <c r="AJ791" t="s">
        <v>87</v>
      </c>
      <c r="AK791" t="s">
        <v>87</v>
      </c>
      <c r="AL791" t="s">
        <v>87</v>
      </c>
      <c r="AM791" t="s">
        <v>87</v>
      </c>
      <c r="AN791" t="s">
        <v>87</v>
      </c>
      <c r="AO791" t="s">
        <v>87</v>
      </c>
      <c r="AP791" t="s">
        <v>87</v>
      </c>
      <c r="AQ791" t="s">
        <v>87</v>
      </c>
      <c r="AR791" t="s">
        <v>87</v>
      </c>
      <c r="AS791" t="s">
        <v>87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hidden="1" x14ac:dyDescent="0.45">
      <c r="A792" t="s">
        <v>1784</v>
      </c>
      <c r="B792" t="s">
        <v>79</v>
      </c>
      <c r="C792" t="s">
        <v>1782</v>
      </c>
      <c r="D792" t="s">
        <v>81</v>
      </c>
      <c r="E792" s="2" t="str">
        <f>HYPERLINK("capsilon://?command=openfolder&amp;siteaddress=FAM.docvelocity-na8.net&amp;folderid=FXAD22AB54-E168-79D5-ACC3-7158420606E3","FX22045469")</f>
        <v>FX22045469</v>
      </c>
      <c r="F792" t="s">
        <v>19</v>
      </c>
      <c r="G792" t="s">
        <v>19</v>
      </c>
      <c r="H792" t="s">
        <v>82</v>
      </c>
      <c r="I792" t="s">
        <v>1783</v>
      </c>
      <c r="J792">
        <v>206</v>
      </c>
      <c r="K792" t="s">
        <v>84</v>
      </c>
      <c r="L792" t="s">
        <v>85</v>
      </c>
      <c r="M792" t="s">
        <v>86</v>
      </c>
      <c r="N792">
        <v>2</v>
      </c>
      <c r="O792" s="1">
        <v>44665.832303240742</v>
      </c>
      <c r="P792" s="1">
        <v>44665.855474537035</v>
      </c>
      <c r="Q792">
        <v>583</v>
      </c>
      <c r="R792">
        <v>1419</v>
      </c>
      <c r="S792" t="b">
        <v>0</v>
      </c>
      <c r="T792" t="s">
        <v>87</v>
      </c>
      <c r="U792" t="b">
        <v>1</v>
      </c>
      <c r="V792" t="s">
        <v>315</v>
      </c>
      <c r="W792" s="1">
        <v>44665.839143518519</v>
      </c>
      <c r="X792">
        <v>471</v>
      </c>
      <c r="Y792">
        <v>184</v>
      </c>
      <c r="Z792">
        <v>0</v>
      </c>
      <c r="AA792">
        <v>184</v>
      </c>
      <c r="AB792">
        <v>0</v>
      </c>
      <c r="AC792">
        <v>5</v>
      </c>
      <c r="AD792">
        <v>22</v>
      </c>
      <c r="AE792">
        <v>0</v>
      </c>
      <c r="AF792">
        <v>0</v>
      </c>
      <c r="AG792">
        <v>0</v>
      </c>
      <c r="AH792" t="s">
        <v>200</v>
      </c>
      <c r="AI792" s="1">
        <v>44665.855474537035</v>
      </c>
      <c r="AJ792">
        <v>948</v>
      </c>
      <c r="AK792">
        <v>4</v>
      </c>
      <c r="AL792">
        <v>0</v>
      </c>
      <c r="AM792">
        <v>4</v>
      </c>
      <c r="AN792">
        <v>0</v>
      </c>
      <c r="AO792">
        <v>3</v>
      </c>
      <c r="AP792">
        <v>18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hidden="1" x14ac:dyDescent="0.45">
      <c r="A793" t="s">
        <v>1785</v>
      </c>
      <c r="B793" t="s">
        <v>79</v>
      </c>
      <c r="C793" t="s">
        <v>1778</v>
      </c>
      <c r="D793" t="s">
        <v>81</v>
      </c>
      <c r="E793" s="2" t="str">
        <f>HYPERLINK("capsilon://?command=openfolder&amp;siteaddress=FAM.docvelocity-na8.net&amp;folderid=FX60228094-B407-52C8-7FC8-AC664236BB08","FX22045039")</f>
        <v>FX22045039</v>
      </c>
      <c r="F793" t="s">
        <v>19</v>
      </c>
      <c r="G793" t="s">
        <v>19</v>
      </c>
      <c r="H793" t="s">
        <v>82</v>
      </c>
      <c r="I793" t="s">
        <v>1779</v>
      </c>
      <c r="J793">
        <v>382</v>
      </c>
      <c r="K793" t="s">
        <v>84</v>
      </c>
      <c r="L793" t="s">
        <v>85</v>
      </c>
      <c r="M793" t="s">
        <v>86</v>
      </c>
      <c r="N793">
        <v>2</v>
      </c>
      <c r="O793" s="1">
        <v>44665.832789351851</v>
      </c>
      <c r="P793" s="1">
        <v>44665.864884259259</v>
      </c>
      <c r="Q793">
        <v>597</v>
      </c>
      <c r="R793">
        <v>2176</v>
      </c>
      <c r="S793" t="b">
        <v>0</v>
      </c>
      <c r="T793" t="s">
        <v>87</v>
      </c>
      <c r="U793" t="b">
        <v>1</v>
      </c>
      <c r="V793" t="s">
        <v>245</v>
      </c>
      <c r="W793" s="1">
        <v>44665.849872685183</v>
      </c>
      <c r="X793">
        <v>1353</v>
      </c>
      <c r="Y793">
        <v>325</v>
      </c>
      <c r="Z793">
        <v>0</v>
      </c>
      <c r="AA793">
        <v>325</v>
      </c>
      <c r="AB793">
        <v>0</v>
      </c>
      <c r="AC793">
        <v>42</v>
      </c>
      <c r="AD793">
        <v>57</v>
      </c>
      <c r="AE793">
        <v>0</v>
      </c>
      <c r="AF793">
        <v>0</v>
      </c>
      <c r="AG793">
        <v>0</v>
      </c>
      <c r="AH793" t="s">
        <v>200</v>
      </c>
      <c r="AI793" s="1">
        <v>44665.864884259259</v>
      </c>
      <c r="AJ793">
        <v>812</v>
      </c>
      <c r="AK793">
        <v>2</v>
      </c>
      <c r="AL793">
        <v>0</v>
      </c>
      <c r="AM793">
        <v>2</v>
      </c>
      <c r="AN793">
        <v>0</v>
      </c>
      <c r="AO793">
        <v>1</v>
      </c>
      <c r="AP793">
        <v>55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hidden="1" x14ac:dyDescent="0.45">
      <c r="A794" t="s">
        <v>1786</v>
      </c>
      <c r="B794" t="s">
        <v>79</v>
      </c>
      <c r="C794" t="s">
        <v>1747</v>
      </c>
      <c r="D794" t="s">
        <v>81</v>
      </c>
      <c r="E794" s="2" t="str">
        <f>HYPERLINK("capsilon://?command=openfolder&amp;siteaddress=FAM.docvelocity-na8.net&amp;folderid=FX6BA24F7E-35A0-C9DE-6DAE-16F3666EDFE2","FX2204977")</f>
        <v>FX2204977</v>
      </c>
      <c r="F794" t="s">
        <v>19</v>
      </c>
      <c r="G794" t="s">
        <v>19</v>
      </c>
      <c r="H794" t="s">
        <v>82</v>
      </c>
      <c r="I794" t="s">
        <v>1787</v>
      </c>
      <c r="J794">
        <v>28</v>
      </c>
      <c r="K794" t="s">
        <v>84</v>
      </c>
      <c r="L794" t="s">
        <v>85</v>
      </c>
      <c r="M794" t="s">
        <v>86</v>
      </c>
      <c r="N794">
        <v>2</v>
      </c>
      <c r="O794" s="1">
        <v>44666.20648148148</v>
      </c>
      <c r="P794" s="1">
        <v>44666.212592592594</v>
      </c>
      <c r="Q794">
        <v>17</v>
      </c>
      <c r="R794">
        <v>511</v>
      </c>
      <c r="S794" t="b">
        <v>0</v>
      </c>
      <c r="T794" t="s">
        <v>87</v>
      </c>
      <c r="U794" t="b">
        <v>0</v>
      </c>
      <c r="V794" t="s">
        <v>424</v>
      </c>
      <c r="W794" s="1">
        <v>44666.209293981483</v>
      </c>
      <c r="X794">
        <v>235</v>
      </c>
      <c r="Y794">
        <v>21</v>
      </c>
      <c r="Z794">
        <v>0</v>
      </c>
      <c r="AA794">
        <v>21</v>
      </c>
      <c r="AB794">
        <v>0</v>
      </c>
      <c r="AC794">
        <v>0</v>
      </c>
      <c r="AD794">
        <v>7</v>
      </c>
      <c r="AE794">
        <v>0</v>
      </c>
      <c r="AF794">
        <v>0</v>
      </c>
      <c r="AG794">
        <v>0</v>
      </c>
      <c r="AH794" t="s">
        <v>1788</v>
      </c>
      <c r="AI794" s="1">
        <v>44666.212592592594</v>
      </c>
      <c r="AJ794">
        <v>276</v>
      </c>
      <c r="AK794">
        <v>4</v>
      </c>
      <c r="AL794">
        <v>0</v>
      </c>
      <c r="AM794">
        <v>4</v>
      </c>
      <c r="AN794">
        <v>0</v>
      </c>
      <c r="AO794">
        <v>2</v>
      </c>
      <c r="AP794">
        <v>3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hidden="1" x14ac:dyDescent="0.45">
      <c r="A795" t="s">
        <v>1789</v>
      </c>
      <c r="B795" t="s">
        <v>79</v>
      </c>
      <c r="C795" t="s">
        <v>1790</v>
      </c>
      <c r="D795" t="s">
        <v>81</v>
      </c>
      <c r="E795" s="2" t="str">
        <f>HYPERLINK("capsilon://?command=openfolder&amp;siteaddress=FAM.docvelocity-na8.net&amp;folderid=FX4B2DB4FB-D43A-14FC-FEAA-8E945F6715F4","FX220310134")</f>
        <v>FX220310134</v>
      </c>
      <c r="F795" t="s">
        <v>19</v>
      </c>
      <c r="G795" t="s">
        <v>19</v>
      </c>
      <c r="H795" t="s">
        <v>82</v>
      </c>
      <c r="I795" t="s">
        <v>1791</v>
      </c>
      <c r="J795">
        <v>41</v>
      </c>
      <c r="K795" t="s">
        <v>84</v>
      </c>
      <c r="L795" t="s">
        <v>85</v>
      </c>
      <c r="M795" t="s">
        <v>86</v>
      </c>
      <c r="N795">
        <v>2</v>
      </c>
      <c r="O795" s="1">
        <v>44666.233703703707</v>
      </c>
      <c r="P795" s="1">
        <v>44666.238796296297</v>
      </c>
      <c r="Q795">
        <v>28</v>
      </c>
      <c r="R795">
        <v>412</v>
      </c>
      <c r="S795" t="b">
        <v>0</v>
      </c>
      <c r="T795" t="s">
        <v>87</v>
      </c>
      <c r="U795" t="b">
        <v>0</v>
      </c>
      <c r="V795" t="s">
        <v>1628</v>
      </c>
      <c r="W795" s="1">
        <v>44666.236770833333</v>
      </c>
      <c r="X795">
        <v>240</v>
      </c>
      <c r="Y795">
        <v>36</v>
      </c>
      <c r="Z795">
        <v>0</v>
      </c>
      <c r="AA795">
        <v>36</v>
      </c>
      <c r="AB795">
        <v>0</v>
      </c>
      <c r="AC795">
        <v>0</v>
      </c>
      <c r="AD795">
        <v>5</v>
      </c>
      <c r="AE795">
        <v>0</v>
      </c>
      <c r="AF795">
        <v>0</v>
      </c>
      <c r="AG795">
        <v>0</v>
      </c>
      <c r="AH795" t="s">
        <v>1792</v>
      </c>
      <c r="AI795" s="1">
        <v>44666.238796296297</v>
      </c>
      <c r="AJ795">
        <v>172</v>
      </c>
      <c r="AK795">
        <v>3</v>
      </c>
      <c r="AL795">
        <v>0</v>
      </c>
      <c r="AM795">
        <v>3</v>
      </c>
      <c r="AN795">
        <v>0</v>
      </c>
      <c r="AO795">
        <v>3</v>
      </c>
      <c r="AP795">
        <v>2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hidden="1" x14ac:dyDescent="0.45">
      <c r="A796" t="s">
        <v>1793</v>
      </c>
      <c r="B796" t="s">
        <v>79</v>
      </c>
      <c r="C796" t="s">
        <v>1790</v>
      </c>
      <c r="D796" t="s">
        <v>81</v>
      </c>
      <c r="E796" s="2" t="str">
        <f>HYPERLINK("capsilon://?command=openfolder&amp;siteaddress=FAM.docvelocity-na8.net&amp;folderid=FX4B2DB4FB-D43A-14FC-FEAA-8E945F6715F4","FX220310134")</f>
        <v>FX220310134</v>
      </c>
      <c r="F796" t="s">
        <v>19</v>
      </c>
      <c r="G796" t="s">
        <v>19</v>
      </c>
      <c r="H796" t="s">
        <v>82</v>
      </c>
      <c r="I796" t="s">
        <v>1794</v>
      </c>
      <c r="J796">
        <v>41</v>
      </c>
      <c r="K796" t="s">
        <v>84</v>
      </c>
      <c r="L796" t="s">
        <v>85</v>
      </c>
      <c r="M796" t="s">
        <v>86</v>
      </c>
      <c r="N796">
        <v>2</v>
      </c>
      <c r="O796" s="1">
        <v>44666.235266203701</v>
      </c>
      <c r="P796" s="1">
        <v>44666.240891203706</v>
      </c>
      <c r="Q796">
        <v>56</v>
      </c>
      <c r="R796">
        <v>430</v>
      </c>
      <c r="S796" t="b">
        <v>0</v>
      </c>
      <c r="T796" t="s">
        <v>87</v>
      </c>
      <c r="U796" t="b">
        <v>0</v>
      </c>
      <c r="V796" t="s">
        <v>424</v>
      </c>
      <c r="W796" s="1">
        <v>44666.238645833335</v>
      </c>
      <c r="X796">
        <v>249</v>
      </c>
      <c r="Y796">
        <v>36</v>
      </c>
      <c r="Z796">
        <v>0</v>
      </c>
      <c r="AA796">
        <v>36</v>
      </c>
      <c r="AB796">
        <v>0</v>
      </c>
      <c r="AC796">
        <v>3</v>
      </c>
      <c r="AD796">
        <v>5</v>
      </c>
      <c r="AE796">
        <v>0</v>
      </c>
      <c r="AF796">
        <v>0</v>
      </c>
      <c r="AG796">
        <v>0</v>
      </c>
      <c r="AH796" t="s">
        <v>1788</v>
      </c>
      <c r="AI796" s="1">
        <v>44666.240891203706</v>
      </c>
      <c r="AJ796">
        <v>149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5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hidden="1" x14ac:dyDescent="0.45">
      <c r="A797" t="s">
        <v>1795</v>
      </c>
      <c r="B797" t="s">
        <v>79</v>
      </c>
      <c r="C797" t="s">
        <v>1790</v>
      </c>
      <c r="D797" t="s">
        <v>81</v>
      </c>
      <c r="E797" s="2" t="str">
        <f>HYPERLINK("capsilon://?command=openfolder&amp;siteaddress=FAM.docvelocity-na8.net&amp;folderid=FX4B2DB4FB-D43A-14FC-FEAA-8E945F6715F4","FX220310134")</f>
        <v>FX220310134</v>
      </c>
      <c r="F797" t="s">
        <v>19</v>
      </c>
      <c r="G797" t="s">
        <v>19</v>
      </c>
      <c r="H797" t="s">
        <v>82</v>
      </c>
      <c r="I797" t="s">
        <v>1796</v>
      </c>
      <c r="J797">
        <v>28</v>
      </c>
      <c r="K797" t="s">
        <v>84</v>
      </c>
      <c r="L797" t="s">
        <v>85</v>
      </c>
      <c r="M797" t="s">
        <v>86</v>
      </c>
      <c r="N797">
        <v>2</v>
      </c>
      <c r="O797" s="1">
        <v>44666.238437499997</v>
      </c>
      <c r="P797" s="1">
        <v>44666.24255787037</v>
      </c>
      <c r="Q797">
        <v>21</v>
      </c>
      <c r="R797">
        <v>335</v>
      </c>
      <c r="S797" t="b">
        <v>0</v>
      </c>
      <c r="T797" t="s">
        <v>87</v>
      </c>
      <c r="U797" t="b">
        <v>0</v>
      </c>
      <c r="V797" t="s">
        <v>424</v>
      </c>
      <c r="W797" s="1">
        <v>44666.241203703707</v>
      </c>
      <c r="X797">
        <v>220</v>
      </c>
      <c r="Y797">
        <v>21</v>
      </c>
      <c r="Z797">
        <v>0</v>
      </c>
      <c r="AA797">
        <v>21</v>
      </c>
      <c r="AB797">
        <v>0</v>
      </c>
      <c r="AC797">
        <v>0</v>
      </c>
      <c r="AD797">
        <v>7</v>
      </c>
      <c r="AE797">
        <v>0</v>
      </c>
      <c r="AF797">
        <v>0</v>
      </c>
      <c r="AG797">
        <v>0</v>
      </c>
      <c r="AH797" t="s">
        <v>1797</v>
      </c>
      <c r="AI797" s="1">
        <v>44666.24255787037</v>
      </c>
      <c r="AJ797">
        <v>115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7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hidden="1" x14ac:dyDescent="0.45">
      <c r="A798" t="s">
        <v>1798</v>
      </c>
      <c r="B798" t="s">
        <v>79</v>
      </c>
      <c r="C798" t="s">
        <v>1790</v>
      </c>
      <c r="D798" t="s">
        <v>81</v>
      </c>
      <c r="E798" s="2" t="str">
        <f>HYPERLINK("capsilon://?command=openfolder&amp;siteaddress=FAM.docvelocity-na8.net&amp;folderid=FX4B2DB4FB-D43A-14FC-FEAA-8E945F6715F4","FX220310134")</f>
        <v>FX220310134</v>
      </c>
      <c r="F798" t="s">
        <v>19</v>
      </c>
      <c r="G798" t="s">
        <v>19</v>
      </c>
      <c r="H798" t="s">
        <v>82</v>
      </c>
      <c r="I798" t="s">
        <v>1799</v>
      </c>
      <c r="J798">
        <v>28</v>
      </c>
      <c r="K798" t="s">
        <v>84</v>
      </c>
      <c r="L798" t="s">
        <v>85</v>
      </c>
      <c r="M798" t="s">
        <v>86</v>
      </c>
      <c r="N798">
        <v>2</v>
      </c>
      <c r="O798" s="1">
        <v>44666.241249999999</v>
      </c>
      <c r="P798" s="1">
        <v>44666.245300925926</v>
      </c>
      <c r="Q798">
        <v>85</v>
      </c>
      <c r="R798">
        <v>265</v>
      </c>
      <c r="S798" t="b">
        <v>0</v>
      </c>
      <c r="T798" t="s">
        <v>87</v>
      </c>
      <c r="U798" t="b">
        <v>0</v>
      </c>
      <c r="V798" t="s">
        <v>1628</v>
      </c>
      <c r="W798" s="1">
        <v>44666.243981481479</v>
      </c>
      <c r="X798">
        <v>155</v>
      </c>
      <c r="Y798">
        <v>21</v>
      </c>
      <c r="Z798">
        <v>0</v>
      </c>
      <c r="AA798">
        <v>21</v>
      </c>
      <c r="AB798">
        <v>0</v>
      </c>
      <c r="AC798">
        <v>0</v>
      </c>
      <c r="AD798">
        <v>7</v>
      </c>
      <c r="AE798">
        <v>0</v>
      </c>
      <c r="AF798">
        <v>0</v>
      </c>
      <c r="AG798">
        <v>0</v>
      </c>
      <c r="AH798" t="s">
        <v>1788</v>
      </c>
      <c r="AI798" s="1">
        <v>44666.245300925926</v>
      </c>
      <c r="AJ798">
        <v>110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hidden="1" x14ac:dyDescent="0.45">
      <c r="A799" t="s">
        <v>1800</v>
      </c>
      <c r="B799" t="s">
        <v>79</v>
      </c>
      <c r="C799" t="s">
        <v>1643</v>
      </c>
      <c r="D799" t="s">
        <v>81</v>
      </c>
      <c r="E799" s="2" t="str">
        <f>HYPERLINK("capsilon://?command=openfolder&amp;siteaddress=FAM.docvelocity-na8.net&amp;folderid=FX993A9207-A1A1-B5D5-E11A-8F609AFA2F12","FX22042214")</f>
        <v>FX22042214</v>
      </c>
      <c r="F799" t="s">
        <v>19</v>
      </c>
      <c r="G799" t="s">
        <v>19</v>
      </c>
      <c r="H799" t="s">
        <v>82</v>
      </c>
      <c r="I799" t="s">
        <v>1801</v>
      </c>
      <c r="J799">
        <v>88</v>
      </c>
      <c r="K799" t="s">
        <v>84</v>
      </c>
      <c r="L799" t="s">
        <v>85</v>
      </c>
      <c r="M799" t="s">
        <v>86</v>
      </c>
      <c r="N799">
        <v>2</v>
      </c>
      <c r="O799" s="1">
        <v>44666.278275462966</v>
      </c>
      <c r="P799" s="1">
        <v>44666.283946759257</v>
      </c>
      <c r="Q799">
        <v>11</v>
      </c>
      <c r="R799">
        <v>479</v>
      </c>
      <c r="S799" t="b">
        <v>0</v>
      </c>
      <c r="T799" t="s">
        <v>87</v>
      </c>
      <c r="U799" t="b">
        <v>0</v>
      </c>
      <c r="V799" t="s">
        <v>424</v>
      </c>
      <c r="W799" s="1">
        <v>44666.281747685185</v>
      </c>
      <c r="X799">
        <v>290</v>
      </c>
      <c r="Y799">
        <v>42</v>
      </c>
      <c r="Z799">
        <v>0</v>
      </c>
      <c r="AA799">
        <v>42</v>
      </c>
      <c r="AB799">
        <v>27</v>
      </c>
      <c r="AC799">
        <v>0</v>
      </c>
      <c r="AD799">
        <v>46</v>
      </c>
      <c r="AE799">
        <v>0</v>
      </c>
      <c r="AF799">
        <v>0</v>
      </c>
      <c r="AG799">
        <v>0</v>
      </c>
      <c r="AH799" t="s">
        <v>1788</v>
      </c>
      <c r="AI799" s="1">
        <v>44666.283946759257</v>
      </c>
      <c r="AJ799">
        <v>189</v>
      </c>
      <c r="AK799">
        <v>1</v>
      </c>
      <c r="AL799">
        <v>0</v>
      </c>
      <c r="AM799">
        <v>1</v>
      </c>
      <c r="AN799">
        <v>27</v>
      </c>
      <c r="AO799">
        <v>0</v>
      </c>
      <c r="AP799">
        <v>45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hidden="1" x14ac:dyDescent="0.45">
      <c r="A800" t="s">
        <v>1802</v>
      </c>
      <c r="B800" t="s">
        <v>79</v>
      </c>
      <c r="C800" t="s">
        <v>1409</v>
      </c>
      <c r="D800" t="s">
        <v>81</v>
      </c>
      <c r="E800" s="2" t="str">
        <f>HYPERLINK("capsilon://?command=openfolder&amp;siteaddress=FAM.docvelocity-na8.net&amp;folderid=FXB1E53EE6-BD1E-C2AD-13F7-3B926B51E9A4","FX22042639")</f>
        <v>FX22042639</v>
      </c>
      <c r="F800" t="s">
        <v>19</v>
      </c>
      <c r="G800" t="s">
        <v>19</v>
      </c>
      <c r="H800" t="s">
        <v>82</v>
      </c>
      <c r="I800" t="s">
        <v>1803</v>
      </c>
      <c r="J800">
        <v>50</v>
      </c>
      <c r="K800" t="s">
        <v>84</v>
      </c>
      <c r="L800" t="s">
        <v>85</v>
      </c>
      <c r="M800" t="s">
        <v>86</v>
      </c>
      <c r="N800">
        <v>2</v>
      </c>
      <c r="O800" s="1">
        <v>44666.282592592594</v>
      </c>
      <c r="P800" s="1">
        <v>44666.298668981479</v>
      </c>
      <c r="Q800">
        <v>56</v>
      </c>
      <c r="R800">
        <v>1333</v>
      </c>
      <c r="S800" t="b">
        <v>0</v>
      </c>
      <c r="T800" t="s">
        <v>87</v>
      </c>
      <c r="U800" t="b">
        <v>0</v>
      </c>
      <c r="V800" t="s">
        <v>424</v>
      </c>
      <c r="W800" s="1">
        <v>44666.295104166667</v>
      </c>
      <c r="X800">
        <v>1042</v>
      </c>
      <c r="Y800">
        <v>33</v>
      </c>
      <c r="Z800">
        <v>0</v>
      </c>
      <c r="AA800">
        <v>33</v>
      </c>
      <c r="AB800">
        <v>0</v>
      </c>
      <c r="AC800">
        <v>21</v>
      </c>
      <c r="AD800">
        <v>17</v>
      </c>
      <c r="AE800">
        <v>0</v>
      </c>
      <c r="AF800">
        <v>0</v>
      </c>
      <c r="AG800">
        <v>0</v>
      </c>
      <c r="AH800" t="s">
        <v>442</v>
      </c>
      <c r="AI800" s="1">
        <v>44666.298668981479</v>
      </c>
      <c r="AJ800">
        <v>291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17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hidden="1" x14ac:dyDescent="0.45">
      <c r="A801" t="s">
        <v>1804</v>
      </c>
      <c r="B801" t="s">
        <v>79</v>
      </c>
      <c r="C801" t="s">
        <v>1409</v>
      </c>
      <c r="D801" t="s">
        <v>81</v>
      </c>
      <c r="E801" s="2" t="str">
        <f>HYPERLINK("capsilon://?command=openfolder&amp;siteaddress=FAM.docvelocity-na8.net&amp;folderid=FXB1E53EE6-BD1E-C2AD-13F7-3B926B51E9A4","FX22042639")</f>
        <v>FX22042639</v>
      </c>
      <c r="F801" t="s">
        <v>19</v>
      </c>
      <c r="G801" t="s">
        <v>19</v>
      </c>
      <c r="H801" t="s">
        <v>82</v>
      </c>
      <c r="I801" t="s">
        <v>1805</v>
      </c>
      <c r="J801">
        <v>50</v>
      </c>
      <c r="K801" t="s">
        <v>84</v>
      </c>
      <c r="L801" t="s">
        <v>85</v>
      </c>
      <c r="M801" t="s">
        <v>86</v>
      </c>
      <c r="N801">
        <v>2</v>
      </c>
      <c r="O801" s="1">
        <v>44666.284131944441</v>
      </c>
      <c r="P801" s="1">
        <v>44666.302071759259</v>
      </c>
      <c r="Q801">
        <v>316</v>
      </c>
      <c r="R801">
        <v>1234</v>
      </c>
      <c r="S801" t="b">
        <v>0</v>
      </c>
      <c r="T801" t="s">
        <v>87</v>
      </c>
      <c r="U801" t="b">
        <v>0</v>
      </c>
      <c r="V801" t="s">
        <v>407</v>
      </c>
      <c r="W801" s="1">
        <v>44666.297893518517</v>
      </c>
      <c r="X801">
        <v>879</v>
      </c>
      <c r="Y801">
        <v>33</v>
      </c>
      <c r="Z801">
        <v>0</v>
      </c>
      <c r="AA801">
        <v>33</v>
      </c>
      <c r="AB801">
        <v>0</v>
      </c>
      <c r="AC801">
        <v>20</v>
      </c>
      <c r="AD801">
        <v>17</v>
      </c>
      <c r="AE801">
        <v>0</v>
      </c>
      <c r="AF801">
        <v>0</v>
      </c>
      <c r="AG801">
        <v>0</v>
      </c>
      <c r="AH801" t="s">
        <v>1792</v>
      </c>
      <c r="AI801" s="1">
        <v>44666.302071759259</v>
      </c>
      <c r="AJ801">
        <v>355</v>
      </c>
      <c r="AK801">
        <v>1</v>
      </c>
      <c r="AL801">
        <v>0</v>
      </c>
      <c r="AM801">
        <v>1</v>
      </c>
      <c r="AN801">
        <v>0</v>
      </c>
      <c r="AO801">
        <v>1</v>
      </c>
      <c r="AP801">
        <v>16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hidden="1" x14ac:dyDescent="0.45">
      <c r="A802" t="s">
        <v>1806</v>
      </c>
      <c r="B802" t="s">
        <v>79</v>
      </c>
      <c r="C802" t="s">
        <v>1409</v>
      </c>
      <c r="D802" t="s">
        <v>81</v>
      </c>
      <c r="E802" s="2" t="str">
        <f>HYPERLINK("capsilon://?command=openfolder&amp;siteaddress=FAM.docvelocity-na8.net&amp;folderid=FXB1E53EE6-BD1E-C2AD-13F7-3B926B51E9A4","FX22042639")</f>
        <v>FX22042639</v>
      </c>
      <c r="F802" t="s">
        <v>19</v>
      </c>
      <c r="G802" t="s">
        <v>19</v>
      </c>
      <c r="H802" t="s">
        <v>82</v>
      </c>
      <c r="I802" t="s">
        <v>1807</v>
      </c>
      <c r="J802">
        <v>50</v>
      </c>
      <c r="K802" t="s">
        <v>84</v>
      </c>
      <c r="L802" t="s">
        <v>85</v>
      </c>
      <c r="M802" t="s">
        <v>86</v>
      </c>
      <c r="N802">
        <v>2</v>
      </c>
      <c r="O802" s="1">
        <v>44666.285995370374</v>
      </c>
      <c r="P802" s="1">
        <v>44666.299386574072</v>
      </c>
      <c r="Q802">
        <v>311</v>
      </c>
      <c r="R802">
        <v>846</v>
      </c>
      <c r="S802" t="b">
        <v>0</v>
      </c>
      <c r="T802" t="s">
        <v>87</v>
      </c>
      <c r="U802" t="b">
        <v>0</v>
      </c>
      <c r="V802" t="s">
        <v>1628</v>
      </c>
      <c r="W802" s="1">
        <v>44666.297326388885</v>
      </c>
      <c r="X802">
        <v>687</v>
      </c>
      <c r="Y802">
        <v>33</v>
      </c>
      <c r="Z802">
        <v>0</v>
      </c>
      <c r="AA802">
        <v>33</v>
      </c>
      <c r="AB802">
        <v>0</v>
      </c>
      <c r="AC802">
        <v>18</v>
      </c>
      <c r="AD802">
        <v>17</v>
      </c>
      <c r="AE802">
        <v>0</v>
      </c>
      <c r="AF802">
        <v>0</v>
      </c>
      <c r="AG802">
        <v>0</v>
      </c>
      <c r="AH802" t="s">
        <v>1788</v>
      </c>
      <c r="AI802" s="1">
        <v>44666.299386574072</v>
      </c>
      <c r="AJ802">
        <v>159</v>
      </c>
      <c r="AK802">
        <v>1</v>
      </c>
      <c r="AL802">
        <v>0</v>
      </c>
      <c r="AM802">
        <v>1</v>
      </c>
      <c r="AN802">
        <v>0</v>
      </c>
      <c r="AO802">
        <v>1</v>
      </c>
      <c r="AP802">
        <v>16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hidden="1" x14ac:dyDescent="0.45">
      <c r="A803" t="s">
        <v>1808</v>
      </c>
      <c r="B803" t="s">
        <v>79</v>
      </c>
      <c r="C803" t="s">
        <v>1409</v>
      </c>
      <c r="D803" t="s">
        <v>81</v>
      </c>
      <c r="E803" s="2" t="str">
        <f>HYPERLINK("capsilon://?command=openfolder&amp;siteaddress=FAM.docvelocity-na8.net&amp;folderid=FXB1E53EE6-BD1E-C2AD-13F7-3B926B51E9A4","FX22042639")</f>
        <v>FX22042639</v>
      </c>
      <c r="F803" t="s">
        <v>19</v>
      </c>
      <c r="G803" t="s">
        <v>19</v>
      </c>
      <c r="H803" t="s">
        <v>82</v>
      </c>
      <c r="I803" t="s">
        <v>1809</v>
      </c>
      <c r="J803">
        <v>28</v>
      </c>
      <c r="K803" t="s">
        <v>84</v>
      </c>
      <c r="L803" t="s">
        <v>85</v>
      </c>
      <c r="M803" t="s">
        <v>86</v>
      </c>
      <c r="N803">
        <v>2</v>
      </c>
      <c r="O803" s="1">
        <v>44666.2887962963</v>
      </c>
      <c r="P803" s="1">
        <v>44666.301030092596</v>
      </c>
      <c r="Q803">
        <v>547</v>
      </c>
      <c r="R803">
        <v>510</v>
      </c>
      <c r="S803" t="b">
        <v>0</v>
      </c>
      <c r="T803" t="s">
        <v>87</v>
      </c>
      <c r="U803" t="b">
        <v>0</v>
      </c>
      <c r="V803" t="s">
        <v>424</v>
      </c>
      <c r="W803" s="1">
        <v>44666.29965277778</v>
      </c>
      <c r="X803">
        <v>392</v>
      </c>
      <c r="Y803">
        <v>21</v>
      </c>
      <c r="Z803">
        <v>0</v>
      </c>
      <c r="AA803">
        <v>21</v>
      </c>
      <c r="AB803">
        <v>0</v>
      </c>
      <c r="AC803">
        <v>0</v>
      </c>
      <c r="AD803">
        <v>7</v>
      </c>
      <c r="AE803">
        <v>0</v>
      </c>
      <c r="AF803">
        <v>0</v>
      </c>
      <c r="AG803">
        <v>0</v>
      </c>
      <c r="AH803" t="s">
        <v>1788</v>
      </c>
      <c r="AI803" s="1">
        <v>44666.301030092596</v>
      </c>
      <c r="AJ803">
        <v>118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7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hidden="1" x14ac:dyDescent="0.45">
      <c r="A804" t="s">
        <v>1810</v>
      </c>
      <c r="B804" t="s">
        <v>79</v>
      </c>
      <c r="C804" t="s">
        <v>1409</v>
      </c>
      <c r="D804" t="s">
        <v>81</v>
      </c>
      <c r="E804" s="2" t="str">
        <f>HYPERLINK("capsilon://?command=openfolder&amp;siteaddress=FAM.docvelocity-na8.net&amp;folderid=FXB1E53EE6-BD1E-C2AD-13F7-3B926B51E9A4","FX22042639")</f>
        <v>FX22042639</v>
      </c>
      <c r="F804" t="s">
        <v>19</v>
      </c>
      <c r="G804" t="s">
        <v>19</v>
      </c>
      <c r="H804" t="s">
        <v>82</v>
      </c>
      <c r="I804" t="s">
        <v>1811</v>
      </c>
      <c r="J804">
        <v>67</v>
      </c>
      <c r="K804" t="s">
        <v>84</v>
      </c>
      <c r="L804" t="s">
        <v>85</v>
      </c>
      <c r="M804" t="s">
        <v>86</v>
      </c>
      <c r="N804">
        <v>2</v>
      </c>
      <c r="O804" s="1">
        <v>44666.289664351854</v>
      </c>
      <c r="P804" s="1">
        <v>44666.304409722223</v>
      </c>
      <c r="Q804">
        <v>671</v>
      </c>
      <c r="R804">
        <v>603</v>
      </c>
      <c r="S804" t="b">
        <v>0</v>
      </c>
      <c r="T804" t="s">
        <v>87</v>
      </c>
      <c r="U804" t="b">
        <v>0</v>
      </c>
      <c r="V804" t="s">
        <v>1628</v>
      </c>
      <c r="W804" s="1">
        <v>44666.301990740743</v>
      </c>
      <c r="X804">
        <v>402</v>
      </c>
      <c r="Y804">
        <v>56</v>
      </c>
      <c r="Z804">
        <v>0</v>
      </c>
      <c r="AA804">
        <v>56</v>
      </c>
      <c r="AB804">
        <v>0</v>
      </c>
      <c r="AC804">
        <v>4</v>
      </c>
      <c r="AD804">
        <v>11</v>
      </c>
      <c r="AE804">
        <v>0</v>
      </c>
      <c r="AF804">
        <v>0</v>
      </c>
      <c r="AG804">
        <v>0</v>
      </c>
      <c r="AH804" t="s">
        <v>1792</v>
      </c>
      <c r="AI804" s="1">
        <v>44666.304409722223</v>
      </c>
      <c r="AJ804">
        <v>201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11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hidden="1" x14ac:dyDescent="0.45">
      <c r="A805" t="s">
        <v>1812</v>
      </c>
      <c r="B805" t="s">
        <v>79</v>
      </c>
      <c r="C805" t="s">
        <v>1813</v>
      </c>
      <c r="D805" t="s">
        <v>81</v>
      </c>
      <c r="E805" s="2" t="str">
        <f>HYPERLINK("capsilon://?command=openfolder&amp;siteaddress=FAM.docvelocity-na8.net&amp;folderid=FX9C2103EC-4AB7-345E-FB30-B24EDE8A2DC4","FX22044084")</f>
        <v>FX22044084</v>
      </c>
      <c r="F805" t="s">
        <v>19</v>
      </c>
      <c r="G805" t="s">
        <v>19</v>
      </c>
      <c r="H805" t="s">
        <v>82</v>
      </c>
      <c r="I805" t="s">
        <v>1814</v>
      </c>
      <c r="J805">
        <v>28</v>
      </c>
      <c r="K805" t="s">
        <v>84</v>
      </c>
      <c r="L805" t="s">
        <v>85</v>
      </c>
      <c r="M805" t="s">
        <v>86</v>
      </c>
      <c r="N805">
        <v>2</v>
      </c>
      <c r="O805" s="1">
        <v>44666.291215277779</v>
      </c>
      <c r="P805" s="1">
        <v>44666.30232638889</v>
      </c>
      <c r="Q805">
        <v>648</v>
      </c>
      <c r="R805">
        <v>312</v>
      </c>
      <c r="S805" t="b">
        <v>0</v>
      </c>
      <c r="T805" t="s">
        <v>87</v>
      </c>
      <c r="U805" t="b">
        <v>0</v>
      </c>
      <c r="V805" t="s">
        <v>407</v>
      </c>
      <c r="W805" s="1">
        <v>44666.299780092595</v>
      </c>
      <c r="X805">
        <v>162</v>
      </c>
      <c r="Y805">
        <v>21</v>
      </c>
      <c r="Z805">
        <v>0</v>
      </c>
      <c r="AA805">
        <v>21</v>
      </c>
      <c r="AB805">
        <v>0</v>
      </c>
      <c r="AC805">
        <v>2</v>
      </c>
      <c r="AD805">
        <v>7</v>
      </c>
      <c r="AE805">
        <v>0</v>
      </c>
      <c r="AF805">
        <v>0</v>
      </c>
      <c r="AG805">
        <v>0</v>
      </c>
      <c r="AH805" t="s">
        <v>413</v>
      </c>
      <c r="AI805" s="1">
        <v>44666.30232638889</v>
      </c>
      <c r="AJ805">
        <v>150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7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hidden="1" x14ac:dyDescent="0.45">
      <c r="A806" t="s">
        <v>1815</v>
      </c>
      <c r="B806" t="s">
        <v>79</v>
      </c>
      <c r="C806" t="s">
        <v>1409</v>
      </c>
      <c r="D806" t="s">
        <v>81</v>
      </c>
      <c r="E806" s="2" t="str">
        <f>HYPERLINK("capsilon://?command=openfolder&amp;siteaddress=FAM.docvelocity-na8.net&amp;folderid=FXB1E53EE6-BD1E-C2AD-13F7-3B926B51E9A4","FX22042639")</f>
        <v>FX22042639</v>
      </c>
      <c r="F806" t="s">
        <v>19</v>
      </c>
      <c r="G806" t="s">
        <v>19</v>
      </c>
      <c r="H806" t="s">
        <v>82</v>
      </c>
      <c r="I806" t="s">
        <v>1816</v>
      </c>
      <c r="J806">
        <v>67</v>
      </c>
      <c r="K806" t="s">
        <v>84</v>
      </c>
      <c r="L806" t="s">
        <v>85</v>
      </c>
      <c r="M806" t="s">
        <v>86</v>
      </c>
      <c r="N806">
        <v>2</v>
      </c>
      <c r="O806" s="1">
        <v>44666.291585648149</v>
      </c>
      <c r="P806" s="1">
        <v>44666.308587962965</v>
      </c>
      <c r="Q806">
        <v>720</v>
      </c>
      <c r="R806">
        <v>749</v>
      </c>
      <c r="S806" t="b">
        <v>0</v>
      </c>
      <c r="T806" t="s">
        <v>87</v>
      </c>
      <c r="U806" t="b">
        <v>0</v>
      </c>
      <c r="V806" t="s">
        <v>424</v>
      </c>
      <c r="W806" s="1">
        <v>44666.305208333331</v>
      </c>
      <c r="X806">
        <v>479</v>
      </c>
      <c r="Y806">
        <v>62</v>
      </c>
      <c r="Z806">
        <v>0</v>
      </c>
      <c r="AA806">
        <v>62</v>
      </c>
      <c r="AB806">
        <v>0</v>
      </c>
      <c r="AC806">
        <v>4</v>
      </c>
      <c r="AD806">
        <v>5</v>
      </c>
      <c r="AE806">
        <v>0</v>
      </c>
      <c r="AF806">
        <v>0</v>
      </c>
      <c r="AG806">
        <v>0</v>
      </c>
      <c r="AH806" t="s">
        <v>1788</v>
      </c>
      <c r="AI806" s="1">
        <v>44666.308587962965</v>
      </c>
      <c r="AJ806">
        <v>270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5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hidden="1" x14ac:dyDescent="0.45">
      <c r="A807" t="s">
        <v>1817</v>
      </c>
      <c r="B807" t="s">
        <v>79</v>
      </c>
      <c r="C807" t="s">
        <v>1409</v>
      </c>
      <c r="D807" t="s">
        <v>81</v>
      </c>
      <c r="E807" s="2" t="str">
        <f>HYPERLINK("capsilon://?command=openfolder&amp;siteaddress=FAM.docvelocity-na8.net&amp;folderid=FXB1E53EE6-BD1E-C2AD-13F7-3B926B51E9A4","FX22042639")</f>
        <v>FX22042639</v>
      </c>
      <c r="F807" t="s">
        <v>19</v>
      </c>
      <c r="G807" t="s">
        <v>19</v>
      </c>
      <c r="H807" t="s">
        <v>82</v>
      </c>
      <c r="I807" t="s">
        <v>1818</v>
      </c>
      <c r="J807">
        <v>28</v>
      </c>
      <c r="K807" t="s">
        <v>84</v>
      </c>
      <c r="L807" t="s">
        <v>85</v>
      </c>
      <c r="M807" t="s">
        <v>86</v>
      </c>
      <c r="N807">
        <v>2</v>
      </c>
      <c r="O807" s="1">
        <v>44666.300567129627</v>
      </c>
      <c r="P807" s="1">
        <v>44666.306377314817</v>
      </c>
      <c r="Q807">
        <v>142</v>
      </c>
      <c r="R807">
        <v>360</v>
      </c>
      <c r="S807" t="b">
        <v>0</v>
      </c>
      <c r="T807" t="s">
        <v>87</v>
      </c>
      <c r="U807" t="b">
        <v>0</v>
      </c>
      <c r="V807" t="s">
        <v>1628</v>
      </c>
      <c r="W807" s="1">
        <v>44666.304016203707</v>
      </c>
      <c r="X807">
        <v>174</v>
      </c>
      <c r="Y807">
        <v>21</v>
      </c>
      <c r="Z807">
        <v>0</v>
      </c>
      <c r="AA807">
        <v>21</v>
      </c>
      <c r="AB807">
        <v>0</v>
      </c>
      <c r="AC807">
        <v>0</v>
      </c>
      <c r="AD807">
        <v>7</v>
      </c>
      <c r="AE807">
        <v>0</v>
      </c>
      <c r="AF807">
        <v>0</v>
      </c>
      <c r="AG807">
        <v>0</v>
      </c>
      <c r="AH807" t="s">
        <v>442</v>
      </c>
      <c r="AI807" s="1">
        <v>44666.306377314817</v>
      </c>
      <c r="AJ807">
        <v>186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7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hidden="1" x14ac:dyDescent="0.45">
      <c r="A808" t="s">
        <v>1819</v>
      </c>
      <c r="B808" t="s">
        <v>79</v>
      </c>
      <c r="C808" t="s">
        <v>1820</v>
      </c>
      <c r="D808" t="s">
        <v>81</v>
      </c>
      <c r="E808" s="2" t="str">
        <f>HYPERLINK("capsilon://?command=openfolder&amp;siteaddress=FAM.docvelocity-na8.net&amp;folderid=FXDA2C8267-AA25-F668-E568-C4130D292477","FX22044404")</f>
        <v>FX22044404</v>
      </c>
      <c r="F808" t="s">
        <v>19</v>
      </c>
      <c r="G808" t="s">
        <v>19</v>
      </c>
      <c r="H808" t="s">
        <v>82</v>
      </c>
      <c r="I808" t="s">
        <v>1821</v>
      </c>
      <c r="J808">
        <v>272</v>
      </c>
      <c r="K808" t="s">
        <v>84</v>
      </c>
      <c r="L808" t="s">
        <v>85</v>
      </c>
      <c r="M808" t="s">
        <v>86</v>
      </c>
      <c r="N808">
        <v>2</v>
      </c>
      <c r="O808" s="1">
        <v>44666.311863425923</v>
      </c>
      <c r="P808" s="1">
        <v>44666.393541666665</v>
      </c>
      <c r="Q808">
        <v>4872</v>
      </c>
      <c r="R808">
        <v>2185</v>
      </c>
      <c r="S808" t="b">
        <v>0</v>
      </c>
      <c r="T808" t="s">
        <v>87</v>
      </c>
      <c r="U808" t="b">
        <v>0</v>
      </c>
      <c r="V808" t="s">
        <v>419</v>
      </c>
      <c r="W808" s="1">
        <v>44666.380104166667</v>
      </c>
      <c r="X808">
        <v>1014</v>
      </c>
      <c r="Y808">
        <v>144</v>
      </c>
      <c r="Z808">
        <v>0</v>
      </c>
      <c r="AA808">
        <v>144</v>
      </c>
      <c r="AB808">
        <v>105</v>
      </c>
      <c r="AC808">
        <v>10</v>
      </c>
      <c r="AD808">
        <v>128</v>
      </c>
      <c r="AE808">
        <v>0</v>
      </c>
      <c r="AF808">
        <v>0</v>
      </c>
      <c r="AG808">
        <v>0</v>
      </c>
      <c r="AH808" t="s">
        <v>413</v>
      </c>
      <c r="AI808" s="1">
        <v>44666.393541666665</v>
      </c>
      <c r="AJ808">
        <v>1146</v>
      </c>
      <c r="AK808">
        <v>3</v>
      </c>
      <c r="AL808">
        <v>0</v>
      </c>
      <c r="AM808">
        <v>3</v>
      </c>
      <c r="AN808">
        <v>63</v>
      </c>
      <c r="AO808">
        <v>3</v>
      </c>
      <c r="AP808">
        <v>125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hidden="1" x14ac:dyDescent="0.45">
      <c r="A809" t="s">
        <v>1822</v>
      </c>
      <c r="B809" t="s">
        <v>79</v>
      </c>
      <c r="C809" t="s">
        <v>1659</v>
      </c>
      <c r="D809" t="s">
        <v>81</v>
      </c>
      <c r="E809" s="2" t="str">
        <f>HYPERLINK("capsilon://?command=openfolder&amp;siteaddress=FAM.docvelocity-na8.net&amp;folderid=FXFAA4FD41-AE94-5451-EACC-D38FDD0D5823","FX22044169")</f>
        <v>FX22044169</v>
      </c>
      <c r="F809" t="s">
        <v>19</v>
      </c>
      <c r="G809" t="s">
        <v>19</v>
      </c>
      <c r="H809" t="s">
        <v>82</v>
      </c>
      <c r="I809" t="s">
        <v>1823</v>
      </c>
      <c r="J809">
        <v>165</v>
      </c>
      <c r="K809" t="s">
        <v>84</v>
      </c>
      <c r="L809" t="s">
        <v>85</v>
      </c>
      <c r="M809" t="s">
        <v>86</v>
      </c>
      <c r="N809">
        <v>1</v>
      </c>
      <c r="O809" s="1">
        <v>44666.316423611112</v>
      </c>
      <c r="P809" s="1">
        <v>44666.37908564815</v>
      </c>
      <c r="Q809">
        <v>4971</v>
      </c>
      <c r="R809">
        <v>443</v>
      </c>
      <c r="S809" t="b">
        <v>0</v>
      </c>
      <c r="T809" t="s">
        <v>87</v>
      </c>
      <c r="U809" t="b">
        <v>0</v>
      </c>
      <c r="V809" t="s">
        <v>1628</v>
      </c>
      <c r="W809" s="1">
        <v>44666.37908564815</v>
      </c>
      <c r="X809">
        <v>311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165</v>
      </c>
      <c r="AE809">
        <v>160</v>
      </c>
      <c r="AF809">
        <v>0</v>
      </c>
      <c r="AG809">
        <v>2</v>
      </c>
      <c r="AH809" t="s">
        <v>87</v>
      </c>
      <c r="AI809" t="s">
        <v>87</v>
      </c>
      <c r="AJ809" t="s">
        <v>87</v>
      </c>
      <c r="AK809" t="s">
        <v>87</v>
      </c>
      <c r="AL809" t="s">
        <v>87</v>
      </c>
      <c r="AM809" t="s">
        <v>87</v>
      </c>
      <c r="AN809" t="s">
        <v>87</v>
      </c>
      <c r="AO809" t="s">
        <v>87</v>
      </c>
      <c r="AP809" t="s">
        <v>87</v>
      </c>
      <c r="AQ809" t="s">
        <v>87</v>
      </c>
      <c r="AR809" t="s">
        <v>87</v>
      </c>
      <c r="AS809" t="s">
        <v>87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hidden="1" x14ac:dyDescent="0.45">
      <c r="A810" t="s">
        <v>1824</v>
      </c>
      <c r="B810" t="s">
        <v>79</v>
      </c>
      <c r="C810" t="s">
        <v>1825</v>
      </c>
      <c r="D810" t="s">
        <v>81</v>
      </c>
      <c r="E810" s="2" t="str">
        <f>HYPERLINK("capsilon://?command=openfolder&amp;siteaddress=FAM.docvelocity-na8.net&amp;folderid=FX17195274-780A-3A81-DB87-C758658F1C07","FX22044521")</f>
        <v>FX22044521</v>
      </c>
      <c r="F810" t="s">
        <v>19</v>
      </c>
      <c r="G810" t="s">
        <v>19</v>
      </c>
      <c r="H810" t="s">
        <v>82</v>
      </c>
      <c r="I810" t="s">
        <v>1826</v>
      </c>
      <c r="J810">
        <v>51</v>
      </c>
      <c r="K810" t="s">
        <v>84</v>
      </c>
      <c r="L810" t="s">
        <v>85</v>
      </c>
      <c r="M810" t="s">
        <v>86</v>
      </c>
      <c r="N810">
        <v>2</v>
      </c>
      <c r="O810" s="1">
        <v>44666.320428240739</v>
      </c>
      <c r="P810" s="1">
        <v>44666.387812499997</v>
      </c>
      <c r="Q810">
        <v>5091</v>
      </c>
      <c r="R810">
        <v>731</v>
      </c>
      <c r="S810" t="b">
        <v>0</v>
      </c>
      <c r="T810" t="s">
        <v>87</v>
      </c>
      <c r="U810" t="b">
        <v>0</v>
      </c>
      <c r="V810" t="s">
        <v>1628</v>
      </c>
      <c r="W810" s="1">
        <v>44666.382650462961</v>
      </c>
      <c r="X810">
        <v>307</v>
      </c>
      <c r="Y810">
        <v>46</v>
      </c>
      <c r="Z810">
        <v>0</v>
      </c>
      <c r="AA810">
        <v>46</v>
      </c>
      <c r="AB810">
        <v>0</v>
      </c>
      <c r="AC810">
        <v>2</v>
      </c>
      <c r="AD810">
        <v>5</v>
      </c>
      <c r="AE810">
        <v>0</v>
      </c>
      <c r="AF810">
        <v>0</v>
      </c>
      <c r="AG810">
        <v>0</v>
      </c>
      <c r="AH810" t="s">
        <v>1788</v>
      </c>
      <c r="AI810" s="1">
        <v>44666.387812499997</v>
      </c>
      <c r="AJ810">
        <v>424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5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hidden="1" x14ac:dyDescent="0.45">
      <c r="A811" t="s">
        <v>1827</v>
      </c>
      <c r="B811" t="s">
        <v>79</v>
      </c>
      <c r="C811" t="s">
        <v>1825</v>
      </c>
      <c r="D811" t="s">
        <v>81</v>
      </c>
      <c r="E811" s="2" t="str">
        <f>HYPERLINK("capsilon://?command=openfolder&amp;siteaddress=FAM.docvelocity-na8.net&amp;folderid=FX17195274-780A-3A81-DB87-C758658F1C07","FX22044521")</f>
        <v>FX22044521</v>
      </c>
      <c r="F811" t="s">
        <v>19</v>
      </c>
      <c r="G811" t="s">
        <v>19</v>
      </c>
      <c r="H811" t="s">
        <v>82</v>
      </c>
      <c r="I811" t="s">
        <v>1828</v>
      </c>
      <c r="J811">
        <v>51</v>
      </c>
      <c r="K811" t="s">
        <v>84</v>
      </c>
      <c r="L811" t="s">
        <v>85</v>
      </c>
      <c r="M811" t="s">
        <v>86</v>
      </c>
      <c r="N811">
        <v>2</v>
      </c>
      <c r="O811" s="1">
        <v>44666.322812500002</v>
      </c>
      <c r="P811" s="1">
        <v>44666.394594907404</v>
      </c>
      <c r="Q811">
        <v>5541</v>
      </c>
      <c r="R811">
        <v>661</v>
      </c>
      <c r="S811" t="b">
        <v>0</v>
      </c>
      <c r="T811" t="s">
        <v>87</v>
      </c>
      <c r="U811" t="b">
        <v>0</v>
      </c>
      <c r="V811" t="s">
        <v>419</v>
      </c>
      <c r="W811" s="1">
        <v>44666.389189814814</v>
      </c>
      <c r="X811">
        <v>282</v>
      </c>
      <c r="Y811">
        <v>46</v>
      </c>
      <c r="Z811">
        <v>0</v>
      </c>
      <c r="AA811">
        <v>46</v>
      </c>
      <c r="AB811">
        <v>0</v>
      </c>
      <c r="AC811">
        <v>2</v>
      </c>
      <c r="AD811">
        <v>5</v>
      </c>
      <c r="AE811">
        <v>0</v>
      </c>
      <c r="AF811">
        <v>0</v>
      </c>
      <c r="AG811">
        <v>0</v>
      </c>
      <c r="AH811" t="s">
        <v>1792</v>
      </c>
      <c r="AI811" s="1">
        <v>44666.394594907404</v>
      </c>
      <c r="AJ811">
        <v>379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5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hidden="1" x14ac:dyDescent="0.45">
      <c r="A812" t="s">
        <v>1829</v>
      </c>
      <c r="B812" t="s">
        <v>79</v>
      </c>
      <c r="C812" t="s">
        <v>1825</v>
      </c>
      <c r="D812" t="s">
        <v>81</v>
      </c>
      <c r="E812" s="2" t="str">
        <f>HYPERLINK("capsilon://?command=openfolder&amp;siteaddress=FAM.docvelocity-na8.net&amp;folderid=FX17195274-780A-3A81-DB87-C758658F1C07","FX22044521")</f>
        <v>FX22044521</v>
      </c>
      <c r="F812" t="s">
        <v>19</v>
      </c>
      <c r="G812" t="s">
        <v>19</v>
      </c>
      <c r="H812" t="s">
        <v>82</v>
      </c>
      <c r="I812" t="s">
        <v>1830</v>
      </c>
      <c r="J812">
        <v>28</v>
      </c>
      <c r="K812" t="s">
        <v>84</v>
      </c>
      <c r="L812" t="s">
        <v>85</v>
      </c>
      <c r="M812" t="s">
        <v>86</v>
      </c>
      <c r="N812">
        <v>2</v>
      </c>
      <c r="O812" s="1">
        <v>44666.323067129626</v>
      </c>
      <c r="P812" s="1">
        <v>44666.393784722219</v>
      </c>
      <c r="Q812">
        <v>5788</v>
      </c>
      <c r="R812">
        <v>322</v>
      </c>
      <c r="S812" t="b">
        <v>0</v>
      </c>
      <c r="T812" t="s">
        <v>87</v>
      </c>
      <c r="U812" t="b">
        <v>0</v>
      </c>
      <c r="V812" t="s">
        <v>419</v>
      </c>
      <c r="W812" s="1">
        <v>44666.391041666669</v>
      </c>
      <c r="X812">
        <v>160</v>
      </c>
      <c r="Y812">
        <v>21</v>
      </c>
      <c r="Z812">
        <v>0</v>
      </c>
      <c r="AA812">
        <v>21</v>
      </c>
      <c r="AB812">
        <v>0</v>
      </c>
      <c r="AC812">
        <v>1</v>
      </c>
      <c r="AD812">
        <v>7</v>
      </c>
      <c r="AE812">
        <v>0</v>
      </c>
      <c r="AF812">
        <v>0</v>
      </c>
      <c r="AG812">
        <v>0</v>
      </c>
      <c r="AH812" t="s">
        <v>1797</v>
      </c>
      <c r="AI812" s="1">
        <v>44666.393784722219</v>
      </c>
      <c r="AJ812">
        <v>162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7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hidden="1" x14ac:dyDescent="0.45">
      <c r="A813" t="s">
        <v>1831</v>
      </c>
      <c r="B813" t="s">
        <v>79</v>
      </c>
      <c r="C813" t="s">
        <v>1825</v>
      </c>
      <c r="D813" t="s">
        <v>81</v>
      </c>
      <c r="E813" s="2" t="str">
        <f>HYPERLINK("capsilon://?command=openfolder&amp;siteaddress=FAM.docvelocity-na8.net&amp;folderid=FX17195274-780A-3A81-DB87-C758658F1C07","FX22044521")</f>
        <v>FX22044521</v>
      </c>
      <c r="F813" t="s">
        <v>19</v>
      </c>
      <c r="G813" t="s">
        <v>19</v>
      </c>
      <c r="H813" t="s">
        <v>82</v>
      </c>
      <c r="I813" t="s">
        <v>1832</v>
      </c>
      <c r="J813">
        <v>28</v>
      </c>
      <c r="K813" t="s">
        <v>84</v>
      </c>
      <c r="L813" t="s">
        <v>85</v>
      </c>
      <c r="M813" t="s">
        <v>86</v>
      </c>
      <c r="N813">
        <v>2</v>
      </c>
      <c r="O813" s="1">
        <v>44666.323125000003</v>
      </c>
      <c r="P813" s="1">
        <v>44666.394745370373</v>
      </c>
      <c r="Q813">
        <v>5969</v>
      </c>
      <c r="R813">
        <v>219</v>
      </c>
      <c r="S813" t="b">
        <v>0</v>
      </c>
      <c r="T813" t="s">
        <v>87</v>
      </c>
      <c r="U813" t="b">
        <v>0</v>
      </c>
      <c r="V813" t="s">
        <v>419</v>
      </c>
      <c r="W813" s="1">
        <v>44666.392395833333</v>
      </c>
      <c r="X813">
        <v>116</v>
      </c>
      <c r="Y813">
        <v>21</v>
      </c>
      <c r="Z813">
        <v>0</v>
      </c>
      <c r="AA813">
        <v>21</v>
      </c>
      <c r="AB813">
        <v>0</v>
      </c>
      <c r="AC813">
        <v>1</v>
      </c>
      <c r="AD813">
        <v>7</v>
      </c>
      <c r="AE813">
        <v>0</v>
      </c>
      <c r="AF813">
        <v>0</v>
      </c>
      <c r="AG813">
        <v>0</v>
      </c>
      <c r="AH813" t="s">
        <v>413</v>
      </c>
      <c r="AI813" s="1">
        <v>44666.394745370373</v>
      </c>
      <c r="AJ813">
        <v>103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7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hidden="1" x14ac:dyDescent="0.45">
      <c r="A814" t="s">
        <v>1833</v>
      </c>
      <c r="B814" t="s">
        <v>79</v>
      </c>
      <c r="C814" t="s">
        <v>1825</v>
      </c>
      <c r="D814" t="s">
        <v>81</v>
      </c>
      <c r="E814" s="2" t="str">
        <f>HYPERLINK("capsilon://?command=openfolder&amp;siteaddress=FAM.docvelocity-na8.net&amp;folderid=FX17195274-780A-3A81-DB87-C758658F1C07","FX22044521")</f>
        <v>FX22044521</v>
      </c>
      <c r="F814" t="s">
        <v>19</v>
      </c>
      <c r="G814" t="s">
        <v>19</v>
      </c>
      <c r="H814" t="s">
        <v>82</v>
      </c>
      <c r="I814" t="s">
        <v>1834</v>
      </c>
      <c r="J814">
        <v>28</v>
      </c>
      <c r="K814" t="s">
        <v>84</v>
      </c>
      <c r="L814" t="s">
        <v>85</v>
      </c>
      <c r="M814" t="s">
        <v>86</v>
      </c>
      <c r="N814">
        <v>2</v>
      </c>
      <c r="O814" s="1">
        <v>44666.323240740741</v>
      </c>
      <c r="P814" s="1">
        <v>44666.395150462966</v>
      </c>
      <c r="Q814">
        <v>5990</v>
      </c>
      <c r="R814">
        <v>223</v>
      </c>
      <c r="S814" t="b">
        <v>0</v>
      </c>
      <c r="T814" t="s">
        <v>87</v>
      </c>
      <c r="U814" t="b">
        <v>0</v>
      </c>
      <c r="V814" t="s">
        <v>419</v>
      </c>
      <c r="W814" s="1">
        <v>44666.393634259257</v>
      </c>
      <c r="X814">
        <v>106</v>
      </c>
      <c r="Y814">
        <v>21</v>
      </c>
      <c r="Z814">
        <v>0</v>
      </c>
      <c r="AA814">
        <v>21</v>
      </c>
      <c r="AB814">
        <v>0</v>
      </c>
      <c r="AC814">
        <v>0</v>
      </c>
      <c r="AD814">
        <v>7</v>
      </c>
      <c r="AE814">
        <v>0</v>
      </c>
      <c r="AF814">
        <v>0</v>
      </c>
      <c r="AG814">
        <v>0</v>
      </c>
      <c r="AH814" t="s">
        <v>1797</v>
      </c>
      <c r="AI814" s="1">
        <v>44666.395150462966</v>
      </c>
      <c r="AJ814">
        <v>117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7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hidden="1" x14ac:dyDescent="0.45">
      <c r="A815" t="s">
        <v>1835</v>
      </c>
      <c r="B815" t="s">
        <v>79</v>
      </c>
      <c r="C815" t="s">
        <v>1836</v>
      </c>
      <c r="D815" t="s">
        <v>81</v>
      </c>
      <c r="E815" s="2" t="str">
        <f>HYPERLINK("capsilon://?command=openfolder&amp;siteaddress=FAM.docvelocity-na8.net&amp;folderid=FXBE5F9CA9-A2F0-DCFE-F84E-03D7A1CFB010","FX22044626")</f>
        <v>FX22044626</v>
      </c>
      <c r="F815" t="s">
        <v>19</v>
      </c>
      <c r="G815" t="s">
        <v>19</v>
      </c>
      <c r="H815" t="s">
        <v>82</v>
      </c>
      <c r="I815" t="s">
        <v>1837</v>
      </c>
      <c r="J815">
        <v>198</v>
      </c>
      <c r="K815" t="s">
        <v>84</v>
      </c>
      <c r="L815" t="s">
        <v>85</v>
      </c>
      <c r="M815" t="s">
        <v>86</v>
      </c>
      <c r="N815">
        <v>2</v>
      </c>
      <c r="O815" s="1">
        <v>44666.33321759259</v>
      </c>
      <c r="P815" s="1">
        <v>44666.409386574072</v>
      </c>
      <c r="Q815">
        <v>5260</v>
      </c>
      <c r="R815">
        <v>1321</v>
      </c>
      <c r="S815" t="b">
        <v>0</v>
      </c>
      <c r="T815" t="s">
        <v>87</v>
      </c>
      <c r="U815" t="b">
        <v>0</v>
      </c>
      <c r="V815" t="s">
        <v>419</v>
      </c>
      <c r="W815" s="1">
        <v>44666.402384259258</v>
      </c>
      <c r="X815">
        <v>755</v>
      </c>
      <c r="Y815">
        <v>154</v>
      </c>
      <c r="Z815">
        <v>0</v>
      </c>
      <c r="AA815">
        <v>154</v>
      </c>
      <c r="AB815">
        <v>0</v>
      </c>
      <c r="AC815">
        <v>13</v>
      </c>
      <c r="AD815">
        <v>44</v>
      </c>
      <c r="AE815">
        <v>0</v>
      </c>
      <c r="AF815">
        <v>0</v>
      </c>
      <c r="AG815">
        <v>0</v>
      </c>
      <c r="AH815" t="s">
        <v>1792</v>
      </c>
      <c r="AI815" s="1">
        <v>44666.409386574072</v>
      </c>
      <c r="AJ815">
        <v>566</v>
      </c>
      <c r="AK815">
        <v>1</v>
      </c>
      <c r="AL815">
        <v>0</v>
      </c>
      <c r="AM815">
        <v>1</v>
      </c>
      <c r="AN815">
        <v>0</v>
      </c>
      <c r="AO815">
        <v>1</v>
      </c>
      <c r="AP815">
        <v>43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hidden="1" x14ac:dyDescent="0.45">
      <c r="A816" t="s">
        <v>1838</v>
      </c>
      <c r="B816" t="s">
        <v>79</v>
      </c>
      <c r="C816" t="s">
        <v>1839</v>
      </c>
      <c r="D816" t="s">
        <v>81</v>
      </c>
      <c r="E816" s="2" t="str">
        <f>HYPERLINK("capsilon://?command=openfolder&amp;siteaddress=FAM.docvelocity-na8.net&amp;folderid=FX70317D1F-F795-1CAF-E53E-69B495024804","FX22044715")</f>
        <v>FX22044715</v>
      </c>
      <c r="F816" t="s">
        <v>19</v>
      </c>
      <c r="G816" t="s">
        <v>19</v>
      </c>
      <c r="H816" t="s">
        <v>82</v>
      </c>
      <c r="I816" t="s">
        <v>1840</v>
      </c>
      <c r="J816">
        <v>148</v>
      </c>
      <c r="K816" t="s">
        <v>84</v>
      </c>
      <c r="L816" t="s">
        <v>85</v>
      </c>
      <c r="M816" t="s">
        <v>86</v>
      </c>
      <c r="N816">
        <v>2</v>
      </c>
      <c r="O816" s="1">
        <v>44666.334722222222</v>
      </c>
      <c r="P816" s="1">
        <v>44666.41302083333</v>
      </c>
      <c r="Q816">
        <v>5531</v>
      </c>
      <c r="R816">
        <v>1234</v>
      </c>
      <c r="S816" t="b">
        <v>0</v>
      </c>
      <c r="T816" t="s">
        <v>87</v>
      </c>
      <c r="U816" t="b">
        <v>0</v>
      </c>
      <c r="V816" t="s">
        <v>1628</v>
      </c>
      <c r="W816" s="1">
        <v>44666.406354166669</v>
      </c>
      <c r="X816">
        <v>804</v>
      </c>
      <c r="Y816">
        <v>124</v>
      </c>
      <c r="Z816">
        <v>0</v>
      </c>
      <c r="AA816">
        <v>124</v>
      </c>
      <c r="AB816">
        <v>0</v>
      </c>
      <c r="AC816">
        <v>6</v>
      </c>
      <c r="AD816">
        <v>24</v>
      </c>
      <c r="AE816">
        <v>0</v>
      </c>
      <c r="AF816">
        <v>0</v>
      </c>
      <c r="AG816">
        <v>0</v>
      </c>
      <c r="AH816" t="s">
        <v>1455</v>
      </c>
      <c r="AI816" s="1">
        <v>44666.41302083333</v>
      </c>
      <c r="AJ816">
        <v>430</v>
      </c>
      <c r="AK816">
        <v>1</v>
      </c>
      <c r="AL816">
        <v>0</v>
      </c>
      <c r="AM816">
        <v>1</v>
      </c>
      <c r="AN816">
        <v>0</v>
      </c>
      <c r="AO816">
        <v>0</v>
      </c>
      <c r="AP816">
        <v>23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hidden="1" x14ac:dyDescent="0.45">
      <c r="A817" t="s">
        <v>1841</v>
      </c>
      <c r="B817" t="s">
        <v>79</v>
      </c>
      <c r="C817" t="s">
        <v>1842</v>
      </c>
      <c r="D817" t="s">
        <v>81</v>
      </c>
      <c r="E817" s="2" t="str">
        <f>HYPERLINK("capsilon://?command=openfolder&amp;siteaddress=FAM.docvelocity-na8.net&amp;folderid=FX0734E411-291C-0EEA-C243-BEE32F9EC26A","FX22044920")</f>
        <v>FX22044920</v>
      </c>
      <c r="F817" t="s">
        <v>19</v>
      </c>
      <c r="G817" t="s">
        <v>19</v>
      </c>
      <c r="H817" t="s">
        <v>82</v>
      </c>
      <c r="I817" t="s">
        <v>1843</v>
      </c>
      <c r="J817">
        <v>697</v>
      </c>
      <c r="K817" t="s">
        <v>84</v>
      </c>
      <c r="L817" t="s">
        <v>85</v>
      </c>
      <c r="M817" t="s">
        <v>86</v>
      </c>
      <c r="N817">
        <v>1</v>
      </c>
      <c r="O817" s="1">
        <v>44666.338958333334</v>
      </c>
      <c r="P817" s="1">
        <v>44666.502488425926</v>
      </c>
      <c r="Q817">
        <v>12958</v>
      </c>
      <c r="R817">
        <v>1171</v>
      </c>
      <c r="S817" t="b">
        <v>0</v>
      </c>
      <c r="T817" t="s">
        <v>87</v>
      </c>
      <c r="U817" t="b">
        <v>0</v>
      </c>
      <c r="V817" t="s">
        <v>88</v>
      </c>
      <c r="W817" s="1">
        <v>44666.502488425926</v>
      </c>
      <c r="X817">
        <v>380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697</v>
      </c>
      <c r="AE817">
        <v>663</v>
      </c>
      <c r="AF817">
        <v>0</v>
      </c>
      <c r="AG817">
        <v>8</v>
      </c>
      <c r="AH817" t="s">
        <v>87</v>
      </c>
      <c r="AI817" t="s">
        <v>87</v>
      </c>
      <c r="AJ817" t="s">
        <v>87</v>
      </c>
      <c r="AK817" t="s">
        <v>87</v>
      </c>
      <c r="AL817" t="s">
        <v>87</v>
      </c>
      <c r="AM817" t="s">
        <v>87</v>
      </c>
      <c r="AN817" t="s">
        <v>87</v>
      </c>
      <c r="AO817" t="s">
        <v>87</v>
      </c>
      <c r="AP817" t="s">
        <v>87</v>
      </c>
      <c r="AQ817" t="s">
        <v>87</v>
      </c>
      <c r="AR817" t="s">
        <v>87</v>
      </c>
      <c r="AS817" t="s">
        <v>87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hidden="1" x14ac:dyDescent="0.45">
      <c r="A818" t="s">
        <v>1844</v>
      </c>
      <c r="B818" t="s">
        <v>79</v>
      </c>
      <c r="C818" t="s">
        <v>1579</v>
      </c>
      <c r="D818" t="s">
        <v>81</v>
      </c>
      <c r="E818" s="2" t="str">
        <f t="shared" ref="E818:E823" si="19">HYPERLINK("capsilon://?command=openfolder&amp;siteaddress=FAM.docvelocity-na8.net&amp;folderid=FX2D6F38E9-BBD7-81EE-4265-A8E4C55180DB","FX22043080")</f>
        <v>FX22043080</v>
      </c>
      <c r="F818" t="s">
        <v>19</v>
      </c>
      <c r="G818" t="s">
        <v>19</v>
      </c>
      <c r="H818" t="s">
        <v>82</v>
      </c>
      <c r="I818" t="s">
        <v>1845</v>
      </c>
      <c r="J818">
        <v>395</v>
      </c>
      <c r="K818" t="s">
        <v>84</v>
      </c>
      <c r="L818" t="s">
        <v>85</v>
      </c>
      <c r="M818" t="s">
        <v>86</v>
      </c>
      <c r="N818">
        <v>2</v>
      </c>
      <c r="O818" s="1">
        <v>44666.340208333335</v>
      </c>
      <c r="P818" s="1">
        <v>44666.536006944443</v>
      </c>
      <c r="Q818">
        <v>12301</v>
      </c>
      <c r="R818">
        <v>4616</v>
      </c>
      <c r="S818" t="b">
        <v>0</v>
      </c>
      <c r="T818" t="s">
        <v>87</v>
      </c>
      <c r="U818" t="b">
        <v>0</v>
      </c>
      <c r="V818" t="s">
        <v>531</v>
      </c>
      <c r="W818" s="1">
        <v>44666.518796296295</v>
      </c>
      <c r="X818">
        <v>3426</v>
      </c>
      <c r="Y818">
        <v>255</v>
      </c>
      <c r="Z818">
        <v>0</v>
      </c>
      <c r="AA818">
        <v>255</v>
      </c>
      <c r="AB818">
        <v>57</v>
      </c>
      <c r="AC818">
        <v>121</v>
      </c>
      <c r="AD818">
        <v>140</v>
      </c>
      <c r="AE818">
        <v>0</v>
      </c>
      <c r="AF818">
        <v>0</v>
      </c>
      <c r="AG818">
        <v>0</v>
      </c>
      <c r="AH818" t="s">
        <v>115</v>
      </c>
      <c r="AI818" s="1">
        <v>44666.536006944443</v>
      </c>
      <c r="AJ818">
        <v>1002</v>
      </c>
      <c r="AK818">
        <v>10</v>
      </c>
      <c r="AL818">
        <v>0</v>
      </c>
      <c r="AM818">
        <v>10</v>
      </c>
      <c r="AN818">
        <v>57</v>
      </c>
      <c r="AO818">
        <v>10</v>
      </c>
      <c r="AP818">
        <v>130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hidden="1" x14ac:dyDescent="0.45">
      <c r="A819" t="s">
        <v>1846</v>
      </c>
      <c r="B819" t="s">
        <v>79</v>
      </c>
      <c r="C819" t="s">
        <v>1579</v>
      </c>
      <c r="D819" t="s">
        <v>81</v>
      </c>
      <c r="E819" s="2" t="str">
        <f t="shared" si="19"/>
        <v>FX22043080</v>
      </c>
      <c r="F819" t="s">
        <v>19</v>
      </c>
      <c r="G819" t="s">
        <v>19</v>
      </c>
      <c r="H819" t="s">
        <v>82</v>
      </c>
      <c r="I819" t="s">
        <v>1847</v>
      </c>
      <c r="J819">
        <v>28</v>
      </c>
      <c r="K819" t="s">
        <v>84</v>
      </c>
      <c r="L819" t="s">
        <v>85</v>
      </c>
      <c r="M819" t="s">
        <v>86</v>
      </c>
      <c r="N819">
        <v>2</v>
      </c>
      <c r="O819" s="1">
        <v>44666.343009259261</v>
      </c>
      <c r="P819" s="1">
        <v>44666.487523148149</v>
      </c>
      <c r="Q819">
        <v>12335</v>
      </c>
      <c r="R819">
        <v>151</v>
      </c>
      <c r="S819" t="b">
        <v>0</v>
      </c>
      <c r="T819" t="s">
        <v>87</v>
      </c>
      <c r="U819" t="b">
        <v>0</v>
      </c>
      <c r="V819" t="s">
        <v>130</v>
      </c>
      <c r="W819" s="1">
        <v>44666.485335648147</v>
      </c>
      <c r="X819">
        <v>45</v>
      </c>
      <c r="Y819">
        <v>0</v>
      </c>
      <c r="Z819">
        <v>0</v>
      </c>
      <c r="AA819">
        <v>0</v>
      </c>
      <c r="AB819">
        <v>21</v>
      </c>
      <c r="AC819">
        <v>0</v>
      </c>
      <c r="AD819">
        <v>28</v>
      </c>
      <c r="AE819">
        <v>0</v>
      </c>
      <c r="AF819">
        <v>0</v>
      </c>
      <c r="AG819">
        <v>0</v>
      </c>
      <c r="AH819" t="s">
        <v>413</v>
      </c>
      <c r="AI819" s="1">
        <v>44666.487523148149</v>
      </c>
      <c r="AJ819">
        <v>73</v>
      </c>
      <c r="AK819">
        <v>0</v>
      </c>
      <c r="AL819">
        <v>0</v>
      </c>
      <c r="AM819">
        <v>0</v>
      </c>
      <c r="AN819">
        <v>21</v>
      </c>
      <c r="AO819">
        <v>0</v>
      </c>
      <c r="AP819">
        <v>28</v>
      </c>
      <c r="AQ819">
        <v>0</v>
      </c>
      <c r="AR819">
        <v>0</v>
      </c>
      <c r="AS819">
        <v>0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hidden="1" x14ac:dyDescent="0.45">
      <c r="A820" t="s">
        <v>1848</v>
      </c>
      <c r="B820" t="s">
        <v>79</v>
      </c>
      <c r="C820" t="s">
        <v>1579</v>
      </c>
      <c r="D820" t="s">
        <v>81</v>
      </c>
      <c r="E820" s="2" t="str">
        <f t="shared" si="19"/>
        <v>FX22043080</v>
      </c>
      <c r="F820" t="s">
        <v>19</v>
      </c>
      <c r="G820" t="s">
        <v>19</v>
      </c>
      <c r="H820" t="s">
        <v>82</v>
      </c>
      <c r="I820" t="s">
        <v>1849</v>
      </c>
      <c r="J820">
        <v>28</v>
      </c>
      <c r="K820" t="s">
        <v>84</v>
      </c>
      <c r="L820" t="s">
        <v>85</v>
      </c>
      <c r="M820" t="s">
        <v>86</v>
      </c>
      <c r="N820">
        <v>2</v>
      </c>
      <c r="O820" s="1">
        <v>44666.344675925924</v>
      </c>
      <c r="P820" s="1">
        <v>44666.502835648149</v>
      </c>
      <c r="Q820">
        <v>12549</v>
      </c>
      <c r="R820">
        <v>1116</v>
      </c>
      <c r="S820" t="b">
        <v>0</v>
      </c>
      <c r="T820" t="s">
        <v>87</v>
      </c>
      <c r="U820" t="b">
        <v>0</v>
      </c>
      <c r="V820" t="s">
        <v>1549</v>
      </c>
      <c r="W820" s="1">
        <v>44666.490624999999</v>
      </c>
      <c r="X820">
        <v>136</v>
      </c>
      <c r="Y820">
        <v>21</v>
      </c>
      <c r="Z820">
        <v>0</v>
      </c>
      <c r="AA820">
        <v>21</v>
      </c>
      <c r="AB820">
        <v>0</v>
      </c>
      <c r="AC820">
        <v>4</v>
      </c>
      <c r="AD820">
        <v>7</v>
      </c>
      <c r="AE820">
        <v>0</v>
      </c>
      <c r="AF820">
        <v>0</v>
      </c>
      <c r="AG820">
        <v>0</v>
      </c>
      <c r="AH820" t="s">
        <v>190</v>
      </c>
      <c r="AI820" s="1">
        <v>44666.502835648149</v>
      </c>
      <c r="AJ820">
        <v>937</v>
      </c>
      <c r="AK820">
        <v>6</v>
      </c>
      <c r="AL820">
        <v>0</v>
      </c>
      <c r="AM820">
        <v>6</v>
      </c>
      <c r="AN820">
        <v>0</v>
      </c>
      <c r="AO820">
        <v>6</v>
      </c>
      <c r="AP820">
        <v>1</v>
      </c>
      <c r="AQ820">
        <v>21</v>
      </c>
      <c r="AR820">
        <v>0</v>
      </c>
      <c r="AS820">
        <v>2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hidden="1" x14ac:dyDescent="0.45">
      <c r="A821" t="s">
        <v>1850</v>
      </c>
      <c r="B821" t="s">
        <v>79</v>
      </c>
      <c r="C821" t="s">
        <v>1579</v>
      </c>
      <c r="D821" t="s">
        <v>81</v>
      </c>
      <c r="E821" s="2" t="str">
        <f t="shared" si="19"/>
        <v>FX22043080</v>
      </c>
      <c r="F821" t="s">
        <v>19</v>
      </c>
      <c r="G821" t="s">
        <v>19</v>
      </c>
      <c r="H821" t="s">
        <v>82</v>
      </c>
      <c r="I821" t="s">
        <v>1851</v>
      </c>
      <c r="J821">
        <v>28</v>
      </c>
      <c r="K821" t="s">
        <v>84</v>
      </c>
      <c r="L821" t="s">
        <v>85</v>
      </c>
      <c r="M821" t="s">
        <v>86</v>
      </c>
      <c r="N821">
        <v>2</v>
      </c>
      <c r="O821" s="1">
        <v>44666.346458333333</v>
      </c>
      <c r="P821" s="1">
        <v>44666.531435185185</v>
      </c>
      <c r="Q821">
        <v>13320</v>
      </c>
      <c r="R821">
        <v>2662</v>
      </c>
      <c r="S821" t="b">
        <v>0</v>
      </c>
      <c r="T821" t="s">
        <v>87</v>
      </c>
      <c r="U821" t="b">
        <v>0</v>
      </c>
      <c r="V821" t="s">
        <v>127</v>
      </c>
      <c r="W821" s="1">
        <v>44666.509618055556</v>
      </c>
      <c r="X821">
        <v>1452</v>
      </c>
      <c r="Y821">
        <v>21</v>
      </c>
      <c r="Z821">
        <v>0</v>
      </c>
      <c r="AA821">
        <v>21</v>
      </c>
      <c r="AB821">
        <v>0</v>
      </c>
      <c r="AC821">
        <v>18</v>
      </c>
      <c r="AD821">
        <v>7</v>
      </c>
      <c r="AE821">
        <v>0</v>
      </c>
      <c r="AF821">
        <v>0</v>
      </c>
      <c r="AG821">
        <v>0</v>
      </c>
      <c r="AH821" t="s">
        <v>182</v>
      </c>
      <c r="AI821" s="1">
        <v>44666.531435185185</v>
      </c>
      <c r="AJ821">
        <v>594</v>
      </c>
      <c r="AK821">
        <v>2</v>
      </c>
      <c r="AL821">
        <v>0</v>
      </c>
      <c r="AM821">
        <v>2</v>
      </c>
      <c r="AN821">
        <v>0</v>
      </c>
      <c r="AO821">
        <v>2</v>
      </c>
      <c r="AP821">
        <v>5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hidden="1" x14ac:dyDescent="0.45">
      <c r="A822" t="s">
        <v>1852</v>
      </c>
      <c r="B822" t="s">
        <v>79</v>
      </c>
      <c r="C822" t="s">
        <v>1579</v>
      </c>
      <c r="D822" t="s">
        <v>81</v>
      </c>
      <c r="E822" s="2" t="str">
        <f t="shared" si="19"/>
        <v>FX22043080</v>
      </c>
      <c r="F822" t="s">
        <v>19</v>
      </c>
      <c r="G822" t="s">
        <v>19</v>
      </c>
      <c r="H822" t="s">
        <v>82</v>
      </c>
      <c r="I822" t="s">
        <v>1853</v>
      </c>
      <c r="J822">
        <v>28</v>
      </c>
      <c r="K822" t="s">
        <v>84</v>
      </c>
      <c r="L822" t="s">
        <v>85</v>
      </c>
      <c r="M822" t="s">
        <v>86</v>
      </c>
      <c r="N822">
        <v>2</v>
      </c>
      <c r="O822" s="1">
        <v>44666.349131944444</v>
      </c>
      <c r="P822" s="1">
        <v>44666.456041666665</v>
      </c>
      <c r="Q822">
        <v>8804</v>
      </c>
      <c r="R822">
        <v>433</v>
      </c>
      <c r="S822" t="b">
        <v>0</v>
      </c>
      <c r="T822" t="s">
        <v>87</v>
      </c>
      <c r="U822" t="b">
        <v>0</v>
      </c>
      <c r="V822" t="s">
        <v>158</v>
      </c>
      <c r="W822" s="1">
        <v>44666.451307870368</v>
      </c>
      <c r="X822">
        <v>85</v>
      </c>
      <c r="Y822">
        <v>21</v>
      </c>
      <c r="Z822">
        <v>0</v>
      </c>
      <c r="AA822">
        <v>21</v>
      </c>
      <c r="AB822">
        <v>0</v>
      </c>
      <c r="AC822">
        <v>0</v>
      </c>
      <c r="AD822">
        <v>7</v>
      </c>
      <c r="AE822">
        <v>0</v>
      </c>
      <c r="AF822">
        <v>0</v>
      </c>
      <c r="AG822">
        <v>0</v>
      </c>
      <c r="AH822" t="s">
        <v>1788</v>
      </c>
      <c r="AI822" s="1">
        <v>44666.456041666665</v>
      </c>
      <c r="AJ822">
        <v>348</v>
      </c>
      <c r="AK822">
        <v>3</v>
      </c>
      <c r="AL822">
        <v>0</v>
      </c>
      <c r="AM822">
        <v>3</v>
      </c>
      <c r="AN822">
        <v>0</v>
      </c>
      <c r="AO822">
        <v>2</v>
      </c>
      <c r="AP822">
        <v>4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hidden="1" x14ac:dyDescent="0.45">
      <c r="A823" t="s">
        <v>1854</v>
      </c>
      <c r="B823" t="s">
        <v>79</v>
      </c>
      <c r="C823" t="s">
        <v>1579</v>
      </c>
      <c r="D823" t="s">
        <v>81</v>
      </c>
      <c r="E823" s="2" t="str">
        <f t="shared" si="19"/>
        <v>FX22043080</v>
      </c>
      <c r="F823" t="s">
        <v>19</v>
      </c>
      <c r="G823" t="s">
        <v>19</v>
      </c>
      <c r="H823" t="s">
        <v>82</v>
      </c>
      <c r="I823" t="s">
        <v>1855</v>
      </c>
      <c r="J823">
        <v>28</v>
      </c>
      <c r="K823" t="s">
        <v>84</v>
      </c>
      <c r="L823" t="s">
        <v>85</v>
      </c>
      <c r="M823" t="s">
        <v>86</v>
      </c>
      <c r="N823">
        <v>2</v>
      </c>
      <c r="O823" s="1">
        <v>44666.350787037038</v>
      </c>
      <c r="P823" s="1">
        <v>44666.459016203706</v>
      </c>
      <c r="Q823">
        <v>8846</v>
      </c>
      <c r="R823">
        <v>505</v>
      </c>
      <c r="S823" t="b">
        <v>0</v>
      </c>
      <c r="T823" t="s">
        <v>87</v>
      </c>
      <c r="U823" t="b">
        <v>0</v>
      </c>
      <c r="V823" t="s">
        <v>148</v>
      </c>
      <c r="W823" s="1">
        <v>44666.454085648147</v>
      </c>
      <c r="X823">
        <v>249</v>
      </c>
      <c r="Y823">
        <v>21</v>
      </c>
      <c r="Z823">
        <v>0</v>
      </c>
      <c r="AA823">
        <v>21</v>
      </c>
      <c r="AB823">
        <v>0</v>
      </c>
      <c r="AC823">
        <v>1</v>
      </c>
      <c r="AD823">
        <v>7</v>
      </c>
      <c r="AE823">
        <v>0</v>
      </c>
      <c r="AF823">
        <v>0</v>
      </c>
      <c r="AG823">
        <v>0</v>
      </c>
      <c r="AH823" t="s">
        <v>1788</v>
      </c>
      <c r="AI823" s="1">
        <v>44666.459016203706</v>
      </c>
      <c r="AJ823">
        <v>256</v>
      </c>
      <c r="AK823">
        <v>3</v>
      </c>
      <c r="AL823">
        <v>0</v>
      </c>
      <c r="AM823">
        <v>3</v>
      </c>
      <c r="AN823">
        <v>0</v>
      </c>
      <c r="AO823">
        <v>2</v>
      </c>
      <c r="AP823">
        <v>4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hidden="1" x14ac:dyDescent="0.45">
      <c r="A824" t="s">
        <v>1856</v>
      </c>
      <c r="B824" t="s">
        <v>79</v>
      </c>
      <c r="C824" t="s">
        <v>1857</v>
      </c>
      <c r="D824" t="s">
        <v>81</v>
      </c>
      <c r="E824" s="2" t="str">
        <f>HYPERLINK("capsilon://?command=openfolder&amp;siteaddress=FAM.docvelocity-na8.net&amp;folderid=FX57768908-9D16-46C6-6448-3090EC12DA4D","FX22043617")</f>
        <v>FX22043617</v>
      </c>
      <c r="F824" t="s">
        <v>19</v>
      </c>
      <c r="G824" t="s">
        <v>19</v>
      </c>
      <c r="H824" t="s">
        <v>82</v>
      </c>
      <c r="I824" t="s">
        <v>1858</v>
      </c>
      <c r="J824">
        <v>150</v>
      </c>
      <c r="K824" t="s">
        <v>84</v>
      </c>
      <c r="L824" t="s">
        <v>85</v>
      </c>
      <c r="M824" t="s">
        <v>86</v>
      </c>
      <c r="N824">
        <v>2</v>
      </c>
      <c r="O824" s="1">
        <v>44666.356168981481</v>
      </c>
      <c r="P824" s="1">
        <v>44666.461192129631</v>
      </c>
      <c r="Q824">
        <v>8513</v>
      </c>
      <c r="R824">
        <v>561</v>
      </c>
      <c r="S824" t="b">
        <v>0</v>
      </c>
      <c r="T824" t="s">
        <v>87</v>
      </c>
      <c r="U824" t="b">
        <v>0</v>
      </c>
      <c r="V824" t="s">
        <v>158</v>
      </c>
      <c r="W824" s="1">
        <v>44666.453113425923</v>
      </c>
      <c r="X824">
        <v>155</v>
      </c>
      <c r="Y824">
        <v>135</v>
      </c>
      <c r="Z824">
        <v>0</v>
      </c>
      <c r="AA824">
        <v>135</v>
      </c>
      <c r="AB824">
        <v>0</v>
      </c>
      <c r="AC824">
        <v>0</v>
      </c>
      <c r="AD824">
        <v>15</v>
      </c>
      <c r="AE824">
        <v>0</v>
      </c>
      <c r="AF824">
        <v>0</v>
      </c>
      <c r="AG824">
        <v>0</v>
      </c>
      <c r="AH824" t="s">
        <v>1797</v>
      </c>
      <c r="AI824" s="1">
        <v>44666.461192129631</v>
      </c>
      <c r="AJ824">
        <v>406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15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45">
      <c r="A825" t="s">
        <v>1859</v>
      </c>
      <c r="B825" t="s">
        <v>79</v>
      </c>
      <c r="C825" t="s">
        <v>1813</v>
      </c>
      <c r="D825" t="s">
        <v>81</v>
      </c>
      <c r="E825" s="2" t="str">
        <f>HYPERLINK("capsilon://?command=openfolder&amp;siteaddress=FAM.docvelocity-na8.net&amp;folderid=FX9C2103EC-4AB7-345E-FB30-B24EDE8A2DC4","FX22044084")</f>
        <v>FX22044084</v>
      </c>
      <c r="F825" t="s">
        <v>19</v>
      </c>
      <c r="G825" t="s">
        <v>19</v>
      </c>
      <c r="H825" t="s">
        <v>82</v>
      </c>
      <c r="I825" t="s">
        <v>1860</v>
      </c>
      <c r="J825">
        <v>50</v>
      </c>
      <c r="K825" t="s">
        <v>84</v>
      </c>
      <c r="L825" t="s">
        <v>85</v>
      </c>
      <c r="M825" t="s">
        <v>81</v>
      </c>
      <c r="N825">
        <v>1</v>
      </c>
      <c r="O825" s="1">
        <v>44666.3591087963</v>
      </c>
      <c r="P825" s="1">
        <v>44666.426666666666</v>
      </c>
      <c r="Q825">
        <v>5637</v>
      </c>
      <c r="R825">
        <v>200</v>
      </c>
      <c r="S825" t="b">
        <v>0</v>
      </c>
      <c r="T825" t="s">
        <v>1861</v>
      </c>
      <c r="U825" t="b">
        <v>0</v>
      </c>
      <c r="V825" t="s">
        <v>1861</v>
      </c>
      <c r="W825" s="1">
        <v>44666.426666666666</v>
      </c>
      <c r="X825">
        <v>195</v>
      </c>
      <c r="Y825">
        <v>48</v>
      </c>
      <c r="Z825">
        <v>0</v>
      </c>
      <c r="AA825">
        <v>48</v>
      </c>
      <c r="AB825">
        <v>0</v>
      </c>
      <c r="AC825">
        <v>12</v>
      </c>
      <c r="AD825">
        <v>2</v>
      </c>
      <c r="AE825">
        <v>0</v>
      </c>
      <c r="AF825">
        <v>0</v>
      </c>
      <c r="AG825">
        <v>0</v>
      </c>
      <c r="AH825" t="s">
        <v>87</v>
      </c>
      <c r="AI825" t="s">
        <v>87</v>
      </c>
      <c r="AJ825" t="s">
        <v>87</v>
      </c>
      <c r="AK825" t="s">
        <v>87</v>
      </c>
      <c r="AL825" t="s">
        <v>87</v>
      </c>
      <c r="AM825" t="s">
        <v>87</v>
      </c>
      <c r="AN825" t="s">
        <v>87</v>
      </c>
      <c r="AO825" t="s">
        <v>87</v>
      </c>
      <c r="AP825" t="s">
        <v>87</v>
      </c>
      <c r="AQ825" t="s">
        <v>87</v>
      </c>
      <c r="AR825" t="s">
        <v>87</v>
      </c>
      <c r="AS825" t="s">
        <v>87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45">
      <c r="A826" t="s">
        <v>1862</v>
      </c>
      <c r="B826" t="s">
        <v>79</v>
      </c>
      <c r="C826" t="s">
        <v>1813</v>
      </c>
      <c r="D826" t="s">
        <v>81</v>
      </c>
      <c r="E826" s="2" t="str">
        <f>HYPERLINK("capsilon://?command=openfolder&amp;siteaddress=FAM.docvelocity-na8.net&amp;folderid=FX9C2103EC-4AB7-345E-FB30-B24EDE8A2DC4","FX22044084")</f>
        <v>FX22044084</v>
      </c>
      <c r="F826" t="s">
        <v>19</v>
      </c>
      <c r="G826" t="s">
        <v>19</v>
      </c>
      <c r="H826" t="s">
        <v>82</v>
      </c>
      <c r="I826" t="s">
        <v>1863</v>
      </c>
      <c r="J826">
        <v>53</v>
      </c>
      <c r="K826" t="s">
        <v>84</v>
      </c>
      <c r="L826" t="s">
        <v>85</v>
      </c>
      <c r="M826" t="s">
        <v>81</v>
      </c>
      <c r="N826">
        <v>1</v>
      </c>
      <c r="O826" s="1">
        <v>44666.364629629628</v>
      </c>
      <c r="P826" s="1">
        <v>44666.424375000002</v>
      </c>
      <c r="Q826">
        <v>4606</v>
      </c>
      <c r="R826">
        <v>556</v>
      </c>
      <c r="S826" t="b">
        <v>0</v>
      </c>
      <c r="T826" t="s">
        <v>1861</v>
      </c>
      <c r="U826" t="b">
        <v>0</v>
      </c>
      <c r="V826" t="s">
        <v>1861</v>
      </c>
      <c r="W826" s="1">
        <v>44666.424375000002</v>
      </c>
      <c r="X826">
        <v>556</v>
      </c>
      <c r="Y826">
        <v>48</v>
      </c>
      <c r="Z826">
        <v>0</v>
      </c>
      <c r="AA826">
        <v>48</v>
      </c>
      <c r="AB826">
        <v>0</v>
      </c>
      <c r="AC826">
        <v>5</v>
      </c>
      <c r="AD826">
        <v>5</v>
      </c>
      <c r="AE826">
        <v>0</v>
      </c>
      <c r="AF826">
        <v>0</v>
      </c>
      <c r="AG826">
        <v>0</v>
      </c>
      <c r="AH826" t="s">
        <v>87</v>
      </c>
      <c r="AI826" t="s">
        <v>87</v>
      </c>
      <c r="AJ826" t="s">
        <v>87</v>
      </c>
      <c r="AK826" t="s">
        <v>87</v>
      </c>
      <c r="AL826" t="s">
        <v>87</v>
      </c>
      <c r="AM826" t="s">
        <v>87</v>
      </c>
      <c r="AN826" t="s">
        <v>87</v>
      </c>
      <c r="AO826" t="s">
        <v>87</v>
      </c>
      <c r="AP826" t="s">
        <v>87</v>
      </c>
      <c r="AQ826" t="s">
        <v>87</v>
      </c>
      <c r="AR826" t="s">
        <v>87</v>
      </c>
      <c r="AS826" t="s">
        <v>87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hidden="1" x14ac:dyDescent="0.45">
      <c r="A827" t="s">
        <v>1864</v>
      </c>
      <c r="B827" t="s">
        <v>79</v>
      </c>
      <c r="C827" t="s">
        <v>1659</v>
      </c>
      <c r="D827" t="s">
        <v>81</v>
      </c>
      <c r="E827" s="2" t="str">
        <f>HYPERLINK("capsilon://?command=openfolder&amp;siteaddress=FAM.docvelocity-na8.net&amp;folderid=FXFAA4FD41-AE94-5451-EACC-D38FDD0D5823","FX22044169")</f>
        <v>FX22044169</v>
      </c>
      <c r="F827" t="s">
        <v>19</v>
      </c>
      <c r="G827" t="s">
        <v>19</v>
      </c>
      <c r="H827" t="s">
        <v>82</v>
      </c>
      <c r="I827" t="s">
        <v>1823</v>
      </c>
      <c r="J827">
        <v>330</v>
      </c>
      <c r="K827" t="s">
        <v>84</v>
      </c>
      <c r="L827" t="s">
        <v>85</v>
      </c>
      <c r="M827" t="s">
        <v>86</v>
      </c>
      <c r="N827">
        <v>2</v>
      </c>
      <c r="O827" s="1">
        <v>44666.379791666666</v>
      </c>
      <c r="P827" s="1">
        <v>44666.402824074074</v>
      </c>
      <c r="Q827">
        <v>152</v>
      </c>
      <c r="R827">
        <v>1838</v>
      </c>
      <c r="S827" t="b">
        <v>0</v>
      </c>
      <c r="T827" t="s">
        <v>87</v>
      </c>
      <c r="U827" t="b">
        <v>1</v>
      </c>
      <c r="V827" t="s">
        <v>1628</v>
      </c>
      <c r="W827" s="1">
        <v>44666.397037037037</v>
      </c>
      <c r="X827">
        <v>1242</v>
      </c>
      <c r="Y827">
        <v>157</v>
      </c>
      <c r="Z827">
        <v>0</v>
      </c>
      <c r="AA827">
        <v>157</v>
      </c>
      <c r="AB827">
        <v>0</v>
      </c>
      <c r="AC827">
        <v>27</v>
      </c>
      <c r="AD827">
        <v>173</v>
      </c>
      <c r="AE827">
        <v>0</v>
      </c>
      <c r="AF827">
        <v>0</v>
      </c>
      <c r="AG827">
        <v>0</v>
      </c>
      <c r="AH827" t="s">
        <v>1792</v>
      </c>
      <c r="AI827" s="1">
        <v>44666.402824074074</v>
      </c>
      <c r="AJ827">
        <v>472</v>
      </c>
      <c r="AK827">
        <v>2</v>
      </c>
      <c r="AL827">
        <v>0</v>
      </c>
      <c r="AM827">
        <v>2</v>
      </c>
      <c r="AN827">
        <v>0</v>
      </c>
      <c r="AO827">
        <v>1</v>
      </c>
      <c r="AP827">
        <v>171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hidden="1" x14ac:dyDescent="0.45">
      <c r="A828" t="s">
        <v>1865</v>
      </c>
      <c r="B828" t="s">
        <v>79</v>
      </c>
      <c r="C828" t="s">
        <v>1747</v>
      </c>
      <c r="D828" t="s">
        <v>81</v>
      </c>
      <c r="E828" s="2" t="str">
        <f>HYPERLINK("capsilon://?command=openfolder&amp;siteaddress=FAM.docvelocity-na8.net&amp;folderid=FX6BA24F7E-35A0-C9DE-6DAE-16F3666EDFE2","FX2204977")</f>
        <v>FX2204977</v>
      </c>
      <c r="F828" t="s">
        <v>19</v>
      </c>
      <c r="G828" t="s">
        <v>19</v>
      </c>
      <c r="H828" t="s">
        <v>82</v>
      </c>
      <c r="I828" t="s">
        <v>1866</v>
      </c>
      <c r="J828">
        <v>66</v>
      </c>
      <c r="K828" t="s">
        <v>84</v>
      </c>
      <c r="L828" t="s">
        <v>85</v>
      </c>
      <c r="M828" t="s">
        <v>86</v>
      </c>
      <c r="N828">
        <v>2</v>
      </c>
      <c r="O828" s="1">
        <v>44666.424050925925</v>
      </c>
      <c r="P828" s="1">
        <v>44666.504259259258</v>
      </c>
      <c r="Q828">
        <v>6212</v>
      </c>
      <c r="R828">
        <v>718</v>
      </c>
      <c r="S828" t="b">
        <v>0</v>
      </c>
      <c r="T828" t="s">
        <v>87</v>
      </c>
      <c r="U828" t="b">
        <v>0</v>
      </c>
      <c r="V828" t="s">
        <v>151</v>
      </c>
      <c r="W828" s="1">
        <v>44666.488900462966</v>
      </c>
      <c r="X828">
        <v>264</v>
      </c>
      <c r="Y828">
        <v>61</v>
      </c>
      <c r="Z828">
        <v>0</v>
      </c>
      <c r="AA828">
        <v>61</v>
      </c>
      <c r="AB828">
        <v>0</v>
      </c>
      <c r="AC828">
        <v>4</v>
      </c>
      <c r="AD828">
        <v>5</v>
      </c>
      <c r="AE828">
        <v>0</v>
      </c>
      <c r="AF828">
        <v>0</v>
      </c>
      <c r="AG828">
        <v>0</v>
      </c>
      <c r="AH828" t="s">
        <v>182</v>
      </c>
      <c r="AI828" s="1">
        <v>44666.504259259258</v>
      </c>
      <c r="AJ828">
        <v>311</v>
      </c>
      <c r="AK828">
        <v>2</v>
      </c>
      <c r="AL828">
        <v>0</v>
      </c>
      <c r="AM828">
        <v>2</v>
      </c>
      <c r="AN828">
        <v>0</v>
      </c>
      <c r="AO828">
        <v>2</v>
      </c>
      <c r="AP828">
        <v>3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hidden="1" x14ac:dyDescent="0.45">
      <c r="A829" t="s">
        <v>1867</v>
      </c>
      <c r="B829" t="s">
        <v>79</v>
      </c>
      <c r="C829" t="s">
        <v>1747</v>
      </c>
      <c r="D829" t="s">
        <v>81</v>
      </c>
      <c r="E829" s="2" t="str">
        <f>HYPERLINK("capsilon://?command=openfolder&amp;siteaddress=FAM.docvelocity-na8.net&amp;folderid=FX6BA24F7E-35A0-C9DE-6DAE-16F3666EDFE2","FX2204977")</f>
        <v>FX2204977</v>
      </c>
      <c r="F829" t="s">
        <v>19</v>
      </c>
      <c r="G829" t="s">
        <v>19</v>
      </c>
      <c r="H829" t="s">
        <v>82</v>
      </c>
      <c r="I829" t="s">
        <v>1868</v>
      </c>
      <c r="J829">
        <v>66</v>
      </c>
      <c r="K829" t="s">
        <v>84</v>
      </c>
      <c r="L829" t="s">
        <v>85</v>
      </c>
      <c r="M829" t="s">
        <v>86</v>
      </c>
      <c r="N829">
        <v>2</v>
      </c>
      <c r="O829" s="1">
        <v>44666.424212962964</v>
      </c>
      <c r="P829" s="1">
        <v>44666.512361111112</v>
      </c>
      <c r="Q829">
        <v>6277</v>
      </c>
      <c r="R829">
        <v>1339</v>
      </c>
      <c r="S829" t="b">
        <v>0</v>
      </c>
      <c r="T829" t="s">
        <v>87</v>
      </c>
      <c r="U829" t="b">
        <v>0</v>
      </c>
      <c r="V829" t="s">
        <v>127</v>
      </c>
      <c r="W829" s="1">
        <v>44666.492800925924</v>
      </c>
      <c r="X829">
        <v>489</v>
      </c>
      <c r="Y829">
        <v>61</v>
      </c>
      <c r="Z829">
        <v>0</v>
      </c>
      <c r="AA829">
        <v>61</v>
      </c>
      <c r="AB829">
        <v>0</v>
      </c>
      <c r="AC829">
        <v>6</v>
      </c>
      <c r="AD829">
        <v>5</v>
      </c>
      <c r="AE829">
        <v>0</v>
      </c>
      <c r="AF829">
        <v>0</v>
      </c>
      <c r="AG829">
        <v>0</v>
      </c>
      <c r="AH829" t="s">
        <v>190</v>
      </c>
      <c r="AI829" s="1">
        <v>44666.512361111112</v>
      </c>
      <c r="AJ829">
        <v>822</v>
      </c>
      <c r="AK829">
        <v>1</v>
      </c>
      <c r="AL829">
        <v>0</v>
      </c>
      <c r="AM829">
        <v>1</v>
      </c>
      <c r="AN829">
        <v>0</v>
      </c>
      <c r="AO829">
        <v>1</v>
      </c>
      <c r="AP829">
        <v>4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hidden="1" x14ac:dyDescent="0.45">
      <c r="A830" t="s">
        <v>1869</v>
      </c>
      <c r="B830" t="s">
        <v>79</v>
      </c>
      <c r="C830" t="s">
        <v>1747</v>
      </c>
      <c r="D830" t="s">
        <v>81</v>
      </c>
      <c r="E830" s="2" t="str">
        <f>HYPERLINK("capsilon://?command=openfolder&amp;siteaddress=FAM.docvelocity-na8.net&amp;folderid=FX6BA24F7E-35A0-C9DE-6DAE-16F3666EDFE2","FX2204977")</f>
        <v>FX2204977</v>
      </c>
      <c r="F830" t="s">
        <v>19</v>
      </c>
      <c r="G830" t="s">
        <v>19</v>
      </c>
      <c r="H830" t="s">
        <v>82</v>
      </c>
      <c r="I830" t="s">
        <v>1870</v>
      </c>
      <c r="J830">
        <v>66</v>
      </c>
      <c r="K830" t="s">
        <v>84</v>
      </c>
      <c r="L830" t="s">
        <v>85</v>
      </c>
      <c r="M830" t="s">
        <v>86</v>
      </c>
      <c r="N830">
        <v>2</v>
      </c>
      <c r="O830" s="1">
        <v>44666.424421296295</v>
      </c>
      <c r="P830" s="1">
        <v>44666.506736111114</v>
      </c>
      <c r="Q830">
        <v>6754</v>
      </c>
      <c r="R830">
        <v>358</v>
      </c>
      <c r="S830" t="b">
        <v>0</v>
      </c>
      <c r="T830" t="s">
        <v>87</v>
      </c>
      <c r="U830" t="b">
        <v>0</v>
      </c>
      <c r="V830" t="s">
        <v>1549</v>
      </c>
      <c r="W830" s="1">
        <v>44666.489039351851</v>
      </c>
      <c r="X830">
        <v>128</v>
      </c>
      <c r="Y830">
        <v>61</v>
      </c>
      <c r="Z830">
        <v>0</v>
      </c>
      <c r="AA830">
        <v>61</v>
      </c>
      <c r="AB830">
        <v>0</v>
      </c>
      <c r="AC830">
        <v>3</v>
      </c>
      <c r="AD830">
        <v>5</v>
      </c>
      <c r="AE830">
        <v>0</v>
      </c>
      <c r="AF830">
        <v>0</v>
      </c>
      <c r="AG830">
        <v>0</v>
      </c>
      <c r="AH830" t="s">
        <v>182</v>
      </c>
      <c r="AI830" s="1">
        <v>44666.506736111114</v>
      </c>
      <c r="AJ830">
        <v>213</v>
      </c>
      <c r="AK830">
        <v>3</v>
      </c>
      <c r="AL830">
        <v>0</v>
      </c>
      <c r="AM830">
        <v>3</v>
      </c>
      <c r="AN830">
        <v>0</v>
      </c>
      <c r="AO830">
        <v>3</v>
      </c>
      <c r="AP830">
        <v>2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hidden="1" x14ac:dyDescent="0.45">
      <c r="A831" t="s">
        <v>1871</v>
      </c>
      <c r="B831" t="s">
        <v>79</v>
      </c>
      <c r="C831" t="s">
        <v>1659</v>
      </c>
      <c r="D831" t="s">
        <v>81</v>
      </c>
      <c r="E831" s="2" t="str">
        <f>HYPERLINK("capsilon://?command=openfolder&amp;siteaddress=FAM.docvelocity-na8.net&amp;folderid=FXFAA4FD41-AE94-5451-EACC-D38FDD0D5823","FX22044169")</f>
        <v>FX22044169</v>
      </c>
      <c r="F831" t="s">
        <v>19</v>
      </c>
      <c r="G831" t="s">
        <v>19</v>
      </c>
      <c r="H831" t="s">
        <v>82</v>
      </c>
      <c r="I831" t="s">
        <v>1872</v>
      </c>
      <c r="J831">
        <v>0</v>
      </c>
      <c r="K831" t="s">
        <v>84</v>
      </c>
      <c r="L831" t="s">
        <v>85</v>
      </c>
      <c r="M831" t="s">
        <v>86</v>
      </c>
      <c r="N831">
        <v>2</v>
      </c>
      <c r="O831" s="1">
        <v>44666.435277777775</v>
      </c>
      <c r="P831" s="1">
        <v>44666.459039351852</v>
      </c>
      <c r="Q831">
        <v>1758</v>
      </c>
      <c r="R831">
        <v>295</v>
      </c>
      <c r="S831" t="b">
        <v>0</v>
      </c>
      <c r="T831" t="s">
        <v>87</v>
      </c>
      <c r="U831" t="b">
        <v>0</v>
      </c>
      <c r="V831" t="s">
        <v>148</v>
      </c>
      <c r="W831" s="1">
        <v>44666.457245370373</v>
      </c>
      <c r="X831">
        <v>185</v>
      </c>
      <c r="Y831">
        <v>10</v>
      </c>
      <c r="Z831">
        <v>0</v>
      </c>
      <c r="AA831">
        <v>10</v>
      </c>
      <c r="AB831">
        <v>0</v>
      </c>
      <c r="AC831">
        <v>5</v>
      </c>
      <c r="AD831">
        <v>-10</v>
      </c>
      <c r="AE831">
        <v>0</v>
      </c>
      <c r="AF831">
        <v>0</v>
      </c>
      <c r="AG831">
        <v>0</v>
      </c>
      <c r="AH831" t="s">
        <v>420</v>
      </c>
      <c r="AI831" s="1">
        <v>44666.459039351852</v>
      </c>
      <c r="AJ831">
        <v>110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-10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hidden="1" x14ac:dyDescent="0.45">
      <c r="A832" t="s">
        <v>1873</v>
      </c>
      <c r="B832" t="s">
        <v>79</v>
      </c>
      <c r="C832" t="s">
        <v>1874</v>
      </c>
      <c r="D832" t="s">
        <v>81</v>
      </c>
      <c r="E832" s="2" t="str">
        <f t="shared" ref="E832:E837" si="20">HYPERLINK("capsilon://?command=openfolder&amp;siteaddress=FAM.docvelocity-na8.net&amp;folderid=FXED4E377A-4FFD-6990-F254-1F7BDDA3A0B7","FX22045352")</f>
        <v>FX22045352</v>
      </c>
      <c r="F832" t="s">
        <v>19</v>
      </c>
      <c r="G832" t="s">
        <v>19</v>
      </c>
      <c r="H832" t="s">
        <v>82</v>
      </c>
      <c r="I832" t="s">
        <v>1875</v>
      </c>
      <c r="J832">
        <v>61</v>
      </c>
      <c r="K832" t="s">
        <v>84</v>
      </c>
      <c r="L832" t="s">
        <v>85</v>
      </c>
      <c r="M832" t="s">
        <v>86</v>
      </c>
      <c r="N832">
        <v>2</v>
      </c>
      <c r="O832" s="1">
        <v>44666.436701388891</v>
      </c>
      <c r="P832" s="1">
        <v>44666.465833333335</v>
      </c>
      <c r="Q832">
        <v>1914</v>
      </c>
      <c r="R832">
        <v>603</v>
      </c>
      <c r="S832" t="b">
        <v>0</v>
      </c>
      <c r="T832" t="s">
        <v>87</v>
      </c>
      <c r="U832" t="b">
        <v>0</v>
      </c>
      <c r="V832" t="s">
        <v>148</v>
      </c>
      <c r="W832" s="1">
        <v>44666.462164351855</v>
      </c>
      <c r="X832">
        <v>424</v>
      </c>
      <c r="Y832">
        <v>56</v>
      </c>
      <c r="Z832">
        <v>0</v>
      </c>
      <c r="AA832">
        <v>56</v>
      </c>
      <c r="AB832">
        <v>0</v>
      </c>
      <c r="AC832">
        <v>1</v>
      </c>
      <c r="AD832">
        <v>5</v>
      </c>
      <c r="AE832">
        <v>0</v>
      </c>
      <c r="AF832">
        <v>0</v>
      </c>
      <c r="AG832">
        <v>0</v>
      </c>
      <c r="AH832" t="s">
        <v>1797</v>
      </c>
      <c r="AI832" s="1">
        <v>44666.465833333335</v>
      </c>
      <c r="AJ832">
        <v>179</v>
      </c>
      <c r="AK832">
        <v>1</v>
      </c>
      <c r="AL832">
        <v>0</v>
      </c>
      <c r="AM832">
        <v>1</v>
      </c>
      <c r="AN832">
        <v>0</v>
      </c>
      <c r="AO832">
        <v>1</v>
      </c>
      <c r="AP832">
        <v>4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hidden="1" x14ac:dyDescent="0.45">
      <c r="A833" t="s">
        <v>1876</v>
      </c>
      <c r="B833" t="s">
        <v>79</v>
      </c>
      <c r="C833" t="s">
        <v>1874</v>
      </c>
      <c r="D833" t="s">
        <v>81</v>
      </c>
      <c r="E833" s="2" t="str">
        <f t="shared" si="20"/>
        <v>FX22045352</v>
      </c>
      <c r="F833" t="s">
        <v>19</v>
      </c>
      <c r="G833" t="s">
        <v>19</v>
      </c>
      <c r="H833" t="s">
        <v>82</v>
      </c>
      <c r="I833" t="s">
        <v>1877</v>
      </c>
      <c r="J833">
        <v>61</v>
      </c>
      <c r="K833" t="s">
        <v>84</v>
      </c>
      <c r="L833" t="s">
        <v>85</v>
      </c>
      <c r="M833" t="s">
        <v>86</v>
      </c>
      <c r="N833">
        <v>2</v>
      </c>
      <c r="O833" s="1">
        <v>44666.43677083333</v>
      </c>
      <c r="P833" s="1">
        <v>44666.472013888888</v>
      </c>
      <c r="Q833">
        <v>2475</v>
      </c>
      <c r="R833">
        <v>570</v>
      </c>
      <c r="S833" t="b">
        <v>0</v>
      </c>
      <c r="T833" t="s">
        <v>87</v>
      </c>
      <c r="U833" t="b">
        <v>0</v>
      </c>
      <c r="V833" t="s">
        <v>148</v>
      </c>
      <c r="W833" s="1">
        <v>44666.465405092589</v>
      </c>
      <c r="X833">
        <v>279</v>
      </c>
      <c r="Y833">
        <v>56</v>
      </c>
      <c r="Z833">
        <v>0</v>
      </c>
      <c r="AA833">
        <v>56</v>
      </c>
      <c r="AB833">
        <v>0</v>
      </c>
      <c r="AC833">
        <v>1</v>
      </c>
      <c r="AD833">
        <v>5</v>
      </c>
      <c r="AE833">
        <v>0</v>
      </c>
      <c r="AF833">
        <v>0</v>
      </c>
      <c r="AG833">
        <v>0</v>
      </c>
      <c r="AH833" t="s">
        <v>1455</v>
      </c>
      <c r="AI833" s="1">
        <v>44666.472013888888</v>
      </c>
      <c r="AJ833">
        <v>280</v>
      </c>
      <c r="AK833">
        <v>2</v>
      </c>
      <c r="AL833">
        <v>0</v>
      </c>
      <c r="AM833">
        <v>2</v>
      </c>
      <c r="AN833">
        <v>0</v>
      </c>
      <c r="AO833">
        <v>1</v>
      </c>
      <c r="AP833">
        <v>3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hidden="1" x14ac:dyDescent="0.45">
      <c r="A834" t="s">
        <v>1878</v>
      </c>
      <c r="B834" t="s">
        <v>79</v>
      </c>
      <c r="C834" t="s">
        <v>1874</v>
      </c>
      <c r="D834" t="s">
        <v>81</v>
      </c>
      <c r="E834" s="2" t="str">
        <f t="shared" si="20"/>
        <v>FX22045352</v>
      </c>
      <c r="F834" t="s">
        <v>19</v>
      </c>
      <c r="G834" t="s">
        <v>19</v>
      </c>
      <c r="H834" t="s">
        <v>82</v>
      </c>
      <c r="I834" t="s">
        <v>1879</v>
      </c>
      <c r="J834">
        <v>61</v>
      </c>
      <c r="K834" t="s">
        <v>84</v>
      </c>
      <c r="L834" t="s">
        <v>85</v>
      </c>
      <c r="M834" t="s">
        <v>86</v>
      </c>
      <c r="N834">
        <v>2</v>
      </c>
      <c r="O834" s="1">
        <v>44666.436863425923</v>
      </c>
      <c r="P834" s="1">
        <v>44666.473460648151</v>
      </c>
      <c r="Q834">
        <v>2656</v>
      </c>
      <c r="R834">
        <v>506</v>
      </c>
      <c r="S834" t="b">
        <v>0</v>
      </c>
      <c r="T834" t="s">
        <v>87</v>
      </c>
      <c r="U834" t="b">
        <v>0</v>
      </c>
      <c r="V834" t="s">
        <v>148</v>
      </c>
      <c r="W834" s="1">
        <v>44666.471666666665</v>
      </c>
      <c r="X834">
        <v>373</v>
      </c>
      <c r="Y834">
        <v>56</v>
      </c>
      <c r="Z834">
        <v>0</v>
      </c>
      <c r="AA834">
        <v>56</v>
      </c>
      <c r="AB834">
        <v>0</v>
      </c>
      <c r="AC834">
        <v>1</v>
      </c>
      <c r="AD834">
        <v>5</v>
      </c>
      <c r="AE834">
        <v>0</v>
      </c>
      <c r="AF834">
        <v>0</v>
      </c>
      <c r="AG834">
        <v>0</v>
      </c>
      <c r="AH834" t="s">
        <v>1455</v>
      </c>
      <c r="AI834" s="1">
        <v>44666.473460648151</v>
      </c>
      <c r="AJ834">
        <v>124</v>
      </c>
      <c r="AK834">
        <v>2</v>
      </c>
      <c r="AL834">
        <v>0</v>
      </c>
      <c r="AM834">
        <v>2</v>
      </c>
      <c r="AN834">
        <v>0</v>
      </c>
      <c r="AO834">
        <v>1</v>
      </c>
      <c r="AP834">
        <v>3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hidden="1" x14ac:dyDescent="0.45">
      <c r="A835" t="s">
        <v>1880</v>
      </c>
      <c r="B835" t="s">
        <v>79</v>
      </c>
      <c r="C835" t="s">
        <v>1874</v>
      </c>
      <c r="D835" t="s">
        <v>81</v>
      </c>
      <c r="E835" s="2" t="str">
        <f t="shared" si="20"/>
        <v>FX22045352</v>
      </c>
      <c r="F835" t="s">
        <v>19</v>
      </c>
      <c r="G835" t="s">
        <v>19</v>
      </c>
      <c r="H835" t="s">
        <v>82</v>
      </c>
      <c r="I835" t="s">
        <v>1881</v>
      </c>
      <c r="J835">
        <v>61</v>
      </c>
      <c r="K835" t="s">
        <v>84</v>
      </c>
      <c r="L835" t="s">
        <v>85</v>
      </c>
      <c r="M835" t="s">
        <v>86</v>
      </c>
      <c r="N835">
        <v>2</v>
      </c>
      <c r="O835" s="1">
        <v>44666.436898148146</v>
      </c>
      <c r="P835" s="1">
        <v>44666.474907407406</v>
      </c>
      <c r="Q835">
        <v>2948</v>
      </c>
      <c r="R835">
        <v>336</v>
      </c>
      <c r="S835" t="b">
        <v>0</v>
      </c>
      <c r="T835" t="s">
        <v>87</v>
      </c>
      <c r="U835" t="b">
        <v>0</v>
      </c>
      <c r="V835" t="s">
        <v>158</v>
      </c>
      <c r="W835" s="1">
        <v>44666.470706018517</v>
      </c>
      <c r="X835">
        <v>212</v>
      </c>
      <c r="Y835">
        <v>56</v>
      </c>
      <c r="Z835">
        <v>0</v>
      </c>
      <c r="AA835">
        <v>56</v>
      </c>
      <c r="AB835">
        <v>0</v>
      </c>
      <c r="AC835">
        <v>1</v>
      </c>
      <c r="AD835">
        <v>5</v>
      </c>
      <c r="AE835">
        <v>0</v>
      </c>
      <c r="AF835">
        <v>0</v>
      </c>
      <c r="AG835">
        <v>0</v>
      </c>
      <c r="AH835" t="s">
        <v>1455</v>
      </c>
      <c r="AI835" s="1">
        <v>44666.474907407406</v>
      </c>
      <c r="AJ835">
        <v>124</v>
      </c>
      <c r="AK835">
        <v>2</v>
      </c>
      <c r="AL835">
        <v>0</v>
      </c>
      <c r="AM835">
        <v>2</v>
      </c>
      <c r="AN835">
        <v>0</v>
      </c>
      <c r="AO835">
        <v>1</v>
      </c>
      <c r="AP835">
        <v>3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hidden="1" x14ac:dyDescent="0.45">
      <c r="A836" t="s">
        <v>1882</v>
      </c>
      <c r="B836" t="s">
        <v>79</v>
      </c>
      <c r="C836" t="s">
        <v>1874</v>
      </c>
      <c r="D836" t="s">
        <v>81</v>
      </c>
      <c r="E836" s="2" t="str">
        <f t="shared" si="20"/>
        <v>FX22045352</v>
      </c>
      <c r="F836" t="s">
        <v>19</v>
      </c>
      <c r="G836" t="s">
        <v>19</v>
      </c>
      <c r="H836" t="s">
        <v>82</v>
      </c>
      <c r="I836" t="s">
        <v>1883</v>
      </c>
      <c r="J836">
        <v>28</v>
      </c>
      <c r="K836" t="s">
        <v>84</v>
      </c>
      <c r="L836" t="s">
        <v>85</v>
      </c>
      <c r="M836" t="s">
        <v>86</v>
      </c>
      <c r="N836">
        <v>2</v>
      </c>
      <c r="O836" s="1">
        <v>44666.436967592592</v>
      </c>
      <c r="P836" s="1">
        <v>44666.476111111115</v>
      </c>
      <c r="Q836">
        <v>3201</v>
      </c>
      <c r="R836">
        <v>181</v>
      </c>
      <c r="S836" t="b">
        <v>0</v>
      </c>
      <c r="T836" t="s">
        <v>87</v>
      </c>
      <c r="U836" t="b">
        <v>0</v>
      </c>
      <c r="V836" t="s">
        <v>158</v>
      </c>
      <c r="W836" s="1">
        <v>44666.471620370372</v>
      </c>
      <c r="X836">
        <v>78</v>
      </c>
      <c r="Y836">
        <v>21</v>
      </c>
      <c r="Z836">
        <v>0</v>
      </c>
      <c r="AA836">
        <v>21</v>
      </c>
      <c r="AB836">
        <v>0</v>
      </c>
      <c r="AC836">
        <v>0</v>
      </c>
      <c r="AD836">
        <v>7</v>
      </c>
      <c r="AE836">
        <v>0</v>
      </c>
      <c r="AF836">
        <v>0</v>
      </c>
      <c r="AG836">
        <v>0</v>
      </c>
      <c r="AH836" t="s">
        <v>1455</v>
      </c>
      <c r="AI836" s="1">
        <v>44666.476111111115</v>
      </c>
      <c r="AJ836">
        <v>103</v>
      </c>
      <c r="AK836">
        <v>1</v>
      </c>
      <c r="AL836">
        <v>0</v>
      </c>
      <c r="AM836">
        <v>1</v>
      </c>
      <c r="AN836">
        <v>0</v>
      </c>
      <c r="AO836">
        <v>0</v>
      </c>
      <c r="AP836">
        <v>6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hidden="1" x14ac:dyDescent="0.45">
      <c r="A837" t="s">
        <v>1884</v>
      </c>
      <c r="B837" t="s">
        <v>79</v>
      </c>
      <c r="C837" t="s">
        <v>1874</v>
      </c>
      <c r="D837" t="s">
        <v>81</v>
      </c>
      <c r="E837" s="2" t="str">
        <f t="shared" si="20"/>
        <v>FX22045352</v>
      </c>
      <c r="F837" t="s">
        <v>19</v>
      </c>
      <c r="G837" t="s">
        <v>19</v>
      </c>
      <c r="H837" t="s">
        <v>82</v>
      </c>
      <c r="I837" t="s">
        <v>1885</v>
      </c>
      <c r="J837">
        <v>28</v>
      </c>
      <c r="K837" t="s">
        <v>84</v>
      </c>
      <c r="L837" t="s">
        <v>85</v>
      </c>
      <c r="M837" t="s">
        <v>86</v>
      </c>
      <c r="N837">
        <v>2</v>
      </c>
      <c r="O837" s="1">
        <v>44666.437037037038</v>
      </c>
      <c r="P837" s="1">
        <v>44666.485162037039</v>
      </c>
      <c r="Q837">
        <v>3884</v>
      </c>
      <c r="R837">
        <v>274</v>
      </c>
      <c r="S837" t="b">
        <v>0</v>
      </c>
      <c r="T837" t="s">
        <v>87</v>
      </c>
      <c r="U837" t="b">
        <v>0</v>
      </c>
      <c r="V837" t="s">
        <v>158</v>
      </c>
      <c r="W837" s="1">
        <v>44666.472592592596</v>
      </c>
      <c r="X837">
        <v>83</v>
      </c>
      <c r="Y837">
        <v>21</v>
      </c>
      <c r="Z837">
        <v>0</v>
      </c>
      <c r="AA837">
        <v>21</v>
      </c>
      <c r="AB837">
        <v>0</v>
      </c>
      <c r="AC837">
        <v>0</v>
      </c>
      <c r="AD837">
        <v>7</v>
      </c>
      <c r="AE837">
        <v>0</v>
      </c>
      <c r="AF837">
        <v>0</v>
      </c>
      <c r="AG837">
        <v>0</v>
      </c>
      <c r="AH837" t="s">
        <v>413</v>
      </c>
      <c r="AI837" s="1">
        <v>44666.485162037039</v>
      </c>
      <c r="AJ837">
        <v>191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hidden="1" x14ac:dyDescent="0.45">
      <c r="A838" t="s">
        <v>1886</v>
      </c>
      <c r="B838" t="s">
        <v>79</v>
      </c>
      <c r="C838" t="s">
        <v>1887</v>
      </c>
      <c r="D838" t="s">
        <v>81</v>
      </c>
      <c r="E838" s="2" t="str">
        <f>HYPERLINK("capsilon://?command=openfolder&amp;siteaddress=FAM.docvelocity-na8.net&amp;folderid=FX36C6458F-B04C-86CB-0911-3B4BF92888E2","FX22044266")</f>
        <v>FX22044266</v>
      </c>
      <c r="F838" t="s">
        <v>19</v>
      </c>
      <c r="G838" t="s">
        <v>19</v>
      </c>
      <c r="H838" t="s">
        <v>82</v>
      </c>
      <c r="I838" t="s">
        <v>1888</v>
      </c>
      <c r="J838">
        <v>123</v>
      </c>
      <c r="K838" t="s">
        <v>84</v>
      </c>
      <c r="L838" t="s">
        <v>85</v>
      </c>
      <c r="M838" t="s">
        <v>86</v>
      </c>
      <c r="N838">
        <v>1</v>
      </c>
      <c r="O838" s="1">
        <v>44666.441053240742</v>
      </c>
      <c r="P838" s="1">
        <v>44666.503182870372</v>
      </c>
      <c r="Q838">
        <v>5125</v>
      </c>
      <c r="R838">
        <v>243</v>
      </c>
      <c r="S838" t="b">
        <v>0</v>
      </c>
      <c r="T838" t="s">
        <v>87</v>
      </c>
      <c r="U838" t="b">
        <v>0</v>
      </c>
      <c r="V838" t="s">
        <v>88</v>
      </c>
      <c r="W838" s="1">
        <v>44666.503182870372</v>
      </c>
      <c r="X838">
        <v>60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123</v>
      </c>
      <c r="AE838">
        <v>118</v>
      </c>
      <c r="AF838">
        <v>0</v>
      </c>
      <c r="AG838">
        <v>2</v>
      </c>
      <c r="AH838" t="s">
        <v>87</v>
      </c>
      <c r="AI838" t="s">
        <v>87</v>
      </c>
      <c r="AJ838" t="s">
        <v>87</v>
      </c>
      <c r="AK838" t="s">
        <v>87</v>
      </c>
      <c r="AL838" t="s">
        <v>87</v>
      </c>
      <c r="AM838" t="s">
        <v>87</v>
      </c>
      <c r="AN838" t="s">
        <v>87</v>
      </c>
      <c r="AO838" t="s">
        <v>87</v>
      </c>
      <c r="AP838" t="s">
        <v>87</v>
      </c>
      <c r="AQ838" t="s">
        <v>87</v>
      </c>
      <c r="AR838" t="s">
        <v>87</v>
      </c>
      <c r="AS838" t="s">
        <v>87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hidden="1" x14ac:dyDescent="0.45">
      <c r="A839" t="s">
        <v>1889</v>
      </c>
      <c r="B839" t="s">
        <v>79</v>
      </c>
      <c r="C839" t="s">
        <v>1887</v>
      </c>
      <c r="D839" t="s">
        <v>81</v>
      </c>
      <c r="E839" s="2" t="str">
        <f>HYPERLINK("capsilon://?command=openfolder&amp;siteaddress=FAM.docvelocity-na8.net&amp;folderid=FX36C6458F-B04C-86CB-0911-3B4BF92888E2","FX22044266")</f>
        <v>FX22044266</v>
      </c>
      <c r="F839" t="s">
        <v>19</v>
      </c>
      <c r="G839" t="s">
        <v>19</v>
      </c>
      <c r="H839" t="s">
        <v>82</v>
      </c>
      <c r="I839" t="s">
        <v>1890</v>
      </c>
      <c r="J839">
        <v>284</v>
      </c>
      <c r="K839" t="s">
        <v>84</v>
      </c>
      <c r="L839" t="s">
        <v>85</v>
      </c>
      <c r="M839" t="s">
        <v>86</v>
      </c>
      <c r="N839">
        <v>1</v>
      </c>
      <c r="O839" s="1">
        <v>44666.441076388888</v>
      </c>
      <c r="P839" s="1">
        <v>44666.503993055558</v>
      </c>
      <c r="Q839">
        <v>5296</v>
      </c>
      <c r="R839">
        <v>140</v>
      </c>
      <c r="S839" t="b">
        <v>0</v>
      </c>
      <c r="T839" t="s">
        <v>87</v>
      </c>
      <c r="U839" t="b">
        <v>0</v>
      </c>
      <c r="V839" t="s">
        <v>88</v>
      </c>
      <c r="W839" s="1">
        <v>44666.503993055558</v>
      </c>
      <c r="X839">
        <v>69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284</v>
      </c>
      <c r="AE839">
        <v>279</v>
      </c>
      <c r="AF839">
        <v>0</v>
      </c>
      <c r="AG839">
        <v>5</v>
      </c>
      <c r="AH839" t="s">
        <v>87</v>
      </c>
      <c r="AI839" t="s">
        <v>87</v>
      </c>
      <c r="AJ839" t="s">
        <v>87</v>
      </c>
      <c r="AK839" t="s">
        <v>87</v>
      </c>
      <c r="AL839" t="s">
        <v>87</v>
      </c>
      <c r="AM839" t="s">
        <v>87</v>
      </c>
      <c r="AN839" t="s">
        <v>87</v>
      </c>
      <c r="AO839" t="s">
        <v>87</v>
      </c>
      <c r="AP839" t="s">
        <v>87</v>
      </c>
      <c r="AQ839" t="s">
        <v>87</v>
      </c>
      <c r="AR839" t="s">
        <v>87</v>
      </c>
      <c r="AS839" t="s">
        <v>87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hidden="1" x14ac:dyDescent="0.45">
      <c r="A840" t="s">
        <v>1891</v>
      </c>
      <c r="B840" t="s">
        <v>79</v>
      </c>
      <c r="C840" t="s">
        <v>1887</v>
      </c>
      <c r="D840" t="s">
        <v>81</v>
      </c>
      <c r="E840" s="2" t="str">
        <f>HYPERLINK("capsilon://?command=openfolder&amp;siteaddress=FAM.docvelocity-na8.net&amp;folderid=FX36C6458F-B04C-86CB-0911-3B4BF92888E2","FX22044266")</f>
        <v>FX22044266</v>
      </c>
      <c r="F840" t="s">
        <v>19</v>
      </c>
      <c r="G840" t="s">
        <v>19</v>
      </c>
      <c r="H840" t="s">
        <v>82</v>
      </c>
      <c r="I840" t="s">
        <v>1892</v>
      </c>
      <c r="J840">
        <v>28</v>
      </c>
      <c r="K840" t="s">
        <v>84</v>
      </c>
      <c r="L840" t="s">
        <v>85</v>
      </c>
      <c r="M840" t="s">
        <v>86</v>
      </c>
      <c r="N840">
        <v>2</v>
      </c>
      <c r="O840" s="1">
        <v>44666.441284722219</v>
      </c>
      <c r="P840" s="1">
        <v>44666.486666666664</v>
      </c>
      <c r="Q840">
        <v>3634</v>
      </c>
      <c r="R840">
        <v>287</v>
      </c>
      <c r="S840" t="b">
        <v>0</v>
      </c>
      <c r="T840" t="s">
        <v>87</v>
      </c>
      <c r="U840" t="b">
        <v>0</v>
      </c>
      <c r="V840" t="s">
        <v>148</v>
      </c>
      <c r="W840" s="1">
        <v>44666.473935185182</v>
      </c>
      <c r="X840">
        <v>158</v>
      </c>
      <c r="Y840">
        <v>21</v>
      </c>
      <c r="Z840">
        <v>0</v>
      </c>
      <c r="AA840">
        <v>21</v>
      </c>
      <c r="AB840">
        <v>0</v>
      </c>
      <c r="AC840">
        <v>0</v>
      </c>
      <c r="AD840">
        <v>7</v>
      </c>
      <c r="AE840">
        <v>0</v>
      </c>
      <c r="AF840">
        <v>0</v>
      </c>
      <c r="AG840">
        <v>0</v>
      </c>
      <c r="AH840" t="s">
        <v>413</v>
      </c>
      <c r="AI840" s="1">
        <v>44666.486666666664</v>
      </c>
      <c r="AJ840">
        <v>129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7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hidden="1" x14ac:dyDescent="0.45">
      <c r="A841" t="s">
        <v>1893</v>
      </c>
      <c r="B841" t="s">
        <v>79</v>
      </c>
      <c r="C841" t="s">
        <v>1894</v>
      </c>
      <c r="D841" t="s">
        <v>81</v>
      </c>
      <c r="E841" s="2" t="str">
        <f>HYPERLINK("capsilon://?command=openfolder&amp;siteaddress=FAM.docvelocity-na8.net&amp;folderid=FX4282A06F-9E15-0D20-91BD-8038132FEBD3","FX22045542")</f>
        <v>FX22045542</v>
      </c>
      <c r="F841" t="s">
        <v>19</v>
      </c>
      <c r="G841" t="s">
        <v>19</v>
      </c>
      <c r="H841" t="s">
        <v>82</v>
      </c>
      <c r="I841" t="s">
        <v>1895</v>
      </c>
      <c r="J841">
        <v>83</v>
      </c>
      <c r="K841" t="s">
        <v>84</v>
      </c>
      <c r="L841" t="s">
        <v>85</v>
      </c>
      <c r="M841" t="s">
        <v>86</v>
      </c>
      <c r="N841">
        <v>1</v>
      </c>
      <c r="O841" s="1">
        <v>44666.45108796296</v>
      </c>
      <c r="P841" s="1">
        <v>44666.505844907406</v>
      </c>
      <c r="Q841">
        <v>4453</v>
      </c>
      <c r="R841">
        <v>278</v>
      </c>
      <c r="S841" t="b">
        <v>0</v>
      </c>
      <c r="T841" t="s">
        <v>87</v>
      </c>
      <c r="U841" t="b">
        <v>0</v>
      </c>
      <c r="V841" t="s">
        <v>88</v>
      </c>
      <c r="W841" s="1">
        <v>44666.505844907406</v>
      </c>
      <c r="X841">
        <v>142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83</v>
      </c>
      <c r="AE841">
        <v>78</v>
      </c>
      <c r="AF841">
        <v>0</v>
      </c>
      <c r="AG841">
        <v>2</v>
      </c>
      <c r="AH841" t="s">
        <v>87</v>
      </c>
      <c r="AI841" t="s">
        <v>87</v>
      </c>
      <c r="AJ841" t="s">
        <v>87</v>
      </c>
      <c r="AK841" t="s">
        <v>87</v>
      </c>
      <c r="AL841" t="s">
        <v>87</v>
      </c>
      <c r="AM841" t="s">
        <v>87</v>
      </c>
      <c r="AN841" t="s">
        <v>87</v>
      </c>
      <c r="AO841" t="s">
        <v>87</v>
      </c>
      <c r="AP841" t="s">
        <v>87</v>
      </c>
      <c r="AQ841" t="s">
        <v>87</v>
      </c>
      <c r="AR841" t="s">
        <v>87</v>
      </c>
      <c r="AS841" t="s">
        <v>87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 hidden="1" x14ac:dyDescent="0.45">
      <c r="A842" t="s">
        <v>1896</v>
      </c>
      <c r="B842" t="s">
        <v>79</v>
      </c>
      <c r="C842" t="s">
        <v>1897</v>
      </c>
      <c r="D842" t="s">
        <v>81</v>
      </c>
      <c r="E842" s="2" t="str">
        <f>HYPERLINK("capsilon://?command=openfolder&amp;siteaddress=FAM.docvelocity-na8.net&amp;folderid=FX2277416F-3CA2-35A8-BA76-2838DF1A6FA6","FX2204266")</f>
        <v>FX2204266</v>
      </c>
      <c r="F842" t="s">
        <v>19</v>
      </c>
      <c r="G842" t="s">
        <v>19</v>
      </c>
      <c r="H842" t="s">
        <v>82</v>
      </c>
      <c r="I842" t="s">
        <v>1898</v>
      </c>
      <c r="J842">
        <v>127</v>
      </c>
      <c r="K842" t="s">
        <v>84</v>
      </c>
      <c r="L842" t="s">
        <v>85</v>
      </c>
      <c r="M842" t="s">
        <v>86</v>
      </c>
      <c r="N842">
        <v>2</v>
      </c>
      <c r="O842" s="1">
        <v>44666.464305555557</v>
      </c>
      <c r="P842" s="1">
        <v>44666.496631944443</v>
      </c>
      <c r="Q842">
        <v>1625</v>
      </c>
      <c r="R842">
        <v>1168</v>
      </c>
      <c r="S842" t="b">
        <v>0</v>
      </c>
      <c r="T842" t="s">
        <v>87</v>
      </c>
      <c r="U842" t="b">
        <v>0</v>
      </c>
      <c r="V842" t="s">
        <v>158</v>
      </c>
      <c r="W842" s="1">
        <v>44666.477546296293</v>
      </c>
      <c r="X842">
        <v>382</v>
      </c>
      <c r="Y842">
        <v>112</v>
      </c>
      <c r="Z842">
        <v>0</v>
      </c>
      <c r="AA842">
        <v>112</v>
      </c>
      <c r="AB842">
        <v>0</v>
      </c>
      <c r="AC842">
        <v>6</v>
      </c>
      <c r="AD842">
        <v>15</v>
      </c>
      <c r="AE842">
        <v>0</v>
      </c>
      <c r="AF842">
        <v>0</v>
      </c>
      <c r="AG842">
        <v>0</v>
      </c>
      <c r="AH842" t="s">
        <v>413</v>
      </c>
      <c r="AI842" s="1">
        <v>44666.496631944443</v>
      </c>
      <c r="AJ842">
        <v>786</v>
      </c>
      <c r="AK842">
        <v>5</v>
      </c>
      <c r="AL842">
        <v>0</v>
      </c>
      <c r="AM842">
        <v>5</v>
      </c>
      <c r="AN842">
        <v>0</v>
      </c>
      <c r="AO842">
        <v>5</v>
      </c>
      <c r="AP842">
        <v>10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 hidden="1" x14ac:dyDescent="0.45">
      <c r="A843" t="s">
        <v>1899</v>
      </c>
      <c r="B843" t="s">
        <v>79</v>
      </c>
      <c r="C843" t="s">
        <v>1604</v>
      </c>
      <c r="D843" t="s">
        <v>81</v>
      </c>
      <c r="E843" s="2" t="str">
        <f>HYPERLINK("capsilon://?command=openfolder&amp;siteaddress=FAM.docvelocity-na8.net&amp;folderid=FX00DF6215-9FB4-56F9-4E1C-B75546FA4534","FX2204708")</f>
        <v>FX2204708</v>
      </c>
      <c r="F843" t="s">
        <v>19</v>
      </c>
      <c r="G843" t="s">
        <v>19</v>
      </c>
      <c r="H843" t="s">
        <v>82</v>
      </c>
      <c r="I843" t="s">
        <v>1900</v>
      </c>
      <c r="J843">
        <v>0</v>
      </c>
      <c r="K843" t="s">
        <v>84</v>
      </c>
      <c r="L843" t="s">
        <v>85</v>
      </c>
      <c r="M843" t="s">
        <v>86</v>
      </c>
      <c r="N843">
        <v>2</v>
      </c>
      <c r="O843" s="1">
        <v>44666.465358796297</v>
      </c>
      <c r="P843" s="1">
        <v>44666.537222222221</v>
      </c>
      <c r="Q843">
        <v>5326</v>
      </c>
      <c r="R843">
        <v>883</v>
      </c>
      <c r="S843" t="b">
        <v>0</v>
      </c>
      <c r="T843" t="s">
        <v>87</v>
      </c>
      <c r="U843" t="b">
        <v>0</v>
      </c>
      <c r="V843" t="s">
        <v>189</v>
      </c>
      <c r="W843" s="1">
        <v>44666.497430555559</v>
      </c>
      <c r="X843">
        <v>92</v>
      </c>
      <c r="Y843">
        <v>0</v>
      </c>
      <c r="Z843">
        <v>0</v>
      </c>
      <c r="AA843">
        <v>0</v>
      </c>
      <c r="AB843">
        <v>52</v>
      </c>
      <c r="AC843">
        <v>0</v>
      </c>
      <c r="AD843">
        <v>0</v>
      </c>
      <c r="AE843">
        <v>0</v>
      </c>
      <c r="AF843">
        <v>0</v>
      </c>
      <c r="AG843">
        <v>0</v>
      </c>
      <c r="AH843" t="s">
        <v>115</v>
      </c>
      <c r="AI843" s="1">
        <v>44666.537222222221</v>
      </c>
      <c r="AJ843">
        <v>104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 hidden="1" x14ac:dyDescent="0.45">
      <c r="A844" t="s">
        <v>1901</v>
      </c>
      <c r="B844" t="s">
        <v>79</v>
      </c>
      <c r="C844" t="s">
        <v>1902</v>
      </c>
      <c r="D844" t="s">
        <v>81</v>
      </c>
      <c r="E844" s="2" t="str">
        <f>HYPERLINK("capsilon://?command=openfolder&amp;siteaddress=FAM.docvelocity-na8.net&amp;folderid=FXC4F52205-20CB-C9C9-3EC4-D0E4B61CF142","FX22042691")</f>
        <v>FX22042691</v>
      </c>
      <c r="F844" t="s">
        <v>19</v>
      </c>
      <c r="G844" t="s">
        <v>19</v>
      </c>
      <c r="H844" t="s">
        <v>82</v>
      </c>
      <c r="I844" t="s">
        <v>1903</v>
      </c>
      <c r="J844">
        <v>117</v>
      </c>
      <c r="K844" t="s">
        <v>84</v>
      </c>
      <c r="L844" t="s">
        <v>85</v>
      </c>
      <c r="M844" t="s">
        <v>86</v>
      </c>
      <c r="N844">
        <v>1</v>
      </c>
      <c r="O844" s="1">
        <v>44666.470659722225</v>
      </c>
      <c r="P844" s="1">
        <v>44666.507708333331</v>
      </c>
      <c r="Q844">
        <v>2922</v>
      </c>
      <c r="R844">
        <v>279</v>
      </c>
      <c r="S844" t="b">
        <v>0</v>
      </c>
      <c r="T844" t="s">
        <v>87</v>
      </c>
      <c r="U844" t="b">
        <v>0</v>
      </c>
      <c r="V844" t="s">
        <v>88</v>
      </c>
      <c r="W844" s="1">
        <v>44666.507708333331</v>
      </c>
      <c r="X844">
        <v>153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117</v>
      </c>
      <c r="AE844">
        <v>105</v>
      </c>
      <c r="AF844">
        <v>0</v>
      </c>
      <c r="AG844">
        <v>8</v>
      </c>
      <c r="AH844" t="s">
        <v>87</v>
      </c>
      <c r="AI844" t="s">
        <v>87</v>
      </c>
      <c r="AJ844" t="s">
        <v>87</v>
      </c>
      <c r="AK844" t="s">
        <v>87</v>
      </c>
      <c r="AL844" t="s">
        <v>87</v>
      </c>
      <c r="AM844" t="s">
        <v>87</v>
      </c>
      <c r="AN844" t="s">
        <v>87</v>
      </c>
      <c r="AO844" t="s">
        <v>87</v>
      </c>
      <c r="AP844" t="s">
        <v>87</v>
      </c>
      <c r="AQ844" t="s">
        <v>87</v>
      </c>
      <c r="AR844" t="s">
        <v>87</v>
      </c>
      <c r="AS844" t="s">
        <v>87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 hidden="1" x14ac:dyDescent="0.45">
      <c r="A845" t="s">
        <v>1904</v>
      </c>
      <c r="B845" t="s">
        <v>79</v>
      </c>
      <c r="C845" t="s">
        <v>1905</v>
      </c>
      <c r="D845" t="s">
        <v>81</v>
      </c>
      <c r="E845" s="2" t="str">
        <f>HYPERLINK("capsilon://?command=openfolder&amp;siteaddress=FAM.docvelocity-na8.net&amp;folderid=FX5A0E7ECE-57D9-0698-EE16-1A4C43CD606B","FX22045433")</f>
        <v>FX22045433</v>
      </c>
      <c r="F845" t="s">
        <v>19</v>
      </c>
      <c r="G845" t="s">
        <v>19</v>
      </c>
      <c r="H845" t="s">
        <v>82</v>
      </c>
      <c r="I845" t="s">
        <v>1906</v>
      </c>
      <c r="J845">
        <v>165</v>
      </c>
      <c r="K845" t="s">
        <v>84</v>
      </c>
      <c r="L845" t="s">
        <v>85</v>
      </c>
      <c r="M845" t="s">
        <v>86</v>
      </c>
      <c r="N845">
        <v>1</v>
      </c>
      <c r="O845" s="1">
        <v>44666.473877314813</v>
      </c>
      <c r="P845" s="1">
        <v>44666.513310185182</v>
      </c>
      <c r="Q845">
        <v>2783</v>
      </c>
      <c r="R845">
        <v>624</v>
      </c>
      <c r="S845" t="b">
        <v>0</v>
      </c>
      <c r="T845" t="s">
        <v>87</v>
      </c>
      <c r="U845" t="b">
        <v>0</v>
      </c>
      <c r="V845" t="s">
        <v>88</v>
      </c>
      <c r="W845" s="1">
        <v>44666.513310185182</v>
      </c>
      <c r="X845">
        <v>483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165</v>
      </c>
      <c r="AE845">
        <v>153</v>
      </c>
      <c r="AF845">
        <v>0</v>
      </c>
      <c r="AG845">
        <v>8</v>
      </c>
      <c r="AH845" t="s">
        <v>87</v>
      </c>
      <c r="AI845" t="s">
        <v>87</v>
      </c>
      <c r="AJ845" t="s">
        <v>87</v>
      </c>
      <c r="AK845" t="s">
        <v>87</v>
      </c>
      <c r="AL845" t="s">
        <v>87</v>
      </c>
      <c r="AM845" t="s">
        <v>87</v>
      </c>
      <c r="AN845" t="s">
        <v>87</v>
      </c>
      <c r="AO845" t="s">
        <v>87</v>
      </c>
      <c r="AP845" t="s">
        <v>87</v>
      </c>
      <c r="AQ845" t="s">
        <v>87</v>
      </c>
      <c r="AR845" t="s">
        <v>87</v>
      </c>
      <c r="AS845" t="s">
        <v>87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 hidden="1" x14ac:dyDescent="0.45">
      <c r="A846" t="s">
        <v>1907</v>
      </c>
      <c r="B846" t="s">
        <v>79</v>
      </c>
      <c r="C846" t="s">
        <v>1908</v>
      </c>
      <c r="D846" t="s">
        <v>81</v>
      </c>
      <c r="E846" s="2" t="str">
        <f>HYPERLINK("capsilon://?command=openfolder&amp;siteaddress=FAM.docvelocity-na8.net&amp;folderid=FXAE7A0D6F-3D96-AC35-D00E-CE57327AC0CD","FX220312146")</f>
        <v>FX220312146</v>
      </c>
      <c r="F846" t="s">
        <v>19</v>
      </c>
      <c r="G846" t="s">
        <v>19</v>
      </c>
      <c r="H846" t="s">
        <v>82</v>
      </c>
      <c r="I846" t="s">
        <v>1909</v>
      </c>
      <c r="J846">
        <v>0</v>
      </c>
      <c r="K846" t="s">
        <v>84</v>
      </c>
      <c r="L846" t="s">
        <v>85</v>
      </c>
      <c r="M846" t="s">
        <v>81</v>
      </c>
      <c r="N846">
        <v>2</v>
      </c>
      <c r="O846" s="1">
        <v>44666.492812500001</v>
      </c>
      <c r="P846" s="1">
        <v>44666.59820601852</v>
      </c>
      <c r="Q846">
        <v>7085</v>
      </c>
      <c r="R846">
        <v>2021</v>
      </c>
      <c r="S846" t="b">
        <v>0</v>
      </c>
      <c r="T846" t="s">
        <v>1910</v>
      </c>
      <c r="U846" t="b">
        <v>0</v>
      </c>
      <c r="V846" t="s">
        <v>189</v>
      </c>
      <c r="W846" s="1">
        <v>44666.519016203703</v>
      </c>
      <c r="X846">
        <v>1812</v>
      </c>
      <c r="Y846">
        <v>52</v>
      </c>
      <c r="Z846">
        <v>0</v>
      </c>
      <c r="AA846">
        <v>52</v>
      </c>
      <c r="AB846">
        <v>0</v>
      </c>
      <c r="AC846">
        <v>28</v>
      </c>
      <c r="AD846">
        <v>-52</v>
      </c>
      <c r="AE846">
        <v>0</v>
      </c>
      <c r="AF846">
        <v>0</v>
      </c>
      <c r="AG846">
        <v>0</v>
      </c>
      <c r="AH846" t="s">
        <v>1910</v>
      </c>
      <c r="AI846" s="1">
        <v>44666.59820601852</v>
      </c>
      <c r="AJ846">
        <v>7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-52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 hidden="1" x14ac:dyDescent="0.45">
      <c r="A847" t="s">
        <v>1911</v>
      </c>
      <c r="B847" t="s">
        <v>79</v>
      </c>
      <c r="C847" t="s">
        <v>1912</v>
      </c>
      <c r="D847" t="s">
        <v>81</v>
      </c>
      <c r="E847" s="2" t="str">
        <f>HYPERLINK("capsilon://?command=openfolder&amp;siteaddress=FAM.docvelocity-na8.net&amp;folderid=FX57B34363-3E79-9821-E766-B6633AF38C1A","FX22031690")</f>
        <v>FX22031690</v>
      </c>
      <c r="F847" t="s">
        <v>19</v>
      </c>
      <c r="G847" t="s">
        <v>19</v>
      </c>
      <c r="H847" t="s">
        <v>82</v>
      </c>
      <c r="I847" t="s">
        <v>1913</v>
      </c>
      <c r="J847">
        <v>0</v>
      </c>
      <c r="K847" t="s">
        <v>84</v>
      </c>
      <c r="L847" t="s">
        <v>85</v>
      </c>
      <c r="M847" t="s">
        <v>86</v>
      </c>
      <c r="N847">
        <v>2</v>
      </c>
      <c r="O847" s="1">
        <v>44666.498101851852</v>
      </c>
      <c r="P847" s="1">
        <v>44666.596631944441</v>
      </c>
      <c r="Q847">
        <v>8433</v>
      </c>
      <c r="R847">
        <v>80</v>
      </c>
      <c r="S847" t="b">
        <v>0</v>
      </c>
      <c r="T847" t="s">
        <v>87</v>
      </c>
      <c r="U847" t="b">
        <v>0</v>
      </c>
      <c r="V847" t="s">
        <v>130</v>
      </c>
      <c r="W847" s="1">
        <v>44666.506805555553</v>
      </c>
      <c r="X847">
        <v>37</v>
      </c>
      <c r="Y847">
        <v>0</v>
      </c>
      <c r="Z847">
        <v>0</v>
      </c>
      <c r="AA847">
        <v>0</v>
      </c>
      <c r="AB847">
        <v>37</v>
      </c>
      <c r="AC847">
        <v>0</v>
      </c>
      <c r="AD847">
        <v>0</v>
      </c>
      <c r="AE847">
        <v>0</v>
      </c>
      <c r="AF847">
        <v>0</v>
      </c>
      <c r="AG847">
        <v>0</v>
      </c>
      <c r="AH847" t="s">
        <v>102</v>
      </c>
      <c r="AI847" s="1">
        <v>44666.596631944441</v>
      </c>
      <c r="AJ847">
        <v>27</v>
      </c>
      <c r="AK847">
        <v>0</v>
      </c>
      <c r="AL847">
        <v>0</v>
      </c>
      <c r="AM847">
        <v>0</v>
      </c>
      <c r="AN847">
        <v>37</v>
      </c>
      <c r="AO847">
        <v>0</v>
      </c>
      <c r="AP847">
        <v>0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 hidden="1" x14ac:dyDescent="0.45">
      <c r="A848" t="s">
        <v>1914</v>
      </c>
      <c r="B848" t="s">
        <v>79</v>
      </c>
      <c r="C848" t="s">
        <v>1915</v>
      </c>
      <c r="D848" t="s">
        <v>81</v>
      </c>
      <c r="E848" s="2" t="str">
        <f>HYPERLINK("capsilon://?command=openfolder&amp;siteaddress=FAM.docvelocity-na8.net&amp;folderid=FX586D7BEF-821A-34F6-9FFB-DFAE14190731","FX22044447")</f>
        <v>FX22044447</v>
      </c>
      <c r="F848" t="s">
        <v>19</v>
      </c>
      <c r="G848" t="s">
        <v>19</v>
      </c>
      <c r="H848" t="s">
        <v>82</v>
      </c>
      <c r="I848" t="s">
        <v>1916</v>
      </c>
      <c r="J848">
        <v>559</v>
      </c>
      <c r="K848" t="s">
        <v>84</v>
      </c>
      <c r="L848" t="s">
        <v>85</v>
      </c>
      <c r="M848" t="s">
        <v>86</v>
      </c>
      <c r="N848">
        <v>1</v>
      </c>
      <c r="O848" s="1">
        <v>44666.50240740741</v>
      </c>
      <c r="P848" s="1">
        <v>44666.515972222223</v>
      </c>
      <c r="Q848">
        <v>869</v>
      </c>
      <c r="R848">
        <v>303</v>
      </c>
      <c r="S848" t="b">
        <v>0</v>
      </c>
      <c r="T848" t="s">
        <v>87</v>
      </c>
      <c r="U848" t="b">
        <v>0</v>
      </c>
      <c r="V848" t="s">
        <v>88</v>
      </c>
      <c r="W848" s="1">
        <v>44666.515972222223</v>
      </c>
      <c r="X848">
        <v>229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559</v>
      </c>
      <c r="AE848">
        <v>535</v>
      </c>
      <c r="AF848">
        <v>0</v>
      </c>
      <c r="AG848">
        <v>10</v>
      </c>
      <c r="AH848" t="s">
        <v>87</v>
      </c>
      <c r="AI848" t="s">
        <v>87</v>
      </c>
      <c r="AJ848" t="s">
        <v>87</v>
      </c>
      <c r="AK848" t="s">
        <v>87</v>
      </c>
      <c r="AL848" t="s">
        <v>87</v>
      </c>
      <c r="AM848" t="s">
        <v>87</v>
      </c>
      <c r="AN848" t="s">
        <v>87</v>
      </c>
      <c r="AO848" t="s">
        <v>87</v>
      </c>
      <c r="AP848" t="s">
        <v>87</v>
      </c>
      <c r="AQ848" t="s">
        <v>87</v>
      </c>
      <c r="AR848" t="s">
        <v>87</v>
      </c>
      <c r="AS848" t="s">
        <v>87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 hidden="1" x14ac:dyDescent="0.45">
      <c r="A849" t="s">
        <v>1917</v>
      </c>
      <c r="B849" t="s">
        <v>79</v>
      </c>
      <c r="C849" t="s">
        <v>1579</v>
      </c>
      <c r="D849" t="s">
        <v>81</v>
      </c>
      <c r="E849" s="2" t="str">
        <f>HYPERLINK("capsilon://?command=openfolder&amp;siteaddress=FAM.docvelocity-na8.net&amp;folderid=FX2D6F38E9-BBD7-81EE-4265-A8E4C55180DB","FX22043080")</f>
        <v>FX22043080</v>
      </c>
      <c r="F849" t="s">
        <v>19</v>
      </c>
      <c r="G849" t="s">
        <v>19</v>
      </c>
      <c r="H849" t="s">
        <v>82</v>
      </c>
      <c r="I849" t="s">
        <v>1849</v>
      </c>
      <c r="J849">
        <v>56</v>
      </c>
      <c r="K849" t="s">
        <v>84</v>
      </c>
      <c r="L849" t="s">
        <v>85</v>
      </c>
      <c r="M849" t="s">
        <v>86</v>
      </c>
      <c r="N849">
        <v>2</v>
      </c>
      <c r="O849" s="1">
        <v>44666.503738425927</v>
      </c>
      <c r="P849" s="1">
        <v>44666.528819444444</v>
      </c>
      <c r="Q849">
        <v>507</v>
      </c>
      <c r="R849">
        <v>1660</v>
      </c>
      <c r="S849" t="b">
        <v>0</v>
      </c>
      <c r="T849" t="s">
        <v>87</v>
      </c>
      <c r="U849" t="b">
        <v>1</v>
      </c>
      <c r="V849" t="s">
        <v>114</v>
      </c>
      <c r="W849" s="1">
        <v>44666.510694444441</v>
      </c>
      <c r="X849">
        <v>569</v>
      </c>
      <c r="Y849">
        <v>21</v>
      </c>
      <c r="Z849">
        <v>0</v>
      </c>
      <c r="AA849">
        <v>21</v>
      </c>
      <c r="AB849">
        <v>21</v>
      </c>
      <c r="AC849">
        <v>10</v>
      </c>
      <c r="AD849">
        <v>35</v>
      </c>
      <c r="AE849">
        <v>0</v>
      </c>
      <c r="AF849">
        <v>0</v>
      </c>
      <c r="AG849">
        <v>0</v>
      </c>
      <c r="AH849" t="s">
        <v>190</v>
      </c>
      <c r="AI849" s="1">
        <v>44666.528819444444</v>
      </c>
      <c r="AJ849">
        <v>156</v>
      </c>
      <c r="AK849">
        <v>1</v>
      </c>
      <c r="AL849">
        <v>0</v>
      </c>
      <c r="AM849">
        <v>1</v>
      </c>
      <c r="AN849">
        <v>0</v>
      </c>
      <c r="AO849">
        <v>1</v>
      </c>
      <c r="AP849">
        <v>34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 hidden="1" x14ac:dyDescent="0.45">
      <c r="A850" t="s">
        <v>1918</v>
      </c>
      <c r="B850" t="s">
        <v>79</v>
      </c>
      <c r="C850" t="s">
        <v>1887</v>
      </c>
      <c r="D850" t="s">
        <v>81</v>
      </c>
      <c r="E850" s="2" t="str">
        <f>HYPERLINK("capsilon://?command=openfolder&amp;siteaddress=FAM.docvelocity-na8.net&amp;folderid=FX36C6458F-B04C-86CB-0911-3B4BF92888E2","FX22044266")</f>
        <v>FX22044266</v>
      </c>
      <c r="F850" t="s">
        <v>19</v>
      </c>
      <c r="G850" t="s">
        <v>19</v>
      </c>
      <c r="H850" t="s">
        <v>82</v>
      </c>
      <c r="I850" t="s">
        <v>1888</v>
      </c>
      <c r="J850">
        <v>147</v>
      </c>
      <c r="K850" t="s">
        <v>84</v>
      </c>
      <c r="L850" t="s">
        <v>85</v>
      </c>
      <c r="M850" t="s">
        <v>86</v>
      </c>
      <c r="N850">
        <v>2</v>
      </c>
      <c r="O850" s="1">
        <v>44666.503796296296</v>
      </c>
      <c r="P850" s="1">
        <v>44666.540231481478</v>
      </c>
      <c r="Q850">
        <v>278</v>
      </c>
      <c r="R850">
        <v>2870</v>
      </c>
      <c r="S850" t="b">
        <v>0</v>
      </c>
      <c r="T850" t="s">
        <v>87</v>
      </c>
      <c r="U850" t="b">
        <v>1</v>
      </c>
      <c r="V850" t="s">
        <v>148</v>
      </c>
      <c r="W850" s="1">
        <v>44666.53052083333</v>
      </c>
      <c r="X850">
        <v>2082</v>
      </c>
      <c r="Y850">
        <v>102</v>
      </c>
      <c r="Z850">
        <v>0</v>
      </c>
      <c r="AA850">
        <v>102</v>
      </c>
      <c r="AB850">
        <v>0</v>
      </c>
      <c r="AC850">
        <v>42</v>
      </c>
      <c r="AD850">
        <v>45</v>
      </c>
      <c r="AE850">
        <v>0</v>
      </c>
      <c r="AF850">
        <v>0</v>
      </c>
      <c r="AG850">
        <v>0</v>
      </c>
      <c r="AH850" t="s">
        <v>182</v>
      </c>
      <c r="AI850" s="1">
        <v>44666.540231481478</v>
      </c>
      <c r="AJ850">
        <v>596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45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 hidden="1" x14ac:dyDescent="0.45">
      <c r="A851" t="s">
        <v>1919</v>
      </c>
      <c r="B851" t="s">
        <v>79</v>
      </c>
      <c r="C851" t="s">
        <v>1842</v>
      </c>
      <c r="D851" t="s">
        <v>81</v>
      </c>
      <c r="E851" s="2" t="str">
        <f>HYPERLINK("capsilon://?command=openfolder&amp;siteaddress=FAM.docvelocity-na8.net&amp;folderid=FX0734E411-291C-0EEA-C243-BEE32F9EC26A","FX22044920")</f>
        <v>FX22044920</v>
      </c>
      <c r="F851" t="s">
        <v>19</v>
      </c>
      <c r="G851" t="s">
        <v>19</v>
      </c>
      <c r="H851" t="s">
        <v>82</v>
      </c>
      <c r="I851" t="s">
        <v>1843</v>
      </c>
      <c r="J851">
        <v>749</v>
      </c>
      <c r="K851" t="s">
        <v>84</v>
      </c>
      <c r="L851" t="s">
        <v>85</v>
      </c>
      <c r="M851" t="s">
        <v>86</v>
      </c>
      <c r="N851">
        <v>2</v>
      </c>
      <c r="O851" s="1">
        <v>44666.503831018519</v>
      </c>
      <c r="P851" s="1">
        <v>44666.662592592591</v>
      </c>
      <c r="Q851">
        <v>765</v>
      </c>
      <c r="R851">
        <v>12952</v>
      </c>
      <c r="S851" t="b">
        <v>0</v>
      </c>
      <c r="T851" t="s">
        <v>87</v>
      </c>
      <c r="U851" t="b">
        <v>1</v>
      </c>
      <c r="V851" t="s">
        <v>151</v>
      </c>
      <c r="W851" s="1">
        <v>44666.571701388886</v>
      </c>
      <c r="X851">
        <v>5766</v>
      </c>
      <c r="Y851">
        <v>608</v>
      </c>
      <c r="Z851">
        <v>0</v>
      </c>
      <c r="AA851">
        <v>608</v>
      </c>
      <c r="AB851">
        <v>0</v>
      </c>
      <c r="AC851">
        <v>171</v>
      </c>
      <c r="AD851">
        <v>141</v>
      </c>
      <c r="AE851">
        <v>0</v>
      </c>
      <c r="AF851">
        <v>0</v>
      </c>
      <c r="AG851">
        <v>0</v>
      </c>
      <c r="AH851" t="s">
        <v>182</v>
      </c>
      <c r="AI851" s="1">
        <v>44666.662592592591</v>
      </c>
      <c r="AJ851">
        <v>2017</v>
      </c>
      <c r="AK851">
        <v>6</v>
      </c>
      <c r="AL851">
        <v>0</v>
      </c>
      <c r="AM851">
        <v>6</v>
      </c>
      <c r="AN851">
        <v>0</v>
      </c>
      <c r="AO851">
        <v>6</v>
      </c>
      <c r="AP851">
        <v>135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 hidden="1" x14ac:dyDescent="0.45">
      <c r="A852" t="s">
        <v>1920</v>
      </c>
      <c r="B852" t="s">
        <v>79</v>
      </c>
      <c r="C852" t="s">
        <v>1887</v>
      </c>
      <c r="D852" t="s">
        <v>81</v>
      </c>
      <c r="E852" s="2" t="str">
        <f>HYPERLINK("capsilon://?command=openfolder&amp;siteaddress=FAM.docvelocity-na8.net&amp;folderid=FX36C6458F-B04C-86CB-0911-3B4BF92888E2","FX22044266")</f>
        <v>FX22044266</v>
      </c>
      <c r="F852" t="s">
        <v>19</v>
      </c>
      <c r="G852" t="s">
        <v>19</v>
      </c>
      <c r="H852" t="s">
        <v>82</v>
      </c>
      <c r="I852" t="s">
        <v>1890</v>
      </c>
      <c r="J852">
        <v>380</v>
      </c>
      <c r="K852" t="s">
        <v>84</v>
      </c>
      <c r="L852" t="s">
        <v>85</v>
      </c>
      <c r="M852" t="s">
        <v>86</v>
      </c>
      <c r="N852">
        <v>2</v>
      </c>
      <c r="O852" s="1">
        <v>44666.504687499997</v>
      </c>
      <c r="P852" s="1">
        <v>44666.547997685186</v>
      </c>
      <c r="Q852">
        <v>696</v>
      </c>
      <c r="R852">
        <v>3046</v>
      </c>
      <c r="S852" t="b">
        <v>0</v>
      </c>
      <c r="T852" t="s">
        <v>87</v>
      </c>
      <c r="U852" t="b">
        <v>1</v>
      </c>
      <c r="V852" t="s">
        <v>158</v>
      </c>
      <c r="W852" s="1">
        <v>44666.537789351853</v>
      </c>
      <c r="X852">
        <v>2324</v>
      </c>
      <c r="Y852">
        <v>261</v>
      </c>
      <c r="Z852">
        <v>0</v>
      </c>
      <c r="AA852">
        <v>261</v>
      </c>
      <c r="AB852">
        <v>0</v>
      </c>
      <c r="AC852">
        <v>63</v>
      </c>
      <c r="AD852">
        <v>119</v>
      </c>
      <c r="AE852">
        <v>0</v>
      </c>
      <c r="AF852">
        <v>0</v>
      </c>
      <c r="AG852">
        <v>0</v>
      </c>
      <c r="AH852" t="s">
        <v>182</v>
      </c>
      <c r="AI852" s="1">
        <v>44666.547997685186</v>
      </c>
      <c r="AJ852">
        <v>671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119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 hidden="1" x14ac:dyDescent="0.45">
      <c r="A853" t="s">
        <v>1921</v>
      </c>
      <c r="B853" t="s">
        <v>79</v>
      </c>
      <c r="C853" t="s">
        <v>1894</v>
      </c>
      <c r="D853" t="s">
        <v>81</v>
      </c>
      <c r="E853" s="2" t="str">
        <f>HYPERLINK("capsilon://?command=openfolder&amp;siteaddress=FAM.docvelocity-na8.net&amp;folderid=FX4282A06F-9E15-0D20-91BD-8038132FEBD3","FX22045542")</f>
        <v>FX22045542</v>
      </c>
      <c r="F853" t="s">
        <v>19</v>
      </c>
      <c r="G853" t="s">
        <v>19</v>
      </c>
      <c r="H853" t="s">
        <v>82</v>
      </c>
      <c r="I853" t="s">
        <v>1895</v>
      </c>
      <c r="J853">
        <v>107</v>
      </c>
      <c r="K853" t="s">
        <v>84</v>
      </c>
      <c r="L853" t="s">
        <v>85</v>
      </c>
      <c r="M853" t="s">
        <v>86</v>
      </c>
      <c r="N853">
        <v>2</v>
      </c>
      <c r="O853" s="1">
        <v>44666.506481481483</v>
      </c>
      <c r="P853" s="1">
        <v>44666.524548611109</v>
      </c>
      <c r="Q853">
        <v>545</v>
      </c>
      <c r="R853">
        <v>1016</v>
      </c>
      <c r="S853" t="b">
        <v>0</v>
      </c>
      <c r="T853" t="s">
        <v>87</v>
      </c>
      <c r="U853" t="b">
        <v>1</v>
      </c>
      <c r="V853" t="s">
        <v>130</v>
      </c>
      <c r="W853" s="1">
        <v>44666.513958333337</v>
      </c>
      <c r="X853">
        <v>617</v>
      </c>
      <c r="Y853">
        <v>77</v>
      </c>
      <c r="Z853">
        <v>0</v>
      </c>
      <c r="AA853">
        <v>77</v>
      </c>
      <c r="AB853">
        <v>0</v>
      </c>
      <c r="AC853">
        <v>36</v>
      </c>
      <c r="AD853">
        <v>30</v>
      </c>
      <c r="AE853">
        <v>0</v>
      </c>
      <c r="AF853">
        <v>0</v>
      </c>
      <c r="AG853">
        <v>0</v>
      </c>
      <c r="AH853" t="s">
        <v>182</v>
      </c>
      <c r="AI853" s="1">
        <v>44666.524548611109</v>
      </c>
      <c r="AJ853">
        <v>399</v>
      </c>
      <c r="AK853">
        <v>1</v>
      </c>
      <c r="AL853">
        <v>0</v>
      </c>
      <c r="AM853">
        <v>1</v>
      </c>
      <c r="AN853">
        <v>0</v>
      </c>
      <c r="AO853">
        <v>1</v>
      </c>
      <c r="AP853">
        <v>29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 hidden="1" x14ac:dyDescent="0.45">
      <c r="A854" t="s">
        <v>1922</v>
      </c>
      <c r="B854" t="s">
        <v>79</v>
      </c>
      <c r="C854" t="s">
        <v>1908</v>
      </c>
      <c r="D854" t="s">
        <v>81</v>
      </c>
      <c r="E854" s="2" t="str">
        <f>HYPERLINK("capsilon://?command=openfolder&amp;siteaddress=FAM.docvelocity-na8.net&amp;folderid=FXAE7A0D6F-3D96-AC35-D00E-CE57327AC0CD","FX220312146")</f>
        <v>FX220312146</v>
      </c>
      <c r="F854" t="s">
        <v>19</v>
      </c>
      <c r="G854" t="s">
        <v>19</v>
      </c>
      <c r="H854" t="s">
        <v>82</v>
      </c>
      <c r="I854" t="s">
        <v>1923</v>
      </c>
      <c r="J854">
        <v>0</v>
      </c>
      <c r="K854" t="s">
        <v>84</v>
      </c>
      <c r="L854" t="s">
        <v>85</v>
      </c>
      <c r="M854" t="s">
        <v>86</v>
      </c>
      <c r="N854">
        <v>2</v>
      </c>
      <c r="O854" s="1">
        <v>44666.506504629629</v>
      </c>
      <c r="P854" s="1">
        <v>44666.599930555552</v>
      </c>
      <c r="Q854">
        <v>6883</v>
      </c>
      <c r="R854">
        <v>1189</v>
      </c>
      <c r="S854" t="b">
        <v>0</v>
      </c>
      <c r="T854" t="s">
        <v>87</v>
      </c>
      <c r="U854" t="b">
        <v>0</v>
      </c>
      <c r="V854" t="s">
        <v>114</v>
      </c>
      <c r="W854" s="1">
        <v>44666.521574074075</v>
      </c>
      <c r="X854">
        <v>905</v>
      </c>
      <c r="Y854">
        <v>52</v>
      </c>
      <c r="Z854">
        <v>0</v>
      </c>
      <c r="AA854">
        <v>52</v>
      </c>
      <c r="AB854">
        <v>0</v>
      </c>
      <c r="AC854">
        <v>28</v>
      </c>
      <c r="AD854">
        <v>-52</v>
      </c>
      <c r="AE854">
        <v>0</v>
      </c>
      <c r="AF854">
        <v>0</v>
      </c>
      <c r="AG854">
        <v>0</v>
      </c>
      <c r="AH854" t="s">
        <v>102</v>
      </c>
      <c r="AI854" s="1">
        <v>44666.599930555552</v>
      </c>
      <c r="AJ854">
        <v>284</v>
      </c>
      <c r="AK854">
        <v>3</v>
      </c>
      <c r="AL854">
        <v>0</v>
      </c>
      <c r="AM854">
        <v>3</v>
      </c>
      <c r="AN854">
        <v>0</v>
      </c>
      <c r="AO854">
        <v>2</v>
      </c>
      <c r="AP854">
        <v>-55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 hidden="1" x14ac:dyDescent="0.45">
      <c r="A855" t="s">
        <v>1924</v>
      </c>
      <c r="B855" t="s">
        <v>79</v>
      </c>
      <c r="C855" t="s">
        <v>1902</v>
      </c>
      <c r="D855" t="s">
        <v>81</v>
      </c>
      <c r="E855" s="2" t="str">
        <f>HYPERLINK("capsilon://?command=openfolder&amp;siteaddress=FAM.docvelocity-na8.net&amp;folderid=FXC4F52205-20CB-C9C9-3EC4-D0E4B61CF142","FX22042691")</f>
        <v>FX22042691</v>
      </c>
      <c r="F855" t="s">
        <v>19</v>
      </c>
      <c r="G855" t="s">
        <v>19</v>
      </c>
      <c r="H855" t="s">
        <v>82</v>
      </c>
      <c r="I855" t="s">
        <v>1903</v>
      </c>
      <c r="J855">
        <v>289</v>
      </c>
      <c r="K855" t="s">
        <v>84</v>
      </c>
      <c r="L855" t="s">
        <v>85</v>
      </c>
      <c r="M855" t="s">
        <v>86</v>
      </c>
      <c r="N855">
        <v>2</v>
      </c>
      <c r="O855" s="1">
        <v>44666.508703703701</v>
      </c>
      <c r="P855" s="1">
        <v>44666.536307870374</v>
      </c>
      <c r="Q855">
        <v>189</v>
      </c>
      <c r="R855">
        <v>2196</v>
      </c>
      <c r="S855" t="b">
        <v>0</v>
      </c>
      <c r="T855" t="s">
        <v>87</v>
      </c>
      <c r="U855" t="b">
        <v>1</v>
      </c>
      <c r="V855" t="s">
        <v>127</v>
      </c>
      <c r="W855" s="1">
        <v>44666.527569444443</v>
      </c>
      <c r="X855">
        <v>1550</v>
      </c>
      <c r="Y855">
        <v>115</v>
      </c>
      <c r="Z855">
        <v>0</v>
      </c>
      <c r="AA855">
        <v>115</v>
      </c>
      <c r="AB855">
        <v>117</v>
      </c>
      <c r="AC855">
        <v>29</v>
      </c>
      <c r="AD855">
        <v>174</v>
      </c>
      <c r="AE855">
        <v>0</v>
      </c>
      <c r="AF855">
        <v>0</v>
      </c>
      <c r="AG855">
        <v>0</v>
      </c>
      <c r="AH855" t="s">
        <v>190</v>
      </c>
      <c r="AI855" s="1">
        <v>44666.536307870374</v>
      </c>
      <c r="AJ855">
        <v>646</v>
      </c>
      <c r="AK855">
        <v>1</v>
      </c>
      <c r="AL855">
        <v>0</v>
      </c>
      <c r="AM855">
        <v>1</v>
      </c>
      <c r="AN855">
        <v>117</v>
      </c>
      <c r="AO855">
        <v>1</v>
      </c>
      <c r="AP855">
        <v>173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 hidden="1" x14ac:dyDescent="0.45">
      <c r="A856" t="s">
        <v>1925</v>
      </c>
      <c r="B856" t="s">
        <v>79</v>
      </c>
      <c r="C856" t="s">
        <v>1926</v>
      </c>
      <c r="D856" t="s">
        <v>81</v>
      </c>
      <c r="E856" s="2" t="str">
        <f>HYPERLINK("capsilon://?command=openfolder&amp;siteaddress=FAM.docvelocity-na8.net&amp;folderid=FXDF15E99B-9F70-A6F9-6292-CAB954D1204C","FX2203885")</f>
        <v>FX2203885</v>
      </c>
      <c r="F856" t="s">
        <v>19</v>
      </c>
      <c r="G856" t="s">
        <v>19</v>
      </c>
      <c r="H856" t="s">
        <v>82</v>
      </c>
      <c r="I856" t="s">
        <v>1927</v>
      </c>
      <c r="J856">
        <v>0</v>
      </c>
      <c r="K856" t="s">
        <v>84</v>
      </c>
      <c r="L856" t="s">
        <v>85</v>
      </c>
      <c r="M856" t="s">
        <v>86</v>
      </c>
      <c r="N856">
        <v>2</v>
      </c>
      <c r="O856" s="1">
        <v>44666.512361111112</v>
      </c>
      <c r="P856" s="1">
        <v>44666.600104166668</v>
      </c>
      <c r="Q856">
        <v>7477</v>
      </c>
      <c r="R856">
        <v>104</v>
      </c>
      <c r="S856" t="b">
        <v>0</v>
      </c>
      <c r="T856" t="s">
        <v>87</v>
      </c>
      <c r="U856" t="b">
        <v>0</v>
      </c>
      <c r="V856" t="s">
        <v>130</v>
      </c>
      <c r="W856" s="1">
        <v>44666.514999999999</v>
      </c>
      <c r="X856">
        <v>90</v>
      </c>
      <c r="Y856">
        <v>0</v>
      </c>
      <c r="Z856">
        <v>0</v>
      </c>
      <c r="AA856">
        <v>0</v>
      </c>
      <c r="AB856">
        <v>37</v>
      </c>
      <c r="AC856">
        <v>0</v>
      </c>
      <c r="AD856">
        <v>0</v>
      </c>
      <c r="AE856">
        <v>0</v>
      </c>
      <c r="AF856">
        <v>0</v>
      </c>
      <c r="AG856">
        <v>0</v>
      </c>
      <c r="AH856" t="s">
        <v>102</v>
      </c>
      <c r="AI856" s="1">
        <v>44666.600104166668</v>
      </c>
      <c r="AJ856">
        <v>14</v>
      </c>
      <c r="AK856">
        <v>0</v>
      </c>
      <c r="AL856">
        <v>0</v>
      </c>
      <c r="AM856">
        <v>0</v>
      </c>
      <c r="AN856">
        <v>37</v>
      </c>
      <c r="AO856">
        <v>0</v>
      </c>
      <c r="AP856">
        <v>0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 hidden="1" x14ac:dyDescent="0.45">
      <c r="A857" t="s">
        <v>1928</v>
      </c>
      <c r="B857" t="s">
        <v>79</v>
      </c>
      <c r="C857" t="s">
        <v>1905</v>
      </c>
      <c r="D857" t="s">
        <v>81</v>
      </c>
      <c r="E857" s="2" t="str">
        <f>HYPERLINK("capsilon://?command=openfolder&amp;siteaddress=FAM.docvelocity-na8.net&amp;folderid=FX5A0E7ECE-57D9-0698-EE16-1A4C43CD606B","FX22045433")</f>
        <v>FX22045433</v>
      </c>
      <c r="F857" t="s">
        <v>19</v>
      </c>
      <c r="G857" t="s">
        <v>19</v>
      </c>
      <c r="H857" t="s">
        <v>82</v>
      </c>
      <c r="I857" t="s">
        <v>1906</v>
      </c>
      <c r="J857">
        <v>325</v>
      </c>
      <c r="K857" t="s">
        <v>84</v>
      </c>
      <c r="L857" t="s">
        <v>85</v>
      </c>
      <c r="M857" t="s">
        <v>86</v>
      </c>
      <c r="N857">
        <v>2</v>
      </c>
      <c r="O857" s="1">
        <v>44666.514074074075</v>
      </c>
      <c r="P857" s="1">
        <v>44666.570601851854</v>
      </c>
      <c r="Q857">
        <v>2214</v>
      </c>
      <c r="R857">
        <v>2670</v>
      </c>
      <c r="S857" t="b">
        <v>0</v>
      </c>
      <c r="T857" t="s">
        <v>87</v>
      </c>
      <c r="U857" t="b">
        <v>1</v>
      </c>
      <c r="V857" t="s">
        <v>130</v>
      </c>
      <c r="W857" s="1">
        <v>44666.537881944445</v>
      </c>
      <c r="X857">
        <v>1976</v>
      </c>
      <c r="Y857">
        <v>252</v>
      </c>
      <c r="Z857">
        <v>0</v>
      </c>
      <c r="AA857">
        <v>252</v>
      </c>
      <c r="AB857">
        <v>0</v>
      </c>
      <c r="AC857">
        <v>60</v>
      </c>
      <c r="AD857">
        <v>73</v>
      </c>
      <c r="AE857">
        <v>0</v>
      </c>
      <c r="AF857">
        <v>0</v>
      </c>
      <c r="AG857">
        <v>0</v>
      </c>
      <c r="AH857" t="s">
        <v>102</v>
      </c>
      <c r="AI857" s="1">
        <v>44666.570601851854</v>
      </c>
      <c r="AJ857">
        <v>438</v>
      </c>
      <c r="AK857">
        <v>4</v>
      </c>
      <c r="AL857">
        <v>0</v>
      </c>
      <c r="AM857">
        <v>4</v>
      </c>
      <c r="AN857">
        <v>10</v>
      </c>
      <c r="AO857">
        <v>3</v>
      </c>
      <c r="AP857">
        <v>69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 hidden="1" x14ac:dyDescent="0.45">
      <c r="A858" t="s">
        <v>1929</v>
      </c>
      <c r="B858" t="s">
        <v>79</v>
      </c>
      <c r="C858" t="s">
        <v>1915</v>
      </c>
      <c r="D858" t="s">
        <v>81</v>
      </c>
      <c r="E858" s="2" t="str">
        <f>HYPERLINK("capsilon://?command=openfolder&amp;siteaddress=FAM.docvelocity-na8.net&amp;folderid=FX586D7BEF-821A-34F6-9FFB-DFAE14190731","FX22044447")</f>
        <v>FX22044447</v>
      </c>
      <c r="F858" t="s">
        <v>19</v>
      </c>
      <c r="G858" t="s">
        <v>19</v>
      </c>
      <c r="H858" t="s">
        <v>82</v>
      </c>
      <c r="I858" t="s">
        <v>1916</v>
      </c>
      <c r="J858">
        <v>711</v>
      </c>
      <c r="K858" t="s">
        <v>84</v>
      </c>
      <c r="L858" t="s">
        <v>85</v>
      </c>
      <c r="M858" t="s">
        <v>86</v>
      </c>
      <c r="N858">
        <v>2</v>
      </c>
      <c r="O858" s="1">
        <v>44666.517083333332</v>
      </c>
      <c r="P858" s="1">
        <v>44666.654687499999</v>
      </c>
      <c r="Q858">
        <v>2897</v>
      </c>
      <c r="R858">
        <v>8992</v>
      </c>
      <c r="S858" t="b">
        <v>0</v>
      </c>
      <c r="T858" t="s">
        <v>87</v>
      </c>
      <c r="U858" t="b">
        <v>1</v>
      </c>
      <c r="V858" t="s">
        <v>531</v>
      </c>
      <c r="W858" s="1">
        <v>44666.547002314815</v>
      </c>
      <c r="X858">
        <v>2436</v>
      </c>
      <c r="Y858">
        <v>439</v>
      </c>
      <c r="Z858">
        <v>0</v>
      </c>
      <c r="AA858">
        <v>439</v>
      </c>
      <c r="AB858">
        <v>225</v>
      </c>
      <c r="AC858">
        <v>44</v>
      </c>
      <c r="AD858">
        <v>272</v>
      </c>
      <c r="AE858">
        <v>0</v>
      </c>
      <c r="AF858">
        <v>0</v>
      </c>
      <c r="AG858">
        <v>0</v>
      </c>
      <c r="AH858" t="s">
        <v>115</v>
      </c>
      <c r="AI858" s="1">
        <v>44666.654687499999</v>
      </c>
      <c r="AJ858">
        <v>6516</v>
      </c>
      <c r="AK858">
        <v>28</v>
      </c>
      <c r="AL858">
        <v>0</v>
      </c>
      <c r="AM858">
        <v>28</v>
      </c>
      <c r="AN858">
        <v>225</v>
      </c>
      <c r="AO858">
        <v>28</v>
      </c>
      <c r="AP858">
        <v>244</v>
      </c>
      <c r="AQ858">
        <v>0</v>
      </c>
      <c r="AR858">
        <v>0</v>
      </c>
      <c r="AS858">
        <v>0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 hidden="1" x14ac:dyDescent="0.45">
      <c r="A859" t="s">
        <v>1930</v>
      </c>
      <c r="B859" t="s">
        <v>79</v>
      </c>
      <c r="C859" t="s">
        <v>1931</v>
      </c>
      <c r="D859" t="s">
        <v>81</v>
      </c>
      <c r="E859" s="2" t="str">
        <f>HYPERLINK("capsilon://?command=openfolder&amp;siteaddress=FAM.docvelocity-na8.net&amp;folderid=FXEEB18721-A5A8-14B5-B63C-0AAA3A3F0B90","FX22038175")</f>
        <v>FX22038175</v>
      </c>
      <c r="F859" t="s">
        <v>19</v>
      </c>
      <c r="G859" t="s">
        <v>19</v>
      </c>
      <c r="H859" t="s">
        <v>82</v>
      </c>
      <c r="I859" t="s">
        <v>1932</v>
      </c>
      <c r="J859">
        <v>0</v>
      </c>
      <c r="K859" t="s">
        <v>84</v>
      </c>
      <c r="L859" t="s">
        <v>85</v>
      </c>
      <c r="M859" t="s">
        <v>86</v>
      </c>
      <c r="N859">
        <v>2</v>
      </c>
      <c r="O859" s="1">
        <v>44666.528379629628</v>
      </c>
      <c r="P859" s="1">
        <v>44666.600289351853</v>
      </c>
      <c r="Q859">
        <v>6039</v>
      </c>
      <c r="R859">
        <v>174</v>
      </c>
      <c r="S859" t="b">
        <v>0</v>
      </c>
      <c r="T859" t="s">
        <v>87</v>
      </c>
      <c r="U859" t="b">
        <v>0</v>
      </c>
      <c r="V859" t="s">
        <v>531</v>
      </c>
      <c r="W859" s="1">
        <v>44666.551458333335</v>
      </c>
      <c r="X859">
        <v>47</v>
      </c>
      <c r="Y859">
        <v>0</v>
      </c>
      <c r="Z859">
        <v>0</v>
      </c>
      <c r="AA859">
        <v>0</v>
      </c>
      <c r="AB859">
        <v>37</v>
      </c>
      <c r="AC859">
        <v>0</v>
      </c>
      <c r="AD859">
        <v>0</v>
      </c>
      <c r="AE859">
        <v>0</v>
      </c>
      <c r="AF859">
        <v>0</v>
      </c>
      <c r="AG859">
        <v>0</v>
      </c>
      <c r="AH859" t="s">
        <v>102</v>
      </c>
      <c r="AI859" s="1">
        <v>44666.600289351853</v>
      </c>
      <c r="AJ859">
        <v>16</v>
      </c>
      <c r="AK859">
        <v>0</v>
      </c>
      <c r="AL859">
        <v>0</v>
      </c>
      <c r="AM859">
        <v>0</v>
      </c>
      <c r="AN859">
        <v>37</v>
      </c>
      <c r="AO859">
        <v>0</v>
      </c>
      <c r="AP859">
        <v>0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 hidden="1" x14ac:dyDescent="0.45">
      <c r="A860" t="s">
        <v>1933</v>
      </c>
      <c r="B860" t="s">
        <v>79</v>
      </c>
      <c r="C860" t="s">
        <v>1296</v>
      </c>
      <c r="D860" t="s">
        <v>81</v>
      </c>
      <c r="E860" s="2" t="str">
        <f>HYPERLINK("capsilon://?command=openfolder&amp;siteaddress=FAM.docvelocity-na8.net&amp;folderid=FXEA18ECE4-1502-3D29-6722-CCAFC23EB3F1","FX22021988")</f>
        <v>FX22021988</v>
      </c>
      <c r="F860" t="s">
        <v>19</v>
      </c>
      <c r="G860" t="s">
        <v>19</v>
      </c>
      <c r="H860" t="s">
        <v>82</v>
      </c>
      <c r="I860" t="s">
        <v>1934</v>
      </c>
      <c r="J860">
        <v>112</v>
      </c>
      <c r="K860" t="s">
        <v>84</v>
      </c>
      <c r="L860" t="s">
        <v>85</v>
      </c>
      <c r="M860" t="s">
        <v>86</v>
      </c>
      <c r="N860">
        <v>2</v>
      </c>
      <c r="O860" s="1">
        <v>44666.536307870374</v>
      </c>
      <c r="P860" s="1">
        <v>44666.603333333333</v>
      </c>
      <c r="Q860">
        <v>4654</v>
      </c>
      <c r="R860">
        <v>1137</v>
      </c>
      <c r="S860" t="b">
        <v>0</v>
      </c>
      <c r="T860" t="s">
        <v>87</v>
      </c>
      <c r="U860" t="b">
        <v>0</v>
      </c>
      <c r="V860" t="s">
        <v>531</v>
      </c>
      <c r="W860" s="1">
        <v>44666.559270833335</v>
      </c>
      <c r="X860">
        <v>675</v>
      </c>
      <c r="Y860">
        <v>42</v>
      </c>
      <c r="Z860">
        <v>0</v>
      </c>
      <c r="AA860">
        <v>42</v>
      </c>
      <c r="AB860">
        <v>42</v>
      </c>
      <c r="AC860">
        <v>7</v>
      </c>
      <c r="AD860">
        <v>70</v>
      </c>
      <c r="AE860">
        <v>0</v>
      </c>
      <c r="AF860">
        <v>0</v>
      </c>
      <c r="AG860">
        <v>0</v>
      </c>
      <c r="AH860" t="s">
        <v>102</v>
      </c>
      <c r="AI860" s="1">
        <v>44666.603333333333</v>
      </c>
      <c r="AJ860">
        <v>262</v>
      </c>
      <c r="AK860">
        <v>3</v>
      </c>
      <c r="AL860">
        <v>0</v>
      </c>
      <c r="AM860">
        <v>3</v>
      </c>
      <c r="AN860">
        <v>42</v>
      </c>
      <c r="AO860">
        <v>2</v>
      </c>
      <c r="AP860">
        <v>67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 hidden="1" x14ac:dyDescent="0.45">
      <c r="A861" t="s">
        <v>1935</v>
      </c>
      <c r="B861" t="s">
        <v>79</v>
      </c>
      <c r="C861" t="s">
        <v>1604</v>
      </c>
      <c r="D861" t="s">
        <v>81</v>
      </c>
      <c r="E861" s="2" t="str">
        <f>HYPERLINK("capsilon://?command=openfolder&amp;siteaddress=FAM.docvelocity-na8.net&amp;folderid=FX00DF6215-9FB4-56F9-4E1C-B75546FA4534","FX2204708")</f>
        <v>FX2204708</v>
      </c>
      <c r="F861" t="s">
        <v>19</v>
      </c>
      <c r="G861" t="s">
        <v>19</v>
      </c>
      <c r="H861" t="s">
        <v>82</v>
      </c>
      <c r="I861" t="s">
        <v>1900</v>
      </c>
      <c r="J861">
        <v>0</v>
      </c>
      <c r="K861" t="s">
        <v>84</v>
      </c>
      <c r="L861" t="s">
        <v>85</v>
      </c>
      <c r="M861" t="s">
        <v>86</v>
      </c>
      <c r="N861">
        <v>2</v>
      </c>
      <c r="O861" s="1">
        <v>44666.537638888891</v>
      </c>
      <c r="P861" s="1">
        <v>44666.596574074072</v>
      </c>
      <c r="Q861">
        <v>2936</v>
      </c>
      <c r="R861">
        <v>2156</v>
      </c>
      <c r="S861" t="b">
        <v>0</v>
      </c>
      <c r="T861" t="s">
        <v>87</v>
      </c>
      <c r="U861" t="b">
        <v>1</v>
      </c>
      <c r="V861" t="s">
        <v>130</v>
      </c>
      <c r="W861" s="1">
        <v>44666.552048611113</v>
      </c>
      <c r="X861">
        <v>1167</v>
      </c>
      <c r="Y861">
        <v>37</v>
      </c>
      <c r="Z861">
        <v>0</v>
      </c>
      <c r="AA861">
        <v>37</v>
      </c>
      <c r="AB861">
        <v>0</v>
      </c>
      <c r="AC861">
        <v>20</v>
      </c>
      <c r="AD861">
        <v>-37</v>
      </c>
      <c r="AE861">
        <v>0</v>
      </c>
      <c r="AF861">
        <v>0</v>
      </c>
      <c r="AG861">
        <v>0</v>
      </c>
      <c r="AH861" t="s">
        <v>479</v>
      </c>
      <c r="AI861" s="1">
        <v>44666.596574074072</v>
      </c>
      <c r="AJ861">
        <v>957</v>
      </c>
      <c r="AK861">
        <v>8</v>
      </c>
      <c r="AL861">
        <v>0</v>
      </c>
      <c r="AM861">
        <v>8</v>
      </c>
      <c r="AN861">
        <v>0</v>
      </c>
      <c r="AO861">
        <v>8</v>
      </c>
      <c r="AP861">
        <v>-45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 hidden="1" x14ac:dyDescent="0.45">
      <c r="A862" t="s">
        <v>1936</v>
      </c>
      <c r="B862" t="s">
        <v>79</v>
      </c>
      <c r="C862" t="s">
        <v>1937</v>
      </c>
      <c r="D862" t="s">
        <v>81</v>
      </c>
      <c r="E862" s="2" t="str">
        <f>HYPERLINK("capsilon://?command=openfolder&amp;siteaddress=FAM.docvelocity-na8.net&amp;folderid=FX9787D0B2-8BB8-770C-4FDE-9AFFCC01FA37","FX22041613")</f>
        <v>FX22041613</v>
      </c>
      <c r="F862" t="s">
        <v>19</v>
      </c>
      <c r="G862" t="s">
        <v>19</v>
      </c>
      <c r="H862" t="s">
        <v>82</v>
      </c>
      <c r="I862" t="s">
        <v>1938</v>
      </c>
      <c r="J862">
        <v>28</v>
      </c>
      <c r="K862" t="s">
        <v>84</v>
      </c>
      <c r="L862" t="s">
        <v>85</v>
      </c>
      <c r="M862" t="s">
        <v>86</v>
      </c>
      <c r="N862">
        <v>1</v>
      </c>
      <c r="O862" s="1">
        <v>44666.538587962961</v>
      </c>
      <c r="P862" s="1">
        <v>44666.544259259259</v>
      </c>
      <c r="Q862">
        <v>361</v>
      </c>
      <c r="R862">
        <v>129</v>
      </c>
      <c r="S862" t="b">
        <v>0</v>
      </c>
      <c r="T862" t="s">
        <v>87</v>
      </c>
      <c r="U862" t="b">
        <v>0</v>
      </c>
      <c r="V862" t="s">
        <v>88</v>
      </c>
      <c r="W862" s="1">
        <v>44666.544259259259</v>
      </c>
      <c r="X862">
        <v>129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28</v>
      </c>
      <c r="AE862">
        <v>21</v>
      </c>
      <c r="AF862">
        <v>0</v>
      </c>
      <c r="AG862">
        <v>2</v>
      </c>
      <c r="AH862" t="s">
        <v>87</v>
      </c>
      <c r="AI862" t="s">
        <v>87</v>
      </c>
      <c r="AJ862" t="s">
        <v>87</v>
      </c>
      <c r="AK862" t="s">
        <v>87</v>
      </c>
      <c r="AL862" t="s">
        <v>87</v>
      </c>
      <c r="AM862" t="s">
        <v>87</v>
      </c>
      <c r="AN862" t="s">
        <v>87</v>
      </c>
      <c r="AO862" t="s">
        <v>87</v>
      </c>
      <c r="AP862" t="s">
        <v>87</v>
      </c>
      <c r="AQ862" t="s">
        <v>87</v>
      </c>
      <c r="AR862" t="s">
        <v>87</v>
      </c>
      <c r="AS862" t="s">
        <v>87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 hidden="1" x14ac:dyDescent="0.45">
      <c r="A863" t="s">
        <v>1939</v>
      </c>
      <c r="B863" t="s">
        <v>79</v>
      </c>
      <c r="C863" t="s">
        <v>1937</v>
      </c>
      <c r="D863" t="s">
        <v>81</v>
      </c>
      <c r="E863" s="2" t="str">
        <f>HYPERLINK("capsilon://?command=openfolder&amp;siteaddress=FAM.docvelocity-na8.net&amp;folderid=FX9787D0B2-8BB8-770C-4FDE-9AFFCC01FA37","FX22041613")</f>
        <v>FX22041613</v>
      </c>
      <c r="F863" t="s">
        <v>19</v>
      </c>
      <c r="G863" t="s">
        <v>19</v>
      </c>
      <c r="H863" t="s">
        <v>82</v>
      </c>
      <c r="I863" t="s">
        <v>1940</v>
      </c>
      <c r="J863">
        <v>82</v>
      </c>
      <c r="K863" t="s">
        <v>84</v>
      </c>
      <c r="L863" t="s">
        <v>85</v>
      </c>
      <c r="M863" t="s">
        <v>86</v>
      </c>
      <c r="N863">
        <v>2</v>
      </c>
      <c r="O863" s="1">
        <v>44666.538773148146</v>
      </c>
      <c r="P863" s="1">
        <v>44666.606319444443</v>
      </c>
      <c r="Q863">
        <v>5582</v>
      </c>
      <c r="R863">
        <v>254</v>
      </c>
      <c r="S863" t="b">
        <v>0</v>
      </c>
      <c r="T863" t="s">
        <v>87</v>
      </c>
      <c r="U863" t="b">
        <v>0</v>
      </c>
      <c r="V863" t="s">
        <v>158</v>
      </c>
      <c r="W863" s="1">
        <v>44666.544942129629</v>
      </c>
      <c r="X863">
        <v>159</v>
      </c>
      <c r="Y863">
        <v>72</v>
      </c>
      <c r="Z863">
        <v>0</v>
      </c>
      <c r="AA863">
        <v>72</v>
      </c>
      <c r="AB863">
        <v>0</v>
      </c>
      <c r="AC863">
        <v>0</v>
      </c>
      <c r="AD863">
        <v>10</v>
      </c>
      <c r="AE863">
        <v>0</v>
      </c>
      <c r="AF863">
        <v>0</v>
      </c>
      <c r="AG863">
        <v>0</v>
      </c>
      <c r="AH863" t="s">
        <v>102</v>
      </c>
      <c r="AI863" s="1">
        <v>44666.606319444443</v>
      </c>
      <c r="AJ863">
        <v>95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10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 hidden="1" x14ac:dyDescent="0.45">
      <c r="A864" t="s">
        <v>1941</v>
      </c>
      <c r="B864" t="s">
        <v>79</v>
      </c>
      <c r="C864" t="s">
        <v>1942</v>
      </c>
      <c r="D864" t="s">
        <v>81</v>
      </c>
      <c r="E864" s="2" t="str">
        <f>HYPERLINK("capsilon://?command=openfolder&amp;siteaddress=FAM.docvelocity-na8.net&amp;folderid=FXFC4E9E3F-4578-A371-DD8D-F67440870A1E","FX22043748")</f>
        <v>FX22043748</v>
      </c>
      <c r="F864" t="s">
        <v>19</v>
      </c>
      <c r="G864" t="s">
        <v>19</v>
      </c>
      <c r="H864" t="s">
        <v>82</v>
      </c>
      <c r="I864" t="s">
        <v>1943</v>
      </c>
      <c r="J864">
        <v>297</v>
      </c>
      <c r="K864" t="s">
        <v>84</v>
      </c>
      <c r="L864" t="s">
        <v>85</v>
      </c>
      <c r="M864" t="s">
        <v>86</v>
      </c>
      <c r="N864">
        <v>2</v>
      </c>
      <c r="O864" s="1">
        <v>44666.542164351849</v>
      </c>
      <c r="P864" s="1">
        <v>44666.734699074077</v>
      </c>
      <c r="Q864">
        <v>10517</v>
      </c>
      <c r="R864">
        <v>6118</v>
      </c>
      <c r="S864" t="b">
        <v>0</v>
      </c>
      <c r="T864" t="s">
        <v>87</v>
      </c>
      <c r="U864" t="b">
        <v>0</v>
      </c>
      <c r="V864" t="s">
        <v>531</v>
      </c>
      <c r="W864" s="1">
        <v>44666.59716435185</v>
      </c>
      <c r="X864">
        <v>3745</v>
      </c>
      <c r="Y864">
        <v>265</v>
      </c>
      <c r="Z864">
        <v>0</v>
      </c>
      <c r="AA864">
        <v>265</v>
      </c>
      <c r="AB864">
        <v>20</v>
      </c>
      <c r="AC864">
        <v>144</v>
      </c>
      <c r="AD864">
        <v>32</v>
      </c>
      <c r="AE864">
        <v>0</v>
      </c>
      <c r="AF864">
        <v>0</v>
      </c>
      <c r="AG864">
        <v>0</v>
      </c>
      <c r="AH864" t="s">
        <v>182</v>
      </c>
      <c r="AI864" s="1">
        <v>44666.734699074077</v>
      </c>
      <c r="AJ864">
        <v>2249</v>
      </c>
      <c r="AK864">
        <v>33</v>
      </c>
      <c r="AL864">
        <v>0</v>
      </c>
      <c r="AM864">
        <v>33</v>
      </c>
      <c r="AN864">
        <v>0</v>
      </c>
      <c r="AO864">
        <v>32</v>
      </c>
      <c r="AP864">
        <v>-1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 hidden="1" x14ac:dyDescent="0.45">
      <c r="A865" t="s">
        <v>1944</v>
      </c>
      <c r="B865" t="s">
        <v>79</v>
      </c>
      <c r="C865" t="s">
        <v>1945</v>
      </c>
      <c r="D865" t="s">
        <v>81</v>
      </c>
      <c r="E865" s="2" t="str">
        <f>HYPERLINK("capsilon://?command=openfolder&amp;siteaddress=FAM.docvelocity-na8.net&amp;folderid=FXA7F5A466-2712-3254-60BC-C3081F1034DC","FX22042522")</f>
        <v>FX22042522</v>
      </c>
      <c r="F865" t="s">
        <v>19</v>
      </c>
      <c r="G865" t="s">
        <v>19</v>
      </c>
      <c r="H865" t="s">
        <v>82</v>
      </c>
      <c r="I865" t="s">
        <v>1946</v>
      </c>
      <c r="J865">
        <v>85</v>
      </c>
      <c r="K865" t="s">
        <v>84</v>
      </c>
      <c r="L865" t="s">
        <v>85</v>
      </c>
      <c r="M865" t="s">
        <v>86</v>
      </c>
      <c r="N865">
        <v>1</v>
      </c>
      <c r="O865" s="1">
        <v>44666.54351851852</v>
      </c>
      <c r="P865" s="1">
        <v>44666.545763888891</v>
      </c>
      <c r="Q865">
        <v>100</v>
      </c>
      <c r="R865">
        <v>94</v>
      </c>
      <c r="S865" t="b">
        <v>0</v>
      </c>
      <c r="T865" t="s">
        <v>87</v>
      </c>
      <c r="U865" t="b">
        <v>0</v>
      </c>
      <c r="V865" t="s">
        <v>88</v>
      </c>
      <c r="W865" s="1">
        <v>44666.545763888891</v>
      </c>
      <c r="X865">
        <v>94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85</v>
      </c>
      <c r="AE865">
        <v>73</v>
      </c>
      <c r="AF865">
        <v>0</v>
      </c>
      <c r="AG865">
        <v>4</v>
      </c>
      <c r="AH865" t="s">
        <v>87</v>
      </c>
      <c r="AI865" t="s">
        <v>87</v>
      </c>
      <c r="AJ865" t="s">
        <v>87</v>
      </c>
      <c r="AK865" t="s">
        <v>87</v>
      </c>
      <c r="AL865" t="s">
        <v>87</v>
      </c>
      <c r="AM865" t="s">
        <v>87</v>
      </c>
      <c r="AN865" t="s">
        <v>87</v>
      </c>
      <c r="AO865" t="s">
        <v>87</v>
      </c>
      <c r="AP865" t="s">
        <v>87</v>
      </c>
      <c r="AQ865" t="s">
        <v>87</v>
      </c>
      <c r="AR865" t="s">
        <v>87</v>
      </c>
      <c r="AS865" t="s">
        <v>87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 hidden="1" x14ac:dyDescent="0.45">
      <c r="A866" t="s">
        <v>1947</v>
      </c>
      <c r="B866" t="s">
        <v>79</v>
      </c>
      <c r="C866" t="s">
        <v>1937</v>
      </c>
      <c r="D866" t="s">
        <v>81</v>
      </c>
      <c r="E866" s="2" t="str">
        <f>HYPERLINK("capsilon://?command=openfolder&amp;siteaddress=FAM.docvelocity-na8.net&amp;folderid=FX9787D0B2-8BB8-770C-4FDE-9AFFCC01FA37","FX22041613")</f>
        <v>FX22041613</v>
      </c>
      <c r="F866" t="s">
        <v>19</v>
      </c>
      <c r="G866" t="s">
        <v>19</v>
      </c>
      <c r="H866" t="s">
        <v>82</v>
      </c>
      <c r="I866" t="s">
        <v>1938</v>
      </c>
      <c r="J866">
        <v>56</v>
      </c>
      <c r="K866" t="s">
        <v>84</v>
      </c>
      <c r="L866" t="s">
        <v>85</v>
      </c>
      <c r="M866" t="s">
        <v>86</v>
      </c>
      <c r="N866">
        <v>2</v>
      </c>
      <c r="O866" s="1">
        <v>44666.544953703706</v>
      </c>
      <c r="P866" s="1">
        <v>44666.596145833333</v>
      </c>
      <c r="Q866">
        <v>3306</v>
      </c>
      <c r="R866">
        <v>1117</v>
      </c>
      <c r="S866" t="b">
        <v>0</v>
      </c>
      <c r="T866" t="s">
        <v>87</v>
      </c>
      <c r="U866" t="b">
        <v>1</v>
      </c>
      <c r="V866" t="s">
        <v>158</v>
      </c>
      <c r="W866" s="1">
        <v>44666.548784722225</v>
      </c>
      <c r="X866">
        <v>320</v>
      </c>
      <c r="Y866">
        <v>42</v>
      </c>
      <c r="Z866">
        <v>0</v>
      </c>
      <c r="AA866">
        <v>42</v>
      </c>
      <c r="AB866">
        <v>0</v>
      </c>
      <c r="AC866">
        <v>19</v>
      </c>
      <c r="AD866">
        <v>14</v>
      </c>
      <c r="AE866">
        <v>0</v>
      </c>
      <c r="AF866">
        <v>0</v>
      </c>
      <c r="AG866">
        <v>0</v>
      </c>
      <c r="AH866" t="s">
        <v>190</v>
      </c>
      <c r="AI866" s="1">
        <v>44666.596145833333</v>
      </c>
      <c r="AJ866">
        <v>797</v>
      </c>
      <c r="AK866">
        <v>5</v>
      </c>
      <c r="AL866">
        <v>0</v>
      </c>
      <c r="AM866">
        <v>5</v>
      </c>
      <c r="AN866">
        <v>0</v>
      </c>
      <c r="AO866">
        <v>5</v>
      </c>
      <c r="AP866">
        <v>9</v>
      </c>
      <c r="AQ866">
        <v>0</v>
      </c>
      <c r="AR866">
        <v>0</v>
      </c>
      <c r="AS866">
        <v>0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 hidden="1" x14ac:dyDescent="0.45">
      <c r="A867" t="s">
        <v>1948</v>
      </c>
      <c r="B867" t="s">
        <v>79</v>
      </c>
      <c r="C867" t="s">
        <v>1945</v>
      </c>
      <c r="D867" t="s">
        <v>81</v>
      </c>
      <c r="E867" s="2" t="str">
        <f>HYPERLINK("capsilon://?command=openfolder&amp;siteaddress=FAM.docvelocity-na8.net&amp;folderid=FXA7F5A466-2712-3254-60BC-C3081F1034DC","FX22042522")</f>
        <v>FX22042522</v>
      </c>
      <c r="F867" t="s">
        <v>19</v>
      </c>
      <c r="G867" t="s">
        <v>19</v>
      </c>
      <c r="H867" t="s">
        <v>82</v>
      </c>
      <c r="I867" t="s">
        <v>1946</v>
      </c>
      <c r="J867">
        <v>137</v>
      </c>
      <c r="K867" t="s">
        <v>84</v>
      </c>
      <c r="L867" t="s">
        <v>85</v>
      </c>
      <c r="M867" t="s">
        <v>86</v>
      </c>
      <c r="N867">
        <v>2</v>
      </c>
      <c r="O867" s="1">
        <v>44666.546956018516</v>
      </c>
      <c r="P867" s="1">
        <v>44666.596307870372</v>
      </c>
      <c r="Q867">
        <v>3783</v>
      </c>
      <c r="R867">
        <v>481</v>
      </c>
      <c r="S867" t="b">
        <v>0</v>
      </c>
      <c r="T867" t="s">
        <v>87</v>
      </c>
      <c r="U867" t="b">
        <v>1</v>
      </c>
      <c r="V867" t="s">
        <v>531</v>
      </c>
      <c r="W867" s="1">
        <v>44666.550902777781</v>
      </c>
      <c r="X867">
        <v>336</v>
      </c>
      <c r="Y867">
        <v>113</v>
      </c>
      <c r="Z867">
        <v>0</v>
      </c>
      <c r="AA867">
        <v>113</v>
      </c>
      <c r="AB867">
        <v>0</v>
      </c>
      <c r="AC867">
        <v>2</v>
      </c>
      <c r="AD867">
        <v>24</v>
      </c>
      <c r="AE867">
        <v>0</v>
      </c>
      <c r="AF867">
        <v>0</v>
      </c>
      <c r="AG867">
        <v>0</v>
      </c>
      <c r="AH867" t="s">
        <v>102</v>
      </c>
      <c r="AI867" s="1">
        <v>44666.596307870372</v>
      </c>
      <c r="AJ867">
        <v>145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24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 hidden="1" x14ac:dyDescent="0.45">
      <c r="A868" t="s">
        <v>1949</v>
      </c>
      <c r="B868" t="s">
        <v>79</v>
      </c>
      <c r="C868" t="s">
        <v>1950</v>
      </c>
      <c r="D868" t="s">
        <v>81</v>
      </c>
      <c r="E868" s="2" t="str">
        <f>HYPERLINK("capsilon://?command=openfolder&amp;siteaddress=FAM.docvelocity-na8.net&amp;folderid=FX1D15AE2D-14DD-EABE-1914-9C6C634CAEF5","FX22038333")</f>
        <v>FX22038333</v>
      </c>
      <c r="F868" t="s">
        <v>19</v>
      </c>
      <c r="G868" t="s">
        <v>19</v>
      </c>
      <c r="H868" t="s">
        <v>82</v>
      </c>
      <c r="I868" t="s">
        <v>1951</v>
      </c>
      <c r="J868">
        <v>0</v>
      </c>
      <c r="K868" t="s">
        <v>84</v>
      </c>
      <c r="L868" t="s">
        <v>85</v>
      </c>
      <c r="M868" t="s">
        <v>86</v>
      </c>
      <c r="N868">
        <v>2</v>
      </c>
      <c r="O868" s="1">
        <v>44666.551076388889</v>
      </c>
      <c r="P868" s="1">
        <v>44666.709097222221</v>
      </c>
      <c r="Q868">
        <v>13573</v>
      </c>
      <c r="R868">
        <v>80</v>
      </c>
      <c r="S868" t="b">
        <v>0</v>
      </c>
      <c r="T868" t="s">
        <v>87</v>
      </c>
      <c r="U868" t="b">
        <v>0</v>
      </c>
      <c r="V868" t="s">
        <v>531</v>
      </c>
      <c r="W868" s="1">
        <v>44666.559699074074</v>
      </c>
      <c r="X868">
        <v>36</v>
      </c>
      <c r="Y868">
        <v>0</v>
      </c>
      <c r="Z868">
        <v>0</v>
      </c>
      <c r="AA868">
        <v>0</v>
      </c>
      <c r="AB868">
        <v>37</v>
      </c>
      <c r="AC868">
        <v>0</v>
      </c>
      <c r="AD868">
        <v>0</v>
      </c>
      <c r="AE868">
        <v>0</v>
      </c>
      <c r="AF868">
        <v>0</v>
      </c>
      <c r="AG868">
        <v>0</v>
      </c>
      <c r="AH868" t="s">
        <v>190</v>
      </c>
      <c r="AI868" s="1">
        <v>44666.709097222221</v>
      </c>
      <c r="AJ868">
        <v>23</v>
      </c>
      <c r="AK868">
        <v>0</v>
      </c>
      <c r="AL868">
        <v>0</v>
      </c>
      <c r="AM868">
        <v>0</v>
      </c>
      <c r="AN868">
        <v>37</v>
      </c>
      <c r="AO868">
        <v>0</v>
      </c>
      <c r="AP868">
        <v>0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 hidden="1" x14ac:dyDescent="0.45">
      <c r="A869" t="s">
        <v>1952</v>
      </c>
      <c r="B869" t="s">
        <v>79</v>
      </c>
      <c r="C869" t="s">
        <v>1953</v>
      </c>
      <c r="D869" t="s">
        <v>81</v>
      </c>
      <c r="E869" s="2" t="str">
        <f>HYPERLINK("capsilon://?command=openfolder&amp;siteaddress=FAM.docvelocity-na8.net&amp;folderid=FX686534FB-DE2B-2A31-368D-35E6D9D851D0","FX22044427")</f>
        <v>FX22044427</v>
      </c>
      <c r="F869" t="s">
        <v>19</v>
      </c>
      <c r="G869" t="s">
        <v>19</v>
      </c>
      <c r="H869" t="s">
        <v>82</v>
      </c>
      <c r="I869" t="s">
        <v>1954</v>
      </c>
      <c r="J869">
        <v>594</v>
      </c>
      <c r="K869" t="s">
        <v>84</v>
      </c>
      <c r="L869" t="s">
        <v>85</v>
      </c>
      <c r="M869" t="s">
        <v>86</v>
      </c>
      <c r="N869">
        <v>1</v>
      </c>
      <c r="O869" s="1">
        <v>44666.552037037036</v>
      </c>
      <c r="P869" s="1">
        <v>44666.578703703701</v>
      </c>
      <c r="Q869">
        <v>1665</v>
      </c>
      <c r="R869">
        <v>639</v>
      </c>
      <c r="S869" t="b">
        <v>0</v>
      </c>
      <c r="T869" t="s">
        <v>87</v>
      </c>
      <c r="U869" t="b">
        <v>0</v>
      </c>
      <c r="V869" t="s">
        <v>88</v>
      </c>
      <c r="W869" s="1">
        <v>44666.578703703701</v>
      </c>
      <c r="X869">
        <v>488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594</v>
      </c>
      <c r="AE869">
        <v>525</v>
      </c>
      <c r="AF869">
        <v>0</v>
      </c>
      <c r="AG869">
        <v>12</v>
      </c>
      <c r="AH869" t="s">
        <v>87</v>
      </c>
      <c r="AI869" t="s">
        <v>87</v>
      </c>
      <c r="AJ869" t="s">
        <v>87</v>
      </c>
      <c r="AK869" t="s">
        <v>87</v>
      </c>
      <c r="AL869" t="s">
        <v>87</v>
      </c>
      <c r="AM869" t="s">
        <v>87</v>
      </c>
      <c r="AN869" t="s">
        <v>87</v>
      </c>
      <c r="AO869" t="s">
        <v>87</v>
      </c>
      <c r="AP869" t="s">
        <v>87</v>
      </c>
      <c r="AQ869" t="s">
        <v>87</v>
      </c>
      <c r="AR869" t="s">
        <v>87</v>
      </c>
      <c r="AS869" t="s">
        <v>87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 hidden="1" x14ac:dyDescent="0.45">
      <c r="A870" t="s">
        <v>1955</v>
      </c>
      <c r="B870" t="s">
        <v>79</v>
      </c>
      <c r="C870" t="s">
        <v>1956</v>
      </c>
      <c r="D870" t="s">
        <v>81</v>
      </c>
      <c r="E870" s="2" t="str">
        <f>HYPERLINK("capsilon://?command=openfolder&amp;siteaddress=FAM.docvelocity-na8.net&amp;folderid=FXAEB80F3A-DC61-DDE5-D197-19339BC61951","FX22045058")</f>
        <v>FX22045058</v>
      </c>
      <c r="F870" t="s">
        <v>19</v>
      </c>
      <c r="G870" t="s">
        <v>19</v>
      </c>
      <c r="H870" t="s">
        <v>82</v>
      </c>
      <c r="I870" t="s">
        <v>1957</v>
      </c>
      <c r="J870">
        <v>388</v>
      </c>
      <c r="K870" t="s">
        <v>84</v>
      </c>
      <c r="L870" t="s">
        <v>85</v>
      </c>
      <c r="M870" t="s">
        <v>86</v>
      </c>
      <c r="N870">
        <v>1</v>
      </c>
      <c r="O870" s="1">
        <v>44666.554837962962</v>
      </c>
      <c r="P870" s="1">
        <v>44666.581099537034</v>
      </c>
      <c r="Q870">
        <v>1999</v>
      </c>
      <c r="R870">
        <v>270</v>
      </c>
      <c r="S870" t="b">
        <v>0</v>
      </c>
      <c r="T870" t="s">
        <v>87</v>
      </c>
      <c r="U870" t="b">
        <v>0</v>
      </c>
      <c r="V870" t="s">
        <v>88</v>
      </c>
      <c r="W870" s="1">
        <v>44666.581099537034</v>
      </c>
      <c r="X870">
        <v>206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388</v>
      </c>
      <c r="AE870">
        <v>312</v>
      </c>
      <c r="AF870">
        <v>0</v>
      </c>
      <c r="AG870">
        <v>12</v>
      </c>
      <c r="AH870" t="s">
        <v>87</v>
      </c>
      <c r="AI870" t="s">
        <v>87</v>
      </c>
      <c r="AJ870" t="s">
        <v>87</v>
      </c>
      <c r="AK870" t="s">
        <v>87</v>
      </c>
      <c r="AL870" t="s">
        <v>87</v>
      </c>
      <c r="AM870" t="s">
        <v>87</v>
      </c>
      <c r="AN870" t="s">
        <v>87</v>
      </c>
      <c r="AO870" t="s">
        <v>87</v>
      </c>
      <c r="AP870" t="s">
        <v>87</v>
      </c>
      <c r="AQ870" t="s">
        <v>87</v>
      </c>
      <c r="AR870" t="s">
        <v>87</v>
      </c>
      <c r="AS870" t="s">
        <v>87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 hidden="1" x14ac:dyDescent="0.45">
      <c r="A871" t="s">
        <v>1958</v>
      </c>
      <c r="B871" t="s">
        <v>79</v>
      </c>
      <c r="C871" t="s">
        <v>519</v>
      </c>
      <c r="D871" t="s">
        <v>81</v>
      </c>
      <c r="E871" s="2" t="str">
        <f>HYPERLINK("capsilon://?command=openfolder&amp;siteaddress=FAM.docvelocity-na8.net&amp;folderid=FX2770D557-019F-1A73-5BB7-4BDD1815D71C","FX220313882")</f>
        <v>FX220313882</v>
      </c>
      <c r="F871" t="s">
        <v>19</v>
      </c>
      <c r="G871" t="s">
        <v>19</v>
      </c>
      <c r="H871" t="s">
        <v>82</v>
      </c>
      <c r="I871" t="s">
        <v>1959</v>
      </c>
      <c r="J871">
        <v>0</v>
      </c>
      <c r="K871" t="s">
        <v>84</v>
      </c>
      <c r="L871" t="s">
        <v>85</v>
      </c>
      <c r="M871" t="s">
        <v>86</v>
      </c>
      <c r="N871">
        <v>2</v>
      </c>
      <c r="O871" s="1">
        <v>44666.557708333334</v>
      </c>
      <c r="P871" s="1">
        <v>44666.710752314815</v>
      </c>
      <c r="Q871">
        <v>12502</v>
      </c>
      <c r="R871">
        <v>721</v>
      </c>
      <c r="S871" t="b">
        <v>0</v>
      </c>
      <c r="T871" t="s">
        <v>87</v>
      </c>
      <c r="U871" t="b">
        <v>0</v>
      </c>
      <c r="V871" t="s">
        <v>148</v>
      </c>
      <c r="W871" s="1">
        <v>44666.564884259256</v>
      </c>
      <c r="X871">
        <v>578</v>
      </c>
      <c r="Y871">
        <v>37</v>
      </c>
      <c r="Z871">
        <v>0</v>
      </c>
      <c r="AA871">
        <v>37</v>
      </c>
      <c r="AB871">
        <v>0</v>
      </c>
      <c r="AC871">
        <v>13</v>
      </c>
      <c r="AD871">
        <v>-37</v>
      </c>
      <c r="AE871">
        <v>0</v>
      </c>
      <c r="AF871">
        <v>0</v>
      </c>
      <c r="AG871">
        <v>0</v>
      </c>
      <c r="AH871" t="s">
        <v>190</v>
      </c>
      <c r="AI871" s="1">
        <v>44666.710752314815</v>
      </c>
      <c r="AJ871">
        <v>143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-37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 hidden="1" x14ac:dyDescent="0.45">
      <c r="A872" t="s">
        <v>1960</v>
      </c>
      <c r="B872" t="s">
        <v>79</v>
      </c>
      <c r="C872" t="s">
        <v>1961</v>
      </c>
      <c r="D872" t="s">
        <v>81</v>
      </c>
      <c r="E872" s="2" t="str">
        <f>HYPERLINK("capsilon://?command=openfolder&amp;siteaddress=FAM.docvelocity-na8.net&amp;folderid=FX9BD3D23B-85DF-9BB3-456A-4C5F052990C1","FX22044146")</f>
        <v>FX22044146</v>
      </c>
      <c r="F872" t="s">
        <v>19</v>
      </c>
      <c r="G872" t="s">
        <v>19</v>
      </c>
      <c r="H872" t="s">
        <v>82</v>
      </c>
      <c r="I872" t="s">
        <v>1962</v>
      </c>
      <c r="J872">
        <v>90</v>
      </c>
      <c r="K872" t="s">
        <v>84</v>
      </c>
      <c r="L872" t="s">
        <v>85</v>
      </c>
      <c r="M872" t="s">
        <v>86</v>
      </c>
      <c r="N872">
        <v>1</v>
      </c>
      <c r="O872" s="1">
        <v>44666.561898148146</v>
      </c>
      <c r="P872" s="1">
        <v>44666.582118055558</v>
      </c>
      <c r="Q872">
        <v>1606</v>
      </c>
      <c r="R872">
        <v>141</v>
      </c>
      <c r="S872" t="b">
        <v>0</v>
      </c>
      <c r="T872" t="s">
        <v>87</v>
      </c>
      <c r="U872" t="b">
        <v>0</v>
      </c>
      <c r="V872" t="s">
        <v>88</v>
      </c>
      <c r="W872" s="1">
        <v>44666.582118055558</v>
      </c>
      <c r="X872">
        <v>87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90</v>
      </c>
      <c r="AE872">
        <v>78</v>
      </c>
      <c r="AF872">
        <v>0</v>
      </c>
      <c r="AG872">
        <v>5</v>
      </c>
      <c r="AH872" t="s">
        <v>87</v>
      </c>
      <c r="AI872" t="s">
        <v>87</v>
      </c>
      <c r="AJ872" t="s">
        <v>87</v>
      </c>
      <c r="AK872" t="s">
        <v>87</v>
      </c>
      <c r="AL872" t="s">
        <v>87</v>
      </c>
      <c r="AM872" t="s">
        <v>87</v>
      </c>
      <c r="AN872" t="s">
        <v>87</v>
      </c>
      <c r="AO872" t="s">
        <v>87</v>
      </c>
      <c r="AP872" t="s">
        <v>87</v>
      </c>
      <c r="AQ872" t="s">
        <v>87</v>
      </c>
      <c r="AR872" t="s">
        <v>87</v>
      </c>
      <c r="AS872" t="s">
        <v>87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 hidden="1" x14ac:dyDescent="0.45">
      <c r="A873" t="s">
        <v>1963</v>
      </c>
      <c r="B873" t="s">
        <v>79</v>
      </c>
      <c r="C873" t="s">
        <v>1964</v>
      </c>
      <c r="D873" t="s">
        <v>81</v>
      </c>
      <c r="E873" s="2" t="str">
        <f>HYPERLINK("capsilon://?command=openfolder&amp;siteaddress=FAM.docvelocity-na8.net&amp;folderid=FX0F412F49-560E-935C-2DAA-3C46E9C60B73","FX220310069")</f>
        <v>FX220310069</v>
      </c>
      <c r="F873" t="s">
        <v>19</v>
      </c>
      <c r="G873" t="s">
        <v>19</v>
      </c>
      <c r="H873" t="s">
        <v>82</v>
      </c>
      <c r="I873" t="s">
        <v>1965</v>
      </c>
      <c r="J873">
        <v>0</v>
      </c>
      <c r="K873" t="s">
        <v>84</v>
      </c>
      <c r="L873" t="s">
        <v>85</v>
      </c>
      <c r="M873" t="s">
        <v>86</v>
      </c>
      <c r="N873">
        <v>2</v>
      </c>
      <c r="O873" s="1">
        <v>44666.572615740741</v>
      </c>
      <c r="P873" s="1">
        <v>44666.711967592593</v>
      </c>
      <c r="Q873">
        <v>11942</v>
      </c>
      <c r="R873">
        <v>98</v>
      </c>
      <c r="S873" t="b">
        <v>0</v>
      </c>
      <c r="T873" t="s">
        <v>87</v>
      </c>
      <c r="U873" t="b">
        <v>0</v>
      </c>
      <c r="V873" t="s">
        <v>531</v>
      </c>
      <c r="W873" s="1">
        <v>44666.603530092594</v>
      </c>
      <c r="X873">
        <v>50</v>
      </c>
      <c r="Y873">
        <v>0</v>
      </c>
      <c r="Z873">
        <v>0</v>
      </c>
      <c r="AA873">
        <v>0</v>
      </c>
      <c r="AB873">
        <v>37</v>
      </c>
      <c r="AC873">
        <v>0</v>
      </c>
      <c r="AD873">
        <v>0</v>
      </c>
      <c r="AE873">
        <v>0</v>
      </c>
      <c r="AF873">
        <v>0</v>
      </c>
      <c r="AG873">
        <v>0</v>
      </c>
      <c r="AH873" t="s">
        <v>190</v>
      </c>
      <c r="AI873" s="1">
        <v>44666.711967592593</v>
      </c>
      <c r="AJ873">
        <v>15</v>
      </c>
      <c r="AK873">
        <v>0</v>
      </c>
      <c r="AL873">
        <v>0</v>
      </c>
      <c r="AM873">
        <v>0</v>
      </c>
      <c r="AN873">
        <v>37</v>
      </c>
      <c r="AO873">
        <v>0</v>
      </c>
      <c r="AP873">
        <v>0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 hidden="1" x14ac:dyDescent="0.45">
      <c r="A874" t="s">
        <v>1966</v>
      </c>
      <c r="B874" t="s">
        <v>79</v>
      </c>
      <c r="C874" t="s">
        <v>1953</v>
      </c>
      <c r="D874" t="s">
        <v>81</v>
      </c>
      <c r="E874" s="2" t="str">
        <f>HYPERLINK("capsilon://?command=openfolder&amp;siteaddress=FAM.docvelocity-na8.net&amp;folderid=FX686534FB-DE2B-2A31-368D-35E6D9D851D0","FX22044427")</f>
        <v>FX22044427</v>
      </c>
      <c r="F874" t="s">
        <v>19</v>
      </c>
      <c r="G874" t="s">
        <v>19</v>
      </c>
      <c r="H874" t="s">
        <v>82</v>
      </c>
      <c r="I874" t="s">
        <v>1954</v>
      </c>
      <c r="J874">
        <v>604</v>
      </c>
      <c r="K874" t="s">
        <v>84</v>
      </c>
      <c r="L874" t="s">
        <v>85</v>
      </c>
      <c r="M874" t="s">
        <v>86</v>
      </c>
      <c r="N874">
        <v>2</v>
      </c>
      <c r="O874" s="1">
        <v>44666.580358796295</v>
      </c>
      <c r="P874" s="1">
        <v>44666.706620370373</v>
      </c>
      <c r="Q874">
        <v>4544</v>
      </c>
      <c r="R874">
        <v>6365</v>
      </c>
      <c r="S874" t="b">
        <v>0</v>
      </c>
      <c r="T874" t="s">
        <v>87</v>
      </c>
      <c r="U874" t="b">
        <v>1</v>
      </c>
      <c r="V874" t="s">
        <v>531</v>
      </c>
      <c r="W874" s="1">
        <v>44666.644641203704</v>
      </c>
      <c r="X874">
        <v>3550</v>
      </c>
      <c r="Y874">
        <v>439</v>
      </c>
      <c r="Z874">
        <v>0</v>
      </c>
      <c r="AA874">
        <v>439</v>
      </c>
      <c r="AB874">
        <v>85</v>
      </c>
      <c r="AC874">
        <v>169</v>
      </c>
      <c r="AD874">
        <v>165</v>
      </c>
      <c r="AE874">
        <v>0</v>
      </c>
      <c r="AF874">
        <v>0</v>
      </c>
      <c r="AG874">
        <v>0</v>
      </c>
      <c r="AH874" t="s">
        <v>182</v>
      </c>
      <c r="AI874" s="1">
        <v>44666.706620370373</v>
      </c>
      <c r="AJ874">
        <v>2536</v>
      </c>
      <c r="AK874">
        <v>48</v>
      </c>
      <c r="AL874">
        <v>0</v>
      </c>
      <c r="AM874">
        <v>48</v>
      </c>
      <c r="AN874">
        <v>55</v>
      </c>
      <c r="AO874">
        <v>41</v>
      </c>
      <c r="AP874">
        <v>117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 hidden="1" x14ac:dyDescent="0.45">
      <c r="A875" t="s">
        <v>1967</v>
      </c>
      <c r="B875" t="s">
        <v>79</v>
      </c>
      <c r="C875" t="s">
        <v>1956</v>
      </c>
      <c r="D875" t="s">
        <v>81</v>
      </c>
      <c r="E875" s="2" t="str">
        <f>HYPERLINK("capsilon://?command=openfolder&amp;siteaddress=FAM.docvelocity-na8.net&amp;folderid=FXAEB80F3A-DC61-DDE5-D197-19339BC61951","FX22045058")</f>
        <v>FX22045058</v>
      </c>
      <c r="F875" t="s">
        <v>19</v>
      </c>
      <c r="G875" t="s">
        <v>19</v>
      </c>
      <c r="H875" t="s">
        <v>82</v>
      </c>
      <c r="I875" t="s">
        <v>1957</v>
      </c>
      <c r="J875">
        <v>388</v>
      </c>
      <c r="K875" t="s">
        <v>84</v>
      </c>
      <c r="L875" t="s">
        <v>85</v>
      </c>
      <c r="M875" t="s">
        <v>86</v>
      </c>
      <c r="N875">
        <v>2</v>
      </c>
      <c r="O875" s="1">
        <v>44666.582013888888</v>
      </c>
      <c r="P875" s="1">
        <v>44666.655150462961</v>
      </c>
      <c r="Q875">
        <v>3179</v>
      </c>
      <c r="R875">
        <v>3140</v>
      </c>
      <c r="S875" t="b">
        <v>0</v>
      </c>
      <c r="T875" t="s">
        <v>87</v>
      </c>
      <c r="U875" t="b">
        <v>1</v>
      </c>
      <c r="V875" t="s">
        <v>189</v>
      </c>
      <c r="W875" s="1">
        <v>44666.606226851851</v>
      </c>
      <c r="X875">
        <v>1637</v>
      </c>
      <c r="Y875">
        <v>300</v>
      </c>
      <c r="Z875">
        <v>0</v>
      </c>
      <c r="AA875">
        <v>300</v>
      </c>
      <c r="AB875">
        <v>0</v>
      </c>
      <c r="AC875">
        <v>39</v>
      </c>
      <c r="AD875">
        <v>88</v>
      </c>
      <c r="AE875">
        <v>0</v>
      </c>
      <c r="AF875">
        <v>0</v>
      </c>
      <c r="AG875">
        <v>0</v>
      </c>
      <c r="AH875" t="s">
        <v>99</v>
      </c>
      <c r="AI875" s="1">
        <v>44666.655150462961</v>
      </c>
      <c r="AJ875">
        <v>1415</v>
      </c>
      <c r="AK875">
        <v>8</v>
      </c>
      <c r="AL875">
        <v>0</v>
      </c>
      <c r="AM875">
        <v>8</v>
      </c>
      <c r="AN875">
        <v>0</v>
      </c>
      <c r="AO875">
        <v>4</v>
      </c>
      <c r="AP875">
        <v>80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 hidden="1" x14ac:dyDescent="0.45">
      <c r="A876" t="s">
        <v>1968</v>
      </c>
      <c r="B876" t="s">
        <v>79</v>
      </c>
      <c r="C876" t="s">
        <v>1969</v>
      </c>
      <c r="D876" t="s">
        <v>81</v>
      </c>
      <c r="E876" s="2" t="str">
        <f>HYPERLINK("capsilon://?command=openfolder&amp;siteaddress=FAM.docvelocity-na8.net&amp;folderid=FX948390E9-5A39-F78B-4E62-6145BC6AB1FB","FX22034781")</f>
        <v>FX22034781</v>
      </c>
      <c r="F876" t="s">
        <v>19</v>
      </c>
      <c r="G876" t="s">
        <v>19</v>
      </c>
      <c r="H876" t="s">
        <v>82</v>
      </c>
      <c r="I876" t="s">
        <v>1970</v>
      </c>
      <c r="J876">
        <v>0</v>
      </c>
      <c r="K876" t="s">
        <v>84</v>
      </c>
      <c r="L876" t="s">
        <v>85</v>
      </c>
      <c r="M876" t="s">
        <v>86</v>
      </c>
      <c r="N876">
        <v>2</v>
      </c>
      <c r="O876" s="1">
        <v>44666.582384259258</v>
      </c>
      <c r="P876" s="1">
        <v>44666.712071759262</v>
      </c>
      <c r="Q876">
        <v>11112</v>
      </c>
      <c r="R876">
        <v>93</v>
      </c>
      <c r="S876" t="b">
        <v>0</v>
      </c>
      <c r="T876" t="s">
        <v>87</v>
      </c>
      <c r="U876" t="b">
        <v>0</v>
      </c>
      <c r="V876" t="s">
        <v>189</v>
      </c>
      <c r="W876" s="1">
        <v>44666.607002314813</v>
      </c>
      <c r="X876">
        <v>66</v>
      </c>
      <c r="Y876">
        <v>0</v>
      </c>
      <c r="Z876">
        <v>0</v>
      </c>
      <c r="AA876">
        <v>0</v>
      </c>
      <c r="AB876">
        <v>37</v>
      </c>
      <c r="AC876">
        <v>0</v>
      </c>
      <c r="AD876">
        <v>0</v>
      </c>
      <c r="AE876">
        <v>0</v>
      </c>
      <c r="AF876">
        <v>0</v>
      </c>
      <c r="AG876">
        <v>0</v>
      </c>
      <c r="AH876" t="s">
        <v>190</v>
      </c>
      <c r="AI876" s="1">
        <v>44666.712071759262</v>
      </c>
      <c r="AJ876">
        <v>9</v>
      </c>
      <c r="AK876">
        <v>0</v>
      </c>
      <c r="AL876">
        <v>0</v>
      </c>
      <c r="AM876">
        <v>0</v>
      </c>
      <c r="AN876">
        <v>37</v>
      </c>
      <c r="AO876">
        <v>0</v>
      </c>
      <c r="AP876">
        <v>0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 hidden="1" x14ac:dyDescent="0.45">
      <c r="A877" t="s">
        <v>1971</v>
      </c>
      <c r="B877" t="s">
        <v>79</v>
      </c>
      <c r="C877" t="s">
        <v>1961</v>
      </c>
      <c r="D877" t="s">
        <v>81</v>
      </c>
      <c r="E877" s="2" t="str">
        <f>HYPERLINK("capsilon://?command=openfolder&amp;siteaddress=FAM.docvelocity-na8.net&amp;folderid=FX9BD3D23B-85DF-9BB3-456A-4C5F052990C1","FX22044146")</f>
        <v>FX22044146</v>
      </c>
      <c r="F877" t="s">
        <v>19</v>
      </c>
      <c r="G877" t="s">
        <v>19</v>
      </c>
      <c r="H877" t="s">
        <v>82</v>
      </c>
      <c r="I877" t="s">
        <v>1962</v>
      </c>
      <c r="J877">
        <v>170</v>
      </c>
      <c r="K877" t="s">
        <v>84</v>
      </c>
      <c r="L877" t="s">
        <v>85</v>
      </c>
      <c r="M877" t="s">
        <v>86</v>
      </c>
      <c r="N877">
        <v>2</v>
      </c>
      <c r="O877" s="1">
        <v>44666.582731481481</v>
      </c>
      <c r="P877" s="1">
        <v>44666.605208333334</v>
      </c>
      <c r="Q877">
        <v>846</v>
      </c>
      <c r="R877">
        <v>1096</v>
      </c>
      <c r="S877" t="b">
        <v>0</v>
      </c>
      <c r="T877" t="s">
        <v>87</v>
      </c>
      <c r="U877" t="b">
        <v>1</v>
      </c>
      <c r="V877" t="s">
        <v>148</v>
      </c>
      <c r="W877" s="1">
        <v>44666.602881944447</v>
      </c>
      <c r="X877">
        <v>930</v>
      </c>
      <c r="Y877">
        <v>139</v>
      </c>
      <c r="Z877">
        <v>0</v>
      </c>
      <c r="AA877">
        <v>139</v>
      </c>
      <c r="AB877">
        <v>0</v>
      </c>
      <c r="AC877">
        <v>5</v>
      </c>
      <c r="AD877">
        <v>31</v>
      </c>
      <c r="AE877">
        <v>0</v>
      </c>
      <c r="AF877">
        <v>0</v>
      </c>
      <c r="AG877">
        <v>0</v>
      </c>
      <c r="AH877" t="s">
        <v>102</v>
      </c>
      <c r="AI877" s="1">
        <v>44666.605208333334</v>
      </c>
      <c r="AJ877">
        <v>161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31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 hidden="1" x14ac:dyDescent="0.45">
      <c r="A878" t="s">
        <v>1972</v>
      </c>
      <c r="B878" t="s">
        <v>79</v>
      </c>
      <c r="C878" t="s">
        <v>1973</v>
      </c>
      <c r="D878" t="s">
        <v>81</v>
      </c>
      <c r="E878" s="2" t="str">
        <f>HYPERLINK("capsilon://?command=openfolder&amp;siteaddress=FAM.docvelocity-na8.net&amp;folderid=FX343CF34F-6674-3509-1B28-34E2AD24458B","FX220314086")</f>
        <v>FX220314086</v>
      </c>
      <c r="F878" t="s">
        <v>19</v>
      </c>
      <c r="G878" t="s">
        <v>19</v>
      </c>
      <c r="H878" t="s">
        <v>82</v>
      </c>
      <c r="I878" t="s">
        <v>1974</v>
      </c>
      <c r="J878">
        <v>120</v>
      </c>
      <c r="K878" t="s">
        <v>84</v>
      </c>
      <c r="L878" t="s">
        <v>85</v>
      </c>
      <c r="M878" t="s">
        <v>86</v>
      </c>
      <c r="N878">
        <v>1</v>
      </c>
      <c r="O878" s="1">
        <v>44655.43378472222</v>
      </c>
      <c r="P878" s="1">
        <v>44655.448495370372</v>
      </c>
      <c r="Q878">
        <v>812</v>
      </c>
      <c r="R878">
        <v>459</v>
      </c>
      <c r="S878" t="b">
        <v>0</v>
      </c>
      <c r="T878" t="s">
        <v>87</v>
      </c>
      <c r="U878" t="b">
        <v>0</v>
      </c>
      <c r="V878" t="s">
        <v>407</v>
      </c>
      <c r="W878" s="1">
        <v>44655.448495370372</v>
      </c>
      <c r="X878">
        <v>443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120</v>
      </c>
      <c r="AE878">
        <v>108</v>
      </c>
      <c r="AF878">
        <v>0</v>
      </c>
      <c r="AG878">
        <v>4</v>
      </c>
      <c r="AH878" t="s">
        <v>87</v>
      </c>
      <c r="AI878" t="s">
        <v>87</v>
      </c>
      <c r="AJ878" t="s">
        <v>87</v>
      </c>
      <c r="AK878" t="s">
        <v>87</v>
      </c>
      <c r="AL878" t="s">
        <v>87</v>
      </c>
      <c r="AM878" t="s">
        <v>87</v>
      </c>
      <c r="AN878" t="s">
        <v>87</v>
      </c>
      <c r="AO878" t="s">
        <v>87</v>
      </c>
      <c r="AP878" t="s">
        <v>87</v>
      </c>
      <c r="AQ878" t="s">
        <v>87</v>
      </c>
      <c r="AR878" t="s">
        <v>87</v>
      </c>
      <c r="AS878" t="s">
        <v>87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 hidden="1" x14ac:dyDescent="0.45">
      <c r="A879" t="s">
        <v>1975</v>
      </c>
      <c r="B879" t="s">
        <v>79</v>
      </c>
      <c r="C879" t="s">
        <v>1714</v>
      </c>
      <c r="D879" t="s">
        <v>81</v>
      </c>
      <c r="E879" s="2" t="str">
        <f>HYPERLINK("capsilon://?command=openfolder&amp;siteaddress=FAM.docvelocity-na8.net&amp;folderid=FXDB33E5A5-20AD-35EA-7A62-855FD810C50E","FX22045107")</f>
        <v>FX22045107</v>
      </c>
      <c r="F879" t="s">
        <v>19</v>
      </c>
      <c r="G879" t="s">
        <v>19</v>
      </c>
      <c r="H879" t="s">
        <v>82</v>
      </c>
      <c r="I879" t="s">
        <v>1976</v>
      </c>
      <c r="J879">
        <v>168</v>
      </c>
      <c r="K879" t="s">
        <v>84</v>
      </c>
      <c r="L879" t="s">
        <v>85</v>
      </c>
      <c r="M879" t="s">
        <v>86</v>
      </c>
      <c r="N879">
        <v>2</v>
      </c>
      <c r="O879" s="1">
        <v>44666.617372685185</v>
      </c>
      <c r="P879" s="1">
        <v>44666.719421296293</v>
      </c>
      <c r="Q879">
        <v>6901</v>
      </c>
      <c r="R879">
        <v>1916</v>
      </c>
      <c r="S879" t="b">
        <v>0</v>
      </c>
      <c r="T879" t="s">
        <v>87</v>
      </c>
      <c r="U879" t="b">
        <v>0</v>
      </c>
      <c r="V879" t="s">
        <v>148</v>
      </c>
      <c r="W879" s="1">
        <v>44666.643449074072</v>
      </c>
      <c r="X879">
        <v>1095</v>
      </c>
      <c r="Y879">
        <v>126</v>
      </c>
      <c r="Z879">
        <v>0</v>
      </c>
      <c r="AA879">
        <v>126</v>
      </c>
      <c r="AB879">
        <v>0</v>
      </c>
      <c r="AC879">
        <v>11</v>
      </c>
      <c r="AD879">
        <v>42</v>
      </c>
      <c r="AE879">
        <v>0</v>
      </c>
      <c r="AF879">
        <v>0</v>
      </c>
      <c r="AG879">
        <v>0</v>
      </c>
      <c r="AH879" t="s">
        <v>190</v>
      </c>
      <c r="AI879" s="1">
        <v>44666.719421296293</v>
      </c>
      <c r="AJ879">
        <v>635</v>
      </c>
      <c r="AK879">
        <v>1</v>
      </c>
      <c r="AL879">
        <v>0</v>
      </c>
      <c r="AM879">
        <v>1</v>
      </c>
      <c r="AN879">
        <v>0</v>
      </c>
      <c r="AO879">
        <v>1</v>
      </c>
      <c r="AP879">
        <v>41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 hidden="1" x14ac:dyDescent="0.45">
      <c r="A880" t="s">
        <v>1977</v>
      </c>
      <c r="B880" t="s">
        <v>79</v>
      </c>
      <c r="C880" t="s">
        <v>1905</v>
      </c>
      <c r="D880" t="s">
        <v>81</v>
      </c>
      <c r="E880" s="2" t="str">
        <f>HYPERLINK("capsilon://?command=openfolder&amp;siteaddress=FAM.docvelocity-na8.net&amp;folderid=FX5A0E7ECE-57D9-0698-EE16-1A4C43CD606B","FX22045433")</f>
        <v>FX22045433</v>
      </c>
      <c r="F880" t="s">
        <v>19</v>
      </c>
      <c r="G880" t="s">
        <v>19</v>
      </c>
      <c r="H880" t="s">
        <v>82</v>
      </c>
      <c r="I880" t="s">
        <v>1978</v>
      </c>
      <c r="J880">
        <v>0</v>
      </c>
      <c r="K880" t="s">
        <v>84</v>
      </c>
      <c r="L880" t="s">
        <v>85</v>
      </c>
      <c r="M880" t="s">
        <v>86</v>
      </c>
      <c r="N880">
        <v>2</v>
      </c>
      <c r="O880" s="1">
        <v>44666.618657407409</v>
      </c>
      <c r="P880" s="1">
        <v>44666.714594907404</v>
      </c>
      <c r="Q880">
        <v>8077</v>
      </c>
      <c r="R880">
        <v>212</v>
      </c>
      <c r="S880" t="b">
        <v>0</v>
      </c>
      <c r="T880" t="s">
        <v>87</v>
      </c>
      <c r="U880" t="b">
        <v>0</v>
      </c>
      <c r="V880" t="s">
        <v>130</v>
      </c>
      <c r="W880" s="1">
        <v>44666.637604166666</v>
      </c>
      <c r="X880">
        <v>89</v>
      </c>
      <c r="Y880">
        <v>9</v>
      </c>
      <c r="Z880">
        <v>0</v>
      </c>
      <c r="AA880">
        <v>9</v>
      </c>
      <c r="AB880">
        <v>0</v>
      </c>
      <c r="AC880">
        <v>2</v>
      </c>
      <c r="AD880">
        <v>-9</v>
      </c>
      <c r="AE880">
        <v>0</v>
      </c>
      <c r="AF880">
        <v>0</v>
      </c>
      <c r="AG880">
        <v>0</v>
      </c>
      <c r="AH880" t="s">
        <v>99</v>
      </c>
      <c r="AI880" s="1">
        <v>44666.714594907404</v>
      </c>
      <c r="AJ880">
        <v>123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-9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 hidden="1" x14ac:dyDescent="0.45">
      <c r="A881" t="s">
        <v>1979</v>
      </c>
      <c r="B881" t="s">
        <v>79</v>
      </c>
      <c r="C881" t="s">
        <v>1980</v>
      </c>
      <c r="D881" t="s">
        <v>81</v>
      </c>
      <c r="E881" s="2" t="str">
        <f>HYPERLINK("capsilon://?command=openfolder&amp;siteaddress=FAM.docvelocity-na8.net&amp;folderid=FX18C631B3-B191-B790-6E70-827E8CF11386","FX22044653")</f>
        <v>FX22044653</v>
      </c>
      <c r="F881" t="s">
        <v>19</v>
      </c>
      <c r="G881" t="s">
        <v>19</v>
      </c>
      <c r="H881" t="s">
        <v>82</v>
      </c>
      <c r="I881" t="s">
        <v>1981</v>
      </c>
      <c r="J881">
        <v>120</v>
      </c>
      <c r="K881" t="s">
        <v>84</v>
      </c>
      <c r="L881" t="s">
        <v>85</v>
      </c>
      <c r="M881" t="s">
        <v>86</v>
      </c>
      <c r="N881">
        <v>1</v>
      </c>
      <c r="O881" s="1">
        <v>44666.618819444448</v>
      </c>
      <c r="P881" s="1">
        <v>44666.702916666669</v>
      </c>
      <c r="Q881">
        <v>6983</v>
      </c>
      <c r="R881">
        <v>283</v>
      </c>
      <c r="S881" t="b">
        <v>0</v>
      </c>
      <c r="T881" t="s">
        <v>87</v>
      </c>
      <c r="U881" t="b">
        <v>0</v>
      </c>
      <c r="V881" t="s">
        <v>88</v>
      </c>
      <c r="W881" s="1">
        <v>44666.702916666669</v>
      </c>
      <c r="X881">
        <v>99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120</v>
      </c>
      <c r="AE881">
        <v>108</v>
      </c>
      <c r="AF881">
        <v>0</v>
      </c>
      <c r="AG881">
        <v>5</v>
      </c>
      <c r="AH881" t="s">
        <v>87</v>
      </c>
      <c r="AI881" t="s">
        <v>87</v>
      </c>
      <c r="AJ881" t="s">
        <v>87</v>
      </c>
      <c r="AK881" t="s">
        <v>87</v>
      </c>
      <c r="AL881" t="s">
        <v>87</v>
      </c>
      <c r="AM881" t="s">
        <v>87</v>
      </c>
      <c r="AN881" t="s">
        <v>87</v>
      </c>
      <c r="AO881" t="s">
        <v>87</v>
      </c>
      <c r="AP881" t="s">
        <v>87</v>
      </c>
      <c r="AQ881" t="s">
        <v>87</v>
      </c>
      <c r="AR881" t="s">
        <v>87</v>
      </c>
      <c r="AS881" t="s">
        <v>87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 hidden="1" x14ac:dyDescent="0.45">
      <c r="A882" t="s">
        <v>1982</v>
      </c>
      <c r="B882" t="s">
        <v>79</v>
      </c>
      <c r="C882" t="s">
        <v>216</v>
      </c>
      <c r="D882" t="s">
        <v>81</v>
      </c>
      <c r="E882" s="2" t="str">
        <f>HYPERLINK("capsilon://?command=openfolder&amp;siteaddress=FAM.docvelocity-na8.net&amp;folderid=FX3523E855-AC68-8BD2-97CD-E2812EED59FF","FX22029453")</f>
        <v>FX22029453</v>
      </c>
      <c r="F882" t="s">
        <v>19</v>
      </c>
      <c r="G882" t="s">
        <v>19</v>
      </c>
      <c r="H882" t="s">
        <v>82</v>
      </c>
      <c r="I882" t="s">
        <v>1983</v>
      </c>
      <c r="J882">
        <v>0</v>
      </c>
      <c r="K882" t="s">
        <v>84</v>
      </c>
      <c r="L882" t="s">
        <v>85</v>
      </c>
      <c r="M882" t="s">
        <v>86</v>
      </c>
      <c r="N882">
        <v>2</v>
      </c>
      <c r="O882" s="1">
        <v>44666.638831018521</v>
      </c>
      <c r="P882" s="1">
        <v>44666.714803240742</v>
      </c>
      <c r="Q882">
        <v>6437</v>
      </c>
      <c r="R882">
        <v>127</v>
      </c>
      <c r="S882" t="b">
        <v>0</v>
      </c>
      <c r="T882" t="s">
        <v>87</v>
      </c>
      <c r="U882" t="b">
        <v>0</v>
      </c>
      <c r="V882" t="s">
        <v>531</v>
      </c>
      <c r="W882" s="1">
        <v>44666.645844907405</v>
      </c>
      <c r="X882">
        <v>81</v>
      </c>
      <c r="Y882">
        <v>0</v>
      </c>
      <c r="Z882">
        <v>0</v>
      </c>
      <c r="AA882">
        <v>0</v>
      </c>
      <c r="AB882">
        <v>37</v>
      </c>
      <c r="AC882">
        <v>0</v>
      </c>
      <c r="AD882">
        <v>0</v>
      </c>
      <c r="AE882">
        <v>0</v>
      </c>
      <c r="AF882">
        <v>0</v>
      </c>
      <c r="AG882">
        <v>0</v>
      </c>
      <c r="AH882" t="s">
        <v>99</v>
      </c>
      <c r="AI882" s="1">
        <v>44666.714803240742</v>
      </c>
      <c r="AJ882">
        <v>17</v>
      </c>
      <c r="AK882">
        <v>0</v>
      </c>
      <c r="AL882">
        <v>0</v>
      </c>
      <c r="AM882">
        <v>0</v>
      </c>
      <c r="AN882">
        <v>37</v>
      </c>
      <c r="AO882">
        <v>0</v>
      </c>
      <c r="AP882">
        <v>0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 hidden="1" x14ac:dyDescent="0.45">
      <c r="A883" t="s">
        <v>1984</v>
      </c>
      <c r="B883" t="s">
        <v>79</v>
      </c>
      <c r="C883" t="s">
        <v>1150</v>
      </c>
      <c r="D883" t="s">
        <v>81</v>
      </c>
      <c r="E883" s="2" t="str">
        <f>HYPERLINK("capsilon://?command=openfolder&amp;siteaddress=FAM.docvelocity-na8.net&amp;folderid=FXFEF00A0B-F970-1C7F-F27E-6A6DFDFB12E0","FX22042182")</f>
        <v>FX22042182</v>
      </c>
      <c r="F883" t="s">
        <v>19</v>
      </c>
      <c r="G883" t="s">
        <v>19</v>
      </c>
      <c r="H883" t="s">
        <v>82</v>
      </c>
      <c r="I883" t="s">
        <v>1985</v>
      </c>
      <c r="J883">
        <v>0</v>
      </c>
      <c r="K883" t="s">
        <v>84</v>
      </c>
      <c r="L883" t="s">
        <v>85</v>
      </c>
      <c r="M883" t="s">
        <v>86</v>
      </c>
      <c r="N883">
        <v>2</v>
      </c>
      <c r="O883" s="1">
        <v>44666.664664351854</v>
      </c>
      <c r="P883" s="1">
        <v>44666.715879629628</v>
      </c>
      <c r="Q883">
        <v>4146</v>
      </c>
      <c r="R883">
        <v>279</v>
      </c>
      <c r="S883" t="b">
        <v>0</v>
      </c>
      <c r="T883" t="s">
        <v>87</v>
      </c>
      <c r="U883" t="b">
        <v>0</v>
      </c>
      <c r="V883" t="s">
        <v>531</v>
      </c>
      <c r="W883" s="1">
        <v>44666.667013888888</v>
      </c>
      <c r="X883">
        <v>186</v>
      </c>
      <c r="Y883">
        <v>9</v>
      </c>
      <c r="Z883">
        <v>0</v>
      </c>
      <c r="AA883">
        <v>9</v>
      </c>
      <c r="AB883">
        <v>0</v>
      </c>
      <c r="AC883">
        <v>2</v>
      </c>
      <c r="AD883">
        <v>-9</v>
      </c>
      <c r="AE883">
        <v>0</v>
      </c>
      <c r="AF883">
        <v>0</v>
      </c>
      <c r="AG883">
        <v>0</v>
      </c>
      <c r="AH883" t="s">
        <v>99</v>
      </c>
      <c r="AI883" s="1">
        <v>44666.715879629628</v>
      </c>
      <c r="AJ883">
        <v>93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-9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 hidden="1" x14ac:dyDescent="0.45">
      <c r="A884" t="s">
        <v>1986</v>
      </c>
      <c r="B884" t="s">
        <v>79</v>
      </c>
      <c r="C884" t="s">
        <v>1987</v>
      </c>
      <c r="D884" t="s">
        <v>81</v>
      </c>
      <c r="E884" s="2" t="str">
        <f>HYPERLINK("capsilon://?command=openfolder&amp;siteaddress=FAM.docvelocity-na8.net&amp;folderid=FX047A5A32-1796-4B83-098B-727A853719DA","FX220314115")</f>
        <v>FX220314115</v>
      </c>
      <c r="F884" t="s">
        <v>19</v>
      </c>
      <c r="G884" t="s">
        <v>19</v>
      </c>
      <c r="H884" t="s">
        <v>82</v>
      </c>
      <c r="I884" t="s">
        <v>1988</v>
      </c>
      <c r="J884">
        <v>53</v>
      </c>
      <c r="K884" t="s">
        <v>84</v>
      </c>
      <c r="L884" t="s">
        <v>85</v>
      </c>
      <c r="M884" t="s">
        <v>86</v>
      </c>
      <c r="N884">
        <v>2</v>
      </c>
      <c r="O884" s="1">
        <v>44655.437268518515</v>
      </c>
      <c r="P884" s="1">
        <v>44655.454305555555</v>
      </c>
      <c r="Q884">
        <v>948</v>
      </c>
      <c r="R884">
        <v>524</v>
      </c>
      <c r="S884" t="b">
        <v>0</v>
      </c>
      <c r="T884" t="s">
        <v>87</v>
      </c>
      <c r="U884" t="b">
        <v>0</v>
      </c>
      <c r="V884" t="s">
        <v>660</v>
      </c>
      <c r="W884" s="1">
        <v>44655.451145833336</v>
      </c>
      <c r="X884">
        <v>274</v>
      </c>
      <c r="Y884">
        <v>43</v>
      </c>
      <c r="Z884">
        <v>0</v>
      </c>
      <c r="AA884">
        <v>43</v>
      </c>
      <c r="AB884">
        <v>0</v>
      </c>
      <c r="AC884">
        <v>6</v>
      </c>
      <c r="AD884">
        <v>10</v>
      </c>
      <c r="AE884">
        <v>0</v>
      </c>
      <c r="AF884">
        <v>0</v>
      </c>
      <c r="AG884">
        <v>0</v>
      </c>
      <c r="AH884" t="s">
        <v>420</v>
      </c>
      <c r="AI884" s="1">
        <v>44655.454305555555</v>
      </c>
      <c r="AJ884">
        <v>250</v>
      </c>
      <c r="AK884">
        <v>2</v>
      </c>
      <c r="AL884">
        <v>0</v>
      </c>
      <c r="AM884">
        <v>2</v>
      </c>
      <c r="AN884">
        <v>0</v>
      </c>
      <c r="AO884">
        <v>2</v>
      </c>
      <c r="AP884">
        <v>8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 hidden="1" x14ac:dyDescent="0.45">
      <c r="A885" t="s">
        <v>1989</v>
      </c>
      <c r="B885" t="s">
        <v>79</v>
      </c>
      <c r="C885" t="s">
        <v>1987</v>
      </c>
      <c r="D885" t="s">
        <v>81</v>
      </c>
      <c r="E885" s="2" t="str">
        <f>HYPERLINK("capsilon://?command=openfolder&amp;siteaddress=FAM.docvelocity-na8.net&amp;folderid=FX047A5A32-1796-4B83-098B-727A853719DA","FX220314115")</f>
        <v>FX220314115</v>
      </c>
      <c r="F885" t="s">
        <v>19</v>
      </c>
      <c r="G885" t="s">
        <v>19</v>
      </c>
      <c r="H885" t="s">
        <v>82</v>
      </c>
      <c r="I885" t="s">
        <v>1990</v>
      </c>
      <c r="J885">
        <v>53</v>
      </c>
      <c r="K885" t="s">
        <v>84</v>
      </c>
      <c r="L885" t="s">
        <v>85</v>
      </c>
      <c r="M885" t="s">
        <v>86</v>
      </c>
      <c r="N885">
        <v>2</v>
      </c>
      <c r="O885" s="1">
        <v>44655.437303240738</v>
      </c>
      <c r="P885" s="1">
        <v>44655.45648148148</v>
      </c>
      <c r="Q885">
        <v>991</v>
      </c>
      <c r="R885">
        <v>666</v>
      </c>
      <c r="S885" t="b">
        <v>0</v>
      </c>
      <c r="T885" t="s">
        <v>87</v>
      </c>
      <c r="U885" t="b">
        <v>0</v>
      </c>
      <c r="V885" t="s">
        <v>407</v>
      </c>
      <c r="W885" s="1">
        <v>44655.451724537037</v>
      </c>
      <c r="X885">
        <v>278</v>
      </c>
      <c r="Y885">
        <v>43</v>
      </c>
      <c r="Z885">
        <v>0</v>
      </c>
      <c r="AA885">
        <v>43</v>
      </c>
      <c r="AB885">
        <v>0</v>
      </c>
      <c r="AC885">
        <v>7</v>
      </c>
      <c r="AD885">
        <v>10</v>
      </c>
      <c r="AE885">
        <v>0</v>
      </c>
      <c r="AF885">
        <v>0</v>
      </c>
      <c r="AG885">
        <v>0</v>
      </c>
      <c r="AH885" t="s">
        <v>413</v>
      </c>
      <c r="AI885" s="1">
        <v>44655.45648148148</v>
      </c>
      <c r="AJ885">
        <v>388</v>
      </c>
      <c r="AK885">
        <v>1</v>
      </c>
      <c r="AL885">
        <v>0</v>
      </c>
      <c r="AM885">
        <v>1</v>
      </c>
      <c r="AN885">
        <v>0</v>
      </c>
      <c r="AO885">
        <v>1</v>
      </c>
      <c r="AP885">
        <v>9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 hidden="1" x14ac:dyDescent="0.45">
      <c r="A886" t="s">
        <v>1991</v>
      </c>
      <c r="B886" t="s">
        <v>79</v>
      </c>
      <c r="C886" t="s">
        <v>1992</v>
      </c>
      <c r="D886" t="s">
        <v>81</v>
      </c>
      <c r="E886" s="2" t="str">
        <f>HYPERLINK("capsilon://?command=openfolder&amp;siteaddress=FAM.docvelocity-na8.net&amp;folderid=FXFBD0C36C-8878-2640-9E43-C92E28824F33","FX22045594")</f>
        <v>FX22045594</v>
      </c>
      <c r="F886" t="s">
        <v>19</v>
      </c>
      <c r="G886" t="s">
        <v>19</v>
      </c>
      <c r="H886" t="s">
        <v>82</v>
      </c>
      <c r="I886" t="s">
        <v>1993</v>
      </c>
      <c r="J886">
        <v>69</v>
      </c>
      <c r="K886" t="s">
        <v>84</v>
      </c>
      <c r="L886" t="s">
        <v>85</v>
      </c>
      <c r="M886" t="s">
        <v>86</v>
      </c>
      <c r="N886">
        <v>2</v>
      </c>
      <c r="O886" s="1">
        <v>44666.678749999999</v>
      </c>
      <c r="P886" s="1">
        <v>44666.719421296293</v>
      </c>
      <c r="Q886">
        <v>2652</v>
      </c>
      <c r="R886">
        <v>862</v>
      </c>
      <c r="S886" t="b">
        <v>0</v>
      </c>
      <c r="T886" t="s">
        <v>87</v>
      </c>
      <c r="U886" t="b">
        <v>0</v>
      </c>
      <c r="V886" t="s">
        <v>148</v>
      </c>
      <c r="W886" s="1">
        <v>44666.685266203705</v>
      </c>
      <c r="X886">
        <v>557</v>
      </c>
      <c r="Y886">
        <v>64</v>
      </c>
      <c r="Z886">
        <v>0</v>
      </c>
      <c r="AA886">
        <v>64</v>
      </c>
      <c r="AB886">
        <v>0</v>
      </c>
      <c r="AC886">
        <v>13</v>
      </c>
      <c r="AD886">
        <v>5</v>
      </c>
      <c r="AE886">
        <v>0</v>
      </c>
      <c r="AF886">
        <v>0</v>
      </c>
      <c r="AG886">
        <v>0</v>
      </c>
      <c r="AH886" t="s">
        <v>99</v>
      </c>
      <c r="AI886" s="1">
        <v>44666.719421296293</v>
      </c>
      <c r="AJ886">
        <v>305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5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 hidden="1" x14ac:dyDescent="0.45">
      <c r="A887" t="s">
        <v>1994</v>
      </c>
      <c r="B887" t="s">
        <v>79</v>
      </c>
      <c r="C887" t="s">
        <v>1992</v>
      </c>
      <c r="D887" t="s">
        <v>81</v>
      </c>
      <c r="E887" s="2" t="str">
        <f>HYPERLINK("capsilon://?command=openfolder&amp;siteaddress=FAM.docvelocity-na8.net&amp;folderid=FXFBD0C36C-8878-2640-9E43-C92E28824F33","FX22045594")</f>
        <v>FX22045594</v>
      </c>
      <c r="F887" t="s">
        <v>19</v>
      </c>
      <c r="G887" t="s">
        <v>19</v>
      </c>
      <c r="H887" t="s">
        <v>82</v>
      </c>
      <c r="I887" t="s">
        <v>1995</v>
      </c>
      <c r="J887">
        <v>69</v>
      </c>
      <c r="K887" t="s">
        <v>84</v>
      </c>
      <c r="L887" t="s">
        <v>85</v>
      </c>
      <c r="M887" t="s">
        <v>86</v>
      </c>
      <c r="N887">
        <v>2</v>
      </c>
      <c r="O887" s="1">
        <v>44666.678831018522</v>
      </c>
      <c r="P887" s="1">
        <v>44666.72552083333</v>
      </c>
      <c r="Q887">
        <v>3241</v>
      </c>
      <c r="R887">
        <v>793</v>
      </c>
      <c r="S887" t="b">
        <v>0</v>
      </c>
      <c r="T887" t="s">
        <v>87</v>
      </c>
      <c r="U887" t="b">
        <v>0</v>
      </c>
      <c r="V887" t="s">
        <v>531</v>
      </c>
      <c r="W887" s="1">
        <v>44666.682557870372</v>
      </c>
      <c r="X887">
        <v>267</v>
      </c>
      <c r="Y887">
        <v>64</v>
      </c>
      <c r="Z887">
        <v>0</v>
      </c>
      <c r="AA887">
        <v>64</v>
      </c>
      <c r="AB887">
        <v>0</v>
      </c>
      <c r="AC887">
        <v>2</v>
      </c>
      <c r="AD887">
        <v>5</v>
      </c>
      <c r="AE887">
        <v>0</v>
      </c>
      <c r="AF887">
        <v>0</v>
      </c>
      <c r="AG887">
        <v>0</v>
      </c>
      <c r="AH887" t="s">
        <v>99</v>
      </c>
      <c r="AI887" s="1">
        <v>44666.72552083333</v>
      </c>
      <c r="AJ887">
        <v>526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5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 hidden="1" x14ac:dyDescent="0.45">
      <c r="A888" t="s">
        <v>1996</v>
      </c>
      <c r="B888" t="s">
        <v>79</v>
      </c>
      <c r="C888" t="s">
        <v>1992</v>
      </c>
      <c r="D888" t="s">
        <v>81</v>
      </c>
      <c r="E888" s="2" t="str">
        <f>HYPERLINK("capsilon://?command=openfolder&amp;siteaddress=FAM.docvelocity-na8.net&amp;folderid=FXFBD0C36C-8878-2640-9E43-C92E28824F33","FX22045594")</f>
        <v>FX22045594</v>
      </c>
      <c r="F888" t="s">
        <v>19</v>
      </c>
      <c r="G888" t="s">
        <v>19</v>
      </c>
      <c r="H888" t="s">
        <v>82</v>
      </c>
      <c r="I888" t="s">
        <v>1997</v>
      </c>
      <c r="J888">
        <v>114</v>
      </c>
      <c r="K888" t="s">
        <v>84</v>
      </c>
      <c r="L888" t="s">
        <v>85</v>
      </c>
      <c r="M888" t="s">
        <v>86</v>
      </c>
      <c r="N888">
        <v>2</v>
      </c>
      <c r="O888" s="1">
        <v>44666.682384259257</v>
      </c>
      <c r="P888" s="1">
        <v>44666.743587962963</v>
      </c>
      <c r="Q888">
        <v>4493</v>
      </c>
      <c r="R888">
        <v>795</v>
      </c>
      <c r="S888" t="b">
        <v>0</v>
      </c>
      <c r="T888" t="s">
        <v>87</v>
      </c>
      <c r="U888" t="b">
        <v>0</v>
      </c>
      <c r="V888" t="s">
        <v>531</v>
      </c>
      <c r="W888" s="1">
        <v>44666.687337962961</v>
      </c>
      <c r="X888">
        <v>412</v>
      </c>
      <c r="Y888">
        <v>109</v>
      </c>
      <c r="Z888">
        <v>0</v>
      </c>
      <c r="AA888">
        <v>109</v>
      </c>
      <c r="AB888">
        <v>0</v>
      </c>
      <c r="AC888">
        <v>18</v>
      </c>
      <c r="AD888">
        <v>5</v>
      </c>
      <c r="AE888">
        <v>0</v>
      </c>
      <c r="AF888">
        <v>0</v>
      </c>
      <c r="AG888">
        <v>0</v>
      </c>
      <c r="AH888" t="s">
        <v>479</v>
      </c>
      <c r="AI888" s="1">
        <v>44666.743587962963</v>
      </c>
      <c r="AJ888">
        <v>371</v>
      </c>
      <c r="AK888">
        <v>2</v>
      </c>
      <c r="AL888">
        <v>0</v>
      </c>
      <c r="AM888">
        <v>2</v>
      </c>
      <c r="AN888">
        <v>0</v>
      </c>
      <c r="AO888">
        <v>1</v>
      </c>
      <c r="AP888">
        <v>3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 hidden="1" x14ac:dyDescent="0.45">
      <c r="A889" t="s">
        <v>1998</v>
      </c>
      <c r="B889" t="s">
        <v>79</v>
      </c>
      <c r="C889" t="s">
        <v>1992</v>
      </c>
      <c r="D889" t="s">
        <v>81</v>
      </c>
      <c r="E889" s="2" t="str">
        <f>HYPERLINK("capsilon://?command=openfolder&amp;siteaddress=FAM.docvelocity-na8.net&amp;folderid=FXFBD0C36C-8878-2640-9E43-C92E28824F33","FX22045594")</f>
        <v>FX22045594</v>
      </c>
      <c r="F889" t="s">
        <v>19</v>
      </c>
      <c r="G889" t="s">
        <v>19</v>
      </c>
      <c r="H889" t="s">
        <v>82</v>
      </c>
      <c r="I889" t="s">
        <v>1999</v>
      </c>
      <c r="J889">
        <v>109</v>
      </c>
      <c r="K889" t="s">
        <v>84</v>
      </c>
      <c r="L889" t="s">
        <v>85</v>
      </c>
      <c r="M889" t="s">
        <v>86</v>
      </c>
      <c r="N889">
        <v>2</v>
      </c>
      <c r="O889" s="1">
        <v>44666.682476851849</v>
      </c>
      <c r="P889" s="1">
        <v>44666.765497685185</v>
      </c>
      <c r="Q889">
        <v>6261</v>
      </c>
      <c r="R889">
        <v>912</v>
      </c>
      <c r="S889" t="b">
        <v>0</v>
      </c>
      <c r="T889" t="s">
        <v>87</v>
      </c>
      <c r="U889" t="b">
        <v>0</v>
      </c>
      <c r="V889" t="s">
        <v>531</v>
      </c>
      <c r="W889" s="1">
        <v>44666.691192129627</v>
      </c>
      <c r="X889">
        <v>333</v>
      </c>
      <c r="Y889">
        <v>109</v>
      </c>
      <c r="Z889">
        <v>0</v>
      </c>
      <c r="AA889">
        <v>109</v>
      </c>
      <c r="AB889">
        <v>0</v>
      </c>
      <c r="AC889">
        <v>17</v>
      </c>
      <c r="AD889">
        <v>0</v>
      </c>
      <c r="AE889">
        <v>0</v>
      </c>
      <c r="AF889">
        <v>0</v>
      </c>
      <c r="AG889">
        <v>0</v>
      </c>
      <c r="AH889" t="s">
        <v>99</v>
      </c>
      <c r="AI889" s="1">
        <v>44666.765497685185</v>
      </c>
      <c r="AJ889">
        <v>564</v>
      </c>
      <c r="AK889">
        <v>2</v>
      </c>
      <c r="AL889">
        <v>0</v>
      </c>
      <c r="AM889">
        <v>2</v>
      </c>
      <c r="AN889">
        <v>0</v>
      </c>
      <c r="AO889">
        <v>1</v>
      </c>
      <c r="AP889">
        <v>-2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 hidden="1" x14ac:dyDescent="0.45">
      <c r="A890" t="s">
        <v>2000</v>
      </c>
      <c r="B890" t="s">
        <v>79</v>
      </c>
      <c r="C890" t="s">
        <v>1987</v>
      </c>
      <c r="D890" t="s">
        <v>81</v>
      </c>
      <c r="E890" s="2" t="str">
        <f>HYPERLINK("capsilon://?command=openfolder&amp;siteaddress=FAM.docvelocity-na8.net&amp;folderid=FX047A5A32-1796-4B83-098B-727A853719DA","FX220314115")</f>
        <v>FX220314115</v>
      </c>
      <c r="F890" t="s">
        <v>19</v>
      </c>
      <c r="G890" t="s">
        <v>19</v>
      </c>
      <c r="H890" t="s">
        <v>82</v>
      </c>
      <c r="I890" t="s">
        <v>2001</v>
      </c>
      <c r="J890">
        <v>28</v>
      </c>
      <c r="K890" t="s">
        <v>84</v>
      </c>
      <c r="L890" t="s">
        <v>85</v>
      </c>
      <c r="M890" t="s">
        <v>86</v>
      </c>
      <c r="N890">
        <v>2</v>
      </c>
      <c r="O890" s="1">
        <v>44655.437476851854</v>
      </c>
      <c r="P890" s="1">
        <v>44655.455868055556</v>
      </c>
      <c r="Q890">
        <v>1335</v>
      </c>
      <c r="R890">
        <v>254</v>
      </c>
      <c r="S890" t="b">
        <v>0</v>
      </c>
      <c r="T890" t="s">
        <v>87</v>
      </c>
      <c r="U890" t="b">
        <v>0</v>
      </c>
      <c r="V890" t="s">
        <v>660</v>
      </c>
      <c r="W890" s="1">
        <v>44655.452534722222</v>
      </c>
      <c r="X890">
        <v>119</v>
      </c>
      <c r="Y890">
        <v>21</v>
      </c>
      <c r="Z890">
        <v>0</v>
      </c>
      <c r="AA890">
        <v>21</v>
      </c>
      <c r="AB890">
        <v>0</v>
      </c>
      <c r="AC890">
        <v>1</v>
      </c>
      <c r="AD890">
        <v>7</v>
      </c>
      <c r="AE890">
        <v>0</v>
      </c>
      <c r="AF890">
        <v>0</v>
      </c>
      <c r="AG890">
        <v>0</v>
      </c>
      <c r="AH890" t="s">
        <v>420</v>
      </c>
      <c r="AI890" s="1">
        <v>44655.455868055556</v>
      </c>
      <c r="AJ890">
        <v>135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7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 hidden="1" x14ac:dyDescent="0.45">
      <c r="A891" t="s">
        <v>2002</v>
      </c>
      <c r="B891" t="s">
        <v>79</v>
      </c>
      <c r="C891" t="s">
        <v>1992</v>
      </c>
      <c r="D891" t="s">
        <v>81</v>
      </c>
      <c r="E891" s="2" t="str">
        <f t="shared" ref="E891:E898" si="21">HYPERLINK("capsilon://?command=openfolder&amp;siteaddress=FAM.docvelocity-na8.net&amp;folderid=FXFBD0C36C-8878-2640-9E43-C92E28824F33","FX22045594")</f>
        <v>FX22045594</v>
      </c>
      <c r="F891" t="s">
        <v>19</v>
      </c>
      <c r="G891" t="s">
        <v>19</v>
      </c>
      <c r="H891" t="s">
        <v>82</v>
      </c>
      <c r="I891" t="s">
        <v>2003</v>
      </c>
      <c r="J891">
        <v>114</v>
      </c>
      <c r="K891" t="s">
        <v>84</v>
      </c>
      <c r="L891" t="s">
        <v>85</v>
      </c>
      <c r="M891" t="s">
        <v>86</v>
      </c>
      <c r="N891">
        <v>2</v>
      </c>
      <c r="O891" s="1">
        <v>44666.683831018519</v>
      </c>
      <c r="P891" s="1">
        <v>44666.767916666664</v>
      </c>
      <c r="Q891">
        <v>6294</v>
      </c>
      <c r="R891">
        <v>971</v>
      </c>
      <c r="S891" t="b">
        <v>0</v>
      </c>
      <c r="T891" t="s">
        <v>87</v>
      </c>
      <c r="U891" t="b">
        <v>0</v>
      </c>
      <c r="V891" t="s">
        <v>130</v>
      </c>
      <c r="W891" s="1">
        <v>44666.692754629628</v>
      </c>
      <c r="X891">
        <v>432</v>
      </c>
      <c r="Y891">
        <v>109</v>
      </c>
      <c r="Z891">
        <v>0</v>
      </c>
      <c r="AA891">
        <v>109</v>
      </c>
      <c r="AB891">
        <v>0</v>
      </c>
      <c r="AC891">
        <v>10</v>
      </c>
      <c r="AD891">
        <v>5</v>
      </c>
      <c r="AE891">
        <v>0</v>
      </c>
      <c r="AF891">
        <v>0</v>
      </c>
      <c r="AG891">
        <v>0</v>
      </c>
      <c r="AH891" t="s">
        <v>190</v>
      </c>
      <c r="AI891" s="1">
        <v>44666.767916666664</v>
      </c>
      <c r="AJ891">
        <v>539</v>
      </c>
      <c r="AK891">
        <v>7</v>
      </c>
      <c r="AL891">
        <v>0</v>
      </c>
      <c r="AM891">
        <v>7</v>
      </c>
      <c r="AN891">
        <v>0</v>
      </c>
      <c r="AO891">
        <v>7</v>
      </c>
      <c r="AP891">
        <v>-2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 hidden="1" x14ac:dyDescent="0.45">
      <c r="A892" t="s">
        <v>2004</v>
      </c>
      <c r="B892" t="s">
        <v>79</v>
      </c>
      <c r="C892" t="s">
        <v>1992</v>
      </c>
      <c r="D892" t="s">
        <v>81</v>
      </c>
      <c r="E892" s="2" t="str">
        <f t="shared" si="21"/>
        <v>FX22045594</v>
      </c>
      <c r="F892" t="s">
        <v>19</v>
      </c>
      <c r="G892" t="s">
        <v>19</v>
      </c>
      <c r="H892" t="s">
        <v>82</v>
      </c>
      <c r="I892" t="s">
        <v>2005</v>
      </c>
      <c r="J892">
        <v>28</v>
      </c>
      <c r="K892" t="s">
        <v>84</v>
      </c>
      <c r="L892" t="s">
        <v>85</v>
      </c>
      <c r="M892" t="s">
        <v>86</v>
      </c>
      <c r="N892">
        <v>1</v>
      </c>
      <c r="O892" s="1">
        <v>44666.685810185183</v>
      </c>
      <c r="P892" s="1">
        <v>44666.705266203702</v>
      </c>
      <c r="Q892">
        <v>944</v>
      </c>
      <c r="R892">
        <v>737</v>
      </c>
      <c r="S892" t="b">
        <v>0</v>
      </c>
      <c r="T892" t="s">
        <v>87</v>
      </c>
      <c r="U892" t="b">
        <v>0</v>
      </c>
      <c r="V892" t="s">
        <v>88</v>
      </c>
      <c r="W892" s="1">
        <v>44666.705266203702</v>
      </c>
      <c r="X892">
        <v>203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28</v>
      </c>
      <c r="AE892">
        <v>21</v>
      </c>
      <c r="AF892">
        <v>0</v>
      </c>
      <c r="AG892">
        <v>5</v>
      </c>
      <c r="AH892" t="s">
        <v>87</v>
      </c>
      <c r="AI892" t="s">
        <v>87</v>
      </c>
      <c r="AJ892" t="s">
        <v>87</v>
      </c>
      <c r="AK892" t="s">
        <v>87</v>
      </c>
      <c r="AL892" t="s">
        <v>87</v>
      </c>
      <c r="AM892" t="s">
        <v>87</v>
      </c>
      <c r="AN892" t="s">
        <v>87</v>
      </c>
      <c r="AO892" t="s">
        <v>87</v>
      </c>
      <c r="AP892" t="s">
        <v>87</v>
      </c>
      <c r="AQ892" t="s">
        <v>87</v>
      </c>
      <c r="AR892" t="s">
        <v>87</v>
      </c>
      <c r="AS892" t="s">
        <v>87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 hidden="1" x14ac:dyDescent="0.45">
      <c r="A893" t="s">
        <v>2006</v>
      </c>
      <c r="B893" t="s">
        <v>79</v>
      </c>
      <c r="C893" t="s">
        <v>1992</v>
      </c>
      <c r="D893" t="s">
        <v>81</v>
      </c>
      <c r="E893" s="2" t="str">
        <f t="shared" si="21"/>
        <v>FX22045594</v>
      </c>
      <c r="F893" t="s">
        <v>19</v>
      </c>
      <c r="G893" t="s">
        <v>19</v>
      </c>
      <c r="H893" t="s">
        <v>82</v>
      </c>
      <c r="I893" t="s">
        <v>2007</v>
      </c>
      <c r="J893">
        <v>28</v>
      </c>
      <c r="K893" t="s">
        <v>84</v>
      </c>
      <c r="L893" t="s">
        <v>85</v>
      </c>
      <c r="M893" t="s">
        <v>86</v>
      </c>
      <c r="N893">
        <v>2</v>
      </c>
      <c r="O893" s="1">
        <v>44666.685925925929</v>
      </c>
      <c r="P893" s="1">
        <v>44666.766041666669</v>
      </c>
      <c r="Q893">
        <v>6550</v>
      </c>
      <c r="R893">
        <v>372</v>
      </c>
      <c r="S893" t="b">
        <v>0</v>
      </c>
      <c r="T893" t="s">
        <v>87</v>
      </c>
      <c r="U893" t="b">
        <v>0</v>
      </c>
      <c r="V893" t="s">
        <v>531</v>
      </c>
      <c r="W893" s="1">
        <v>44666.695138888892</v>
      </c>
      <c r="X893">
        <v>308</v>
      </c>
      <c r="Y893">
        <v>21</v>
      </c>
      <c r="Z893">
        <v>0</v>
      </c>
      <c r="AA893">
        <v>21</v>
      </c>
      <c r="AB893">
        <v>0</v>
      </c>
      <c r="AC893">
        <v>0</v>
      </c>
      <c r="AD893">
        <v>7</v>
      </c>
      <c r="AE893">
        <v>0</v>
      </c>
      <c r="AF893">
        <v>0</v>
      </c>
      <c r="AG893">
        <v>0</v>
      </c>
      <c r="AH893" t="s">
        <v>102</v>
      </c>
      <c r="AI893" s="1">
        <v>44666.766041666669</v>
      </c>
      <c r="AJ893">
        <v>64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7</v>
      </c>
      <c r="AQ893">
        <v>0</v>
      </c>
      <c r="AR893">
        <v>0</v>
      </c>
      <c r="AS893">
        <v>0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 hidden="1" x14ac:dyDescent="0.45">
      <c r="A894" t="s">
        <v>2008</v>
      </c>
      <c r="B894" t="s">
        <v>79</v>
      </c>
      <c r="C894" t="s">
        <v>1992</v>
      </c>
      <c r="D894" t="s">
        <v>81</v>
      </c>
      <c r="E894" s="2" t="str">
        <f t="shared" si="21"/>
        <v>FX22045594</v>
      </c>
      <c r="F894" t="s">
        <v>19</v>
      </c>
      <c r="G894" t="s">
        <v>19</v>
      </c>
      <c r="H894" t="s">
        <v>82</v>
      </c>
      <c r="I894" t="s">
        <v>2009</v>
      </c>
      <c r="J894">
        <v>28</v>
      </c>
      <c r="K894" t="s">
        <v>84</v>
      </c>
      <c r="L894" t="s">
        <v>85</v>
      </c>
      <c r="M894" t="s">
        <v>86</v>
      </c>
      <c r="N894">
        <v>2</v>
      </c>
      <c r="O894" s="1">
        <v>44666.686550925922</v>
      </c>
      <c r="P894" s="1">
        <v>44666.766921296294</v>
      </c>
      <c r="Q894">
        <v>6602</v>
      </c>
      <c r="R894">
        <v>342</v>
      </c>
      <c r="S894" t="b">
        <v>0</v>
      </c>
      <c r="T894" t="s">
        <v>87</v>
      </c>
      <c r="U894" t="b">
        <v>0</v>
      </c>
      <c r="V894" t="s">
        <v>148</v>
      </c>
      <c r="W894" s="1">
        <v>44666.694467592592</v>
      </c>
      <c r="X894">
        <v>213</v>
      </c>
      <c r="Y894">
        <v>21</v>
      </c>
      <c r="Z894">
        <v>0</v>
      </c>
      <c r="AA894">
        <v>21</v>
      </c>
      <c r="AB894">
        <v>0</v>
      </c>
      <c r="AC894">
        <v>0</v>
      </c>
      <c r="AD894">
        <v>7</v>
      </c>
      <c r="AE894">
        <v>0</v>
      </c>
      <c r="AF894">
        <v>0</v>
      </c>
      <c r="AG894">
        <v>0</v>
      </c>
      <c r="AH894" t="s">
        <v>115</v>
      </c>
      <c r="AI894" s="1">
        <v>44666.766921296294</v>
      </c>
      <c r="AJ894">
        <v>129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7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 hidden="1" x14ac:dyDescent="0.45">
      <c r="A895" t="s">
        <v>2010</v>
      </c>
      <c r="B895" t="s">
        <v>79</v>
      </c>
      <c r="C895" t="s">
        <v>1992</v>
      </c>
      <c r="D895" t="s">
        <v>81</v>
      </c>
      <c r="E895" s="2" t="str">
        <f t="shared" si="21"/>
        <v>FX22045594</v>
      </c>
      <c r="F895" t="s">
        <v>19</v>
      </c>
      <c r="G895" t="s">
        <v>19</v>
      </c>
      <c r="H895" t="s">
        <v>82</v>
      </c>
      <c r="I895" t="s">
        <v>2011</v>
      </c>
      <c r="J895">
        <v>28</v>
      </c>
      <c r="K895" t="s">
        <v>84</v>
      </c>
      <c r="L895" t="s">
        <v>85</v>
      </c>
      <c r="M895" t="s">
        <v>86</v>
      </c>
      <c r="N895">
        <v>2</v>
      </c>
      <c r="O895" s="1">
        <v>44666.687604166669</v>
      </c>
      <c r="P895" s="1">
        <v>44666.767974537041</v>
      </c>
      <c r="Q895">
        <v>6565</v>
      </c>
      <c r="R895">
        <v>379</v>
      </c>
      <c r="S895" t="b">
        <v>0</v>
      </c>
      <c r="T895" t="s">
        <v>87</v>
      </c>
      <c r="U895" t="b">
        <v>0</v>
      </c>
      <c r="V895" t="s">
        <v>189</v>
      </c>
      <c r="W895" s="1">
        <v>44666.695960648147</v>
      </c>
      <c r="X895">
        <v>165</v>
      </c>
      <c r="Y895">
        <v>21</v>
      </c>
      <c r="Z895">
        <v>0</v>
      </c>
      <c r="AA895">
        <v>21</v>
      </c>
      <c r="AB895">
        <v>0</v>
      </c>
      <c r="AC895">
        <v>1</v>
      </c>
      <c r="AD895">
        <v>7</v>
      </c>
      <c r="AE895">
        <v>0</v>
      </c>
      <c r="AF895">
        <v>0</v>
      </c>
      <c r="AG895">
        <v>0</v>
      </c>
      <c r="AH895" t="s">
        <v>99</v>
      </c>
      <c r="AI895" s="1">
        <v>44666.767974537041</v>
      </c>
      <c r="AJ895">
        <v>214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7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 hidden="1" x14ac:dyDescent="0.45">
      <c r="A896" t="s">
        <v>2012</v>
      </c>
      <c r="B896" t="s">
        <v>79</v>
      </c>
      <c r="C896" t="s">
        <v>1992</v>
      </c>
      <c r="D896" t="s">
        <v>81</v>
      </c>
      <c r="E896" s="2" t="str">
        <f t="shared" si="21"/>
        <v>FX22045594</v>
      </c>
      <c r="F896" t="s">
        <v>19</v>
      </c>
      <c r="G896" t="s">
        <v>19</v>
      </c>
      <c r="H896" t="s">
        <v>82</v>
      </c>
      <c r="I896" t="s">
        <v>2013</v>
      </c>
      <c r="J896">
        <v>28</v>
      </c>
      <c r="K896" t="s">
        <v>84</v>
      </c>
      <c r="L896" t="s">
        <v>85</v>
      </c>
      <c r="M896" t="s">
        <v>86</v>
      </c>
      <c r="N896">
        <v>2</v>
      </c>
      <c r="O896" s="1">
        <v>44666.687997685185</v>
      </c>
      <c r="P896" s="1">
        <v>44666.766631944447</v>
      </c>
      <c r="Q896">
        <v>6678</v>
      </c>
      <c r="R896">
        <v>116</v>
      </c>
      <c r="S896" t="b">
        <v>0</v>
      </c>
      <c r="T896" t="s">
        <v>87</v>
      </c>
      <c r="U896" t="b">
        <v>0</v>
      </c>
      <c r="V896" t="s">
        <v>130</v>
      </c>
      <c r="W896" s="1">
        <v>44666.695231481484</v>
      </c>
      <c r="X896">
        <v>66</v>
      </c>
      <c r="Y896">
        <v>21</v>
      </c>
      <c r="Z896">
        <v>0</v>
      </c>
      <c r="AA896">
        <v>21</v>
      </c>
      <c r="AB896">
        <v>0</v>
      </c>
      <c r="AC896">
        <v>0</v>
      </c>
      <c r="AD896">
        <v>7</v>
      </c>
      <c r="AE896">
        <v>0</v>
      </c>
      <c r="AF896">
        <v>0</v>
      </c>
      <c r="AG896">
        <v>0</v>
      </c>
      <c r="AH896" t="s">
        <v>102</v>
      </c>
      <c r="AI896" s="1">
        <v>44666.766631944447</v>
      </c>
      <c r="AJ896">
        <v>50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7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 hidden="1" x14ac:dyDescent="0.45">
      <c r="A897" t="s">
        <v>2014</v>
      </c>
      <c r="B897" t="s">
        <v>79</v>
      </c>
      <c r="C897" t="s">
        <v>1992</v>
      </c>
      <c r="D897" t="s">
        <v>81</v>
      </c>
      <c r="E897" s="2" t="str">
        <f t="shared" si="21"/>
        <v>FX22045594</v>
      </c>
      <c r="F897" t="s">
        <v>19</v>
      </c>
      <c r="G897" t="s">
        <v>19</v>
      </c>
      <c r="H897" t="s">
        <v>82</v>
      </c>
      <c r="I897" t="s">
        <v>2015</v>
      </c>
      <c r="J897">
        <v>28</v>
      </c>
      <c r="K897" t="s">
        <v>84</v>
      </c>
      <c r="L897" t="s">
        <v>85</v>
      </c>
      <c r="M897" t="s">
        <v>86</v>
      </c>
      <c r="N897">
        <v>2</v>
      </c>
      <c r="O897" s="1">
        <v>44666.688333333332</v>
      </c>
      <c r="P897" s="1">
        <v>44666.767094907409</v>
      </c>
      <c r="Q897">
        <v>6575</v>
      </c>
      <c r="R897">
        <v>230</v>
      </c>
      <c r="S897" t="b">
        <v>0</v>
      </c>
      <c r="T897" t="s">
        <v>87</v>
      </c>
      <c r="U897" t="b">
        <v>0</v>
      </c>
      <c r="V897" t="s">
        <v>148</v>
      </c>
      <c r="W897" s="1">
        <v>44666.696689814817</v>
      </c>
      <c r="X897">
        <v>191</v>
      </c>
      <c r="Y897">
        <v>21</v>
      </c>
      <c r="Z897">
        <v>0</v>
      </c>
      <c r="AA897">
        <v>21</v>
      </c>
      <c r="AB897">
        <v>0</v>
      </c>
      <c r="AC897">
        <v>0</v>
      </c>
      <c r="AD897">
        <v>7</v>
      </c>
      <c r="AE897">
        <v>0</v>
      </c>
      <c r="AF897">
        <v>0</v>
      </c>
      <c r="AG897">
        <v>0</v>
      </c>
      <c r="AH897" t="s">
        <v>102</v>
      </c>
      <c r="AI897" s="1">
        <v>44666.767094907409</v>
      </c>
      <c r="AJ897">
        <v>39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7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 hidden="1" x14ac:dyDescent="0.45">
      <c r="A898" t="s">
        <v>2016</v>
      </c>
      <c r="B898" t="s">
        <v>79</v>
      </c>
      <c r="C898" t="s">
        <v>1992</v>
      </c>
      <c r="D898" t="s">
        <v>81</v>
      </c>
      <c r="E898" s="2" t="str">
        <f t="shared" si="21"/>
        <v>FX22045594</v>
      </c>
      <c r="F898" t="s">
        <v>19</v>
      </c>
      <c r="G898" t="s">
        <v>19</v>
      </c>
      <c r="H898" t="s">
        <v>82</v>
      </c>
      <c r="I898" t="s">
        <v>2017</v>
      </c>
      <c r="J898">
        <v>28</v>
      </c>
      <c r="K898" t="s">
        <v>84</v>
      </c>
      <c r="L898" t="s">
        <v>85</v>
      </c>
      <c r="M898" t="s">
        <v>86</v>
      </c>
      <c r="N898">
        <v>2</v>
      </c>
      <c r="O898" s="1">
        <v>44666.688854166663</v>
      </c>
      <c r="P898" s="1">
        <v>44666.770092592589</v>
      </c>
      <c r="Q898">
        <v>6632</v>
      </c>
      <c r="R898">
        <v>387</v>
      </c>
      <c r="S898" t="b">
        <v>0</v>
      </c>
      <c r="T898" t="s">
        <v>87</v>
      </c>
      <c r="U898" t="b">
        <v>0</v>
      </c>
      <c r="V898" t="s">
        <v>531</v>
      </c>
      <c r="W898" s="1">
        <v>44666.696469907409</v>
      </c>
      <c r="X898">
        <v>114</v>
      </c>
      <c r="Y898">
        <v>21</v>
      </c>
      <c r="Z898">
        <v>0</v>
      </c>
      <c r="AA898">
        <v>21</v>
      </c>
      <c r="AB898">
        <v>0</v>
      </c>
      <c r="AC898">
        <v>0</v>
      </c>
      <c r="AD898">
        <v>7</v>
      </c>
      <c r="AE898">
        <v>0</v>
      </c>
      <c r="AF898">
        <v>0</v>
      </c>
      <c r="AG898">
        <v>0</v>
      </c>
      <c r="AH898" t="s">
        <v>115</v>
      </c>
      <c r="AI898" s="1">
        <v>44666.770092592589</v>
      </c>
      <c r="AJ898">
        <v>273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7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 hidden="1" x14ac:dyDescent="0.45">
      <c r="A899" t="s">
        <v>2018</v>
      </c>
      <c r="B899" t="s">
        <v>79</v>
      </c>
      <c r="C899" t="s">
        <v>1987</v>
      </c>
      <c r="D899" t="s">
        <v>81</v>
      </c>
      <c r="E899" s="2" t="str">
        <f>HYPERLINK("capsilon://?command=openfolder&amp;siteaddress=FAM.docvelocity-na8.net&amp;folderid=FX047A5A32-1796-4B83-098B-727A853719DA","FX220314115")</f>
        <v>FX220314115</v>
      </c>
      <c r="F899" t="s">
        <v>19</v>
      </c>
      <c r="G899" t="s">
        <v>19</v>
      </c>
      <c r="H899" t="s">
        <v>82</v>
      </c>
      <c r="I899" t="s">
        <v>2019</v>
      </c>
      <c r="J899">
        <v>28</v>
      </c>
      <c r="K899" t="s">
        <v>84</v>
      </c>
      <c r="L899" t="s">
        <v>85</v>
      </c>
      <c r="M899" t="s">
        <v>86</v>
      </c>
      <c r="N899">
        <v>2</v>
      </c>
      <c r="O899" s="1">
        <v>44655.437511574077</v>
      </c>
      <c r="P899" s="1">
        <v>44655.457094907404</v>
      </c>
      <c r="Q899">
        <v>1464</v>
      </c>
      <c r="R899">
        <v>228</v>
      </c>
      <c r="S899" t="b">
        <v>0</v>
      </c>
      <c r="T899" t="s">
        <v>87</v>
      </c>
      <c r="U899" t="b">
        <v>0</v>
      </c>
      <c r="V899" t="s">
        <v>407</v>
      </c>
      <c r="W899" s="1">
        <v>44655.453148148146</v>
      </c>
      <c r="X899">
        <v>123</v>
      </c>
      <c r="Y899">
        <v>21</v>
      </c>
      <c r="Z899">
        <v>0</v>
      </c>
      <c r="AA899">
        <v>21</v>
      </c>
      <c r="AB899">
        <v>0</v>
      </c>
      <c r="AC899">
        <v>0</v>
      </c>
      <c r="AD899">
        <v>7</v>
      </c>
      <c r="AE899">
        <v>0</v>
      </c>
      <c r="AF899">
        <v>0</v>
      </c>
      <c r="AG899">
        <v>0</v>
      </c>
      <c r="AH899" t="s">
        <v>420</v>
      </c>
      <c r="AI899" s="1">
        <v>44655.457094907404</v>
      </c>
      <c r="AJ899">
        <v>105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7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 hidden="1" x14ac:dyDescent="0.45">
      <c r="A900" t="s">
        <v>2020</v>
      </c>
      <c r="B900" t="s">
        <v>79</v>
      </c>
      <c r="C900" t="s">
        <v>2021</v>
      </c>
      <c r="D900" t="s">
        <v>81</v>
      </c>
      <c r="E900" s="2" t="str">
        <f>HYPERLINK("capsilon://?command=openfolder&amp;siteaddress=FAM.docvelocity-na8.net&amp;folderid=FXF4FBDD9C-5087-686E-1736-FE5C9D9DFABB","FX22044996")</f>
        <v>FX22044996</v>
      </c>
      <c r="F900" t="s">
        <v>19</v>
      </c>
      <c r="G900" t="s">
        <v>19</v>
      </c>
      <c r="H900" t="s">
        <v>82</v>
      </c>
      <c r="I900" t="s">
        <v>2022</v>
      </c>
      <c r="J900">
        <v>0</v>
      </c>
      <c r="K900" t="s">
        <v>84</v>
      </c>
      <c r="L900" t="s">
        <v>85</v>
      </c>
      <c r="M900" t="s">
        <v>86</v>
      </c>
      <c r="N900">
        <v>2</v>
      </c>
      <c r="O900" s="1">
        <v>44666.698888888888</v>
      </c>
      <c r="P900" s="1">
        <v>44666.767523148148</v>
      </c>
      <c r="Q900">
        <v>5694</v>
      </c>
      <c r="R900">
        <v>236</v>
      </c>
      <c r="S900" t="b">
        <v>0</v>
      </c>
      <c r="T900" t="s">
        <v>87</v>
      </c>
      <c r="U900" t="b">
        <v>0</v>
      </c>
      <c r="V900" t="s">
        <v>148</v>
      </c>
      <c r="W900" s="1">
        <v>44666.701261574075</v>
      </c>
      <c r="X900">
        <v>200</v>
      </c>
      <c r="Y900">
        <v>9</v>
      </c>
      <c r="Z900">
        <v>0</v>
      </c>
      <c r="AA900">
        <v>9</v>
      </c>
      <c r="AB900">
        <v>0</v>
      </c>
      <c r="AC900">
        <v>3</v>
      </c>
      <c r="AD900">
        <v>-9</v>
      </c>
      <c r="AE900">
        <v>0</v>
      </c>
      <c r="AF900">
        <v>0</v>
      </c>
      <c r="AG900">
        <v>0</v>
      </c>
      <c r="AH900" t="s">
        <v>102</v>
      </c>
      <c r="AI900" s="1">
        <v>44666.767523148148</v>
      </c>
      <c r="AJ900">
        <v>36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-9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 hidden="1" x14ac:dyDescent="0.45">
      <c r="A901" t="s">
        <v>2023</v>
      </c>
      <c r="B901" t="s">
        <v>79</v>
      </c>
      <c r="C901" t="s">
        <v>1980</v>
      </c>
      <c r="D901" t="s">
        <v>81</v>
      </c>
      <c r="E901" s="2" t="str">
        <f>HYPERLINK("capsilon://?command=openfolder&amp;siteaddress=FAM.docvelocity-na8.net&amp;folderid=FX18C631B3-B191-B790-6E70-827E8CF11386","FX22044653")</f>
        <v>FX22044653</v>
      </c>
      <c r="F901" t="s">
        <v>19</v>
      </c>
      <c r="G901" t="s">
        <v>19</v>
      </c>
      <c r="H901" t="s">
        <v>82</v>
      </c>
      <c r="I901" t="s">
        <v>1981</v>
      </c>
      <c r="J901">
        <v>200</v>
      </c>
      <c r="K901" t="s">
        <v>84</v>
      </c>
      <c r="L901" t="s">
        <v>85</v>
      </c>
      <c r="M901" t="s">
        <v>86</v>
      </c>
      <c r="N901">
        <v>2</v>
      </c>
      <c r="O901" s="1">
        <v>44666.703703703701</v>
      </c>
      <c r="P901" s="1">
        <v>44666.739282407405</v>
      </c>
      <c r="Q901">
        <v>1192</v>
      </c>
      <c r="R901">
        <v>1882</v>
      </c>
      <c r="S901" t="b">
        <v>0</v>
      </c>
      <c r="T901" t="s">
        <v>87</v>
      </c>
      <c r="U901" t="b">
        <v>1</v>
      </c>
      <c r="V901" t="s">
        <v>151</v>
      </c>
      <c r="W901" s="1">
        <v>44666.718518518515</v>
      </c>
      <c r="X901">
        <v>1116</v>
      </c>
      <c r="Y901">
        <v>185</v>
      </c>
      <c r="Z901">
        <v>0</v>
      </c>
      <c r="AA901">
        <v>185</v>
      </c>
      <c r="AB901">
        <v>0</v>
      </c>
      <c r="AC901">
        <v>29</v>
      </c>
      <c r="AD901">
        <v>15</v>
      </c>
      <c r="AE901">
        <v>0</v>
      </c>
      <c r="AF901">
        <v>0</v>
      </c>
      <c r="AG901">
        <v>0</v>
      </c>
      <c r="AH901" t="s">
        <v>479</v>
      </c>
      <c r="AI901" s="1">
        <v>44666.739282407405</v>
      </c>
      <c r="AJ901">
        <v>715</v>
      </c>
      <c r="AK901">
        <v>5</v>
      </c>
      <c r="AL901">
        <v>0</v>
      </c>
      <c r="AM901">
        <v>5</v>
      </c>
      <c r="AN901">
        <v>0</v>
      </c>
      <c r="AO901">
        <v>5</v>
      </c>
      <c r="AP901">
        <v>10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 hidden="1" x14ac:dyDescent="0.45">
      <c r="A902" t="s">
        <v>2024</v>
      </c>
      <c r="B902" t="s">
        <v>79</v>
      </c>
      <c r="C902" t="s">
        <v>1992</v>
      </c>
      <c r="D902" t="s">
        <v>81</v>
      </c>
      <c r="E902" s="2" t="str">
        <f>HYPERLINK("capsilon://?command=openfolder&amp;siteaddress=FAM.docvelocity-na8.net&amp;folderid=FXFBD0C36C-8878-2640-9E43-C92E28824F33","FX22045594")</f>
        <v>FX22045594</v>
      </c>
      <c r="F902" t="s">
        <v>19</v>
      </c>
      <c r="G902" t="s">
        <v>19</v>
      </c>
      <c r="H902" t="s">
        <v>82</v>
      </c>
      <c r="I902" t="s">
        <v>2005</v>
      </c>
      <c r="J902">
        <v>140</v>
      </c>
      <c r="K902" t="s">
        <v>84</v>
      </c>
      <c r="L902" t="s">
        <v>85</v>
      </c>
      <c r="M902" t="s">
        <v>86</v>
      </c>
      <c r="N902">
        <v>2</v>
      </c>
      <c r="O902" s="1">
        <v>44666.706250000003</v>
      </c>
      <c r="P902" s="1">
        <v>44666.738506944443</v>
      </c>
      <c r="Q902">
        <v>1372</v>
      </c>
      <c r="R902">
        <v>1415</v>
      </c>
      <c r="S902" t="b">
        <v>0</v>
      </c>
      <c r="T902" t="s">
        <v>87</v>
      </c>
      <c r="U902" t="b">
        <v>1</v>
      </c>
      <c r="V902" t="s">
        <v>189</v>
      </c>
      <c r="W902" s="1">
        <v>44666.710358796299</v>
      </c>
      <c r="X902">
        <v>311</v>
      </c>
      <c r="Y902">
        <v>105</v>
      </c>
      <c r="Z902">
        <v>0</v>
      </c>
      <c r="AA902">
        <v>105</v>
      </c>
      <c r="AB902">
        <v>0</v>
      </c>
      <c r="AC902">
        <v>0</v>
      </c>
      <c r="AD902">
        <v>35</v>
      </c>
      <c r="AE902">
        <v>0</v>
      </c>
      <c r="AF902">
        <v>0</v>
      </c>
      <c r="AG902">
        <v>0</v>
      </c>
      <c r="AH902" t="s">
        <v>182</v>
      </c>
      <c r="AI902" s="1">
        <v>44666.738506944443</v>
      </c>
      <c r="AJ902">
        <v>328</v>
      </c>
      <c r="AK902">
        <v>1</v>
      </c>
      <c r="AL902">
        <v>0</v>
      </c>
      <c r="AM902">
        <v>1</v>
      </c>
      <c r="AN902">
        <v>0</v>
      </c>
      <c r="AO902">
        <v>1</v>
      </c>
      <c r="AP902">
        <v>34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 hidden="1" x14ac:dyDescent="0.45">
      <c r="A903" t="s">
        <v>2025</v>
      </c>
      <c r="B903" t="s">
        <v>79</v>
      </c>
      <c r="C903" t="s">
        <v>1778</v>
      </c>
      <c r="D903" t="s">
        <v>81</v>
      </c>
      <c r="E903" s="2" t="str">
        <f>HYPERLINK("capsilon://?command=openfolder&amp;siteaddress=FAM.docvelocity-na8.net&amp;folderid=FX60228094-B407-52C8-7FC8-AC664236BB08","FX22045039")</f>
        <v>FX22045039</v>
      </c>
      <c r="F903" t="s">
        <v>19</v>
      </c>
      <c r="G903" t="s">
        <v>19</v>
      </c>
      <c r="H903" t="s">
        <v>82</v>
      </c>
      <c r="I903" t="s">
        <v>2026</v>
      </c>
      <c r="J903">
        <v>0</v>
      </c>
      <c r="K903" t="s">
        <v>84</v>
      </c>
      <c r="L903" t="s">
        <v>85</v>
      </c>
      <c r="M903" t="s">
        <v>86</v>
      </c>
      <c r="N903">
        <v>2</v>
      </c>
      <c r="O903" s="1">
        <v>44666.712870370371</v>
      </c>
      <c r="P903" s="1">
        <v>44666.768703703703</v>
      </c>
      <c r="Q903">
        <v>4578</v>
      </c>
      <c r="R903">
        <v>246</v>
      </c>
      <c r="S903" t="b">
        <v>0</v>
      </c>
      <c r="T903" t="s">
        <v>87</v>
      </c>
      <c r="U903" t="b">
        <v>0</v>
      </c>
      <c r="V903" t="s">
        <v>531</v>
      </c>
      <c r="W903" s="1">
        <v>44666.715127314812</v>
      </c>
      <c r="X903">
        <v>140</v>
      </c>
      <c r="Y903">
        <v>9</v>
      </c>
      <c r="Z903">
        <v>0</v>
      </c>
      <c r="AA903">
        <v>9</v>
      </c>
      <c r="AB903">
        <v>0</v>
      </c>
      <c r="AC903">
        <v>2</v>
      </c>
      <c r="AD903">
        <v>-9</v>
      </c>
      <c r="AE903">
        <v>0</v>
      </c>
      <c r="AF903">
        <v>0</v>
      </c>
      <c r="AG903">
        <v>0</v>
      </c>
      <c r="AH903" t="s">
        <v>182</v>
      </c>
      <c r="AI903" s="1">
        <v>44666.768703703703</v>
      </c>
      <c r="AJ903">
        <v>106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-9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 hidden="1" x14ac:dyDescent="0.45">
      <c r="A904" t="s">
        <v>2027</v>
      </c>
      <c r="B904" t="s">
        <v>79</v>
      </c>
      <c r="C904" t="s">
        <v>2028</v>
      </c>
      <c r="D904" t="s">
        <v>81</v>
      </c>
      <c r="E904" s="2" t="str">
        <f t="shared" ref="E904:E914" si="22">HYPERLINK("capsilon://?command=openfolder&amp;siteaddress=FAM.docvelocity-na8.net&amp;folderid=FXF55EAAB3-2663-D692-936E-4256B70CAD09","FX22045650")</f>
        <v>FX22045650</v>
      </c>
      <c r="F904" t="s">
        <v>19</v>
      </c>
      <c r="G904" t="s">
        <v>19</v>
      </c>
      <c r="H904" t="s">
        <v>82</v>
      </c>
      <c r="I904" t="s">
        <v>2029</v>
      </c>
      <c r="J904">
        <v>124</v>
      </c>
      <c r="K904" t="s">
        <v>84</v>
      </c>
      <c r="L904" t="s">
        <v>85</v>
      </c>
      <c r="M904" t="s">
        <v>86</v>
      </c>
      <c r="N904">
        <v>1</v>
      </c>
      <c r="O904" s="1">
        <v>44666.723703703705</v>
      </c>
      <c r="P904" s="1">
        <v>44666.733796296299</v>
      </c>
      <c r="Q904">
        <v>730</v>
      </c>
      <c r="R904">
        <v>142</v>
      </c>
      <c r="S904" t="b">
        <v>0</v>
      </c>
      <c r="T904" t="s">
        <v>87</v>
      </c>
      <c r="U904" t="b">
        <v>0</v>
      </c>
      <c r="V904" t="s">
        <v>88</v>
      </c>
      <c r="W904" s="1">
        <v>44666.733796296299</v>
      </c>
      <c r="X904">
        <v>47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124</v>
      </c>
      <c r="AE904">
        <v>119</v>
      </c>
      <c r="AF904">
        <v>0</v>
      </c>
      <c r="AG904">
        <v>2</v>
      </c>
      <c r="AH904" t="s">
        <v>87</v>
      </c>
      <c r="AI904" t="s">
        <v>87</v>
      </c>
      <c r="AJ904" t="s">
        <v>87</v>
      </c>
      <c r="AK904" t="s">
        <v>87</v>
      </c>
      <c r="AL904" t="s">
        <v>87</v>
      </c>
      <c r="AM904" t="s">
        <v>87</v>
      </c>
      <c r="AN904" t="s">
        <v>87</v>
      </c>
      <c r="AO904" t="s">
        <v>87</v>
      </c>
      <c r="AP904" t="s">
        <v>87</v>
      </c>
      <c r="AQ904" t="s">
        <v>87</v>
      </c>
      <c r="AR904" t="s">
        <v>87</v>
      </c>
      <c r="AS904" t="s">
        <v>87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 hidden="1" x14ac:dyDescent="0.45">
      <c r="A905" t="s">
        <v>2030</v>
      </c>
      <c r="B905" t="s">
        <v>79</v>
      </c>
      <c r="C905" t="s">
        <v>2028</v>
      </c>
      <c r="D905" t="s">
        <v>81</v>
      </c>
      <c r="E905" s="2" t="str">
        <f t="shared" si="22"/>
        <v>FX22045650</v>
      </c>
      <c r="F905" t="s">
        <v>19</v>
      </c>
      <c r="G905" t="s">
        <v>19</v>
      </c>
      <c r="H905" t="s">
        <v>82</v>
      </c>
      <c r="I905" t="s">
        <v>2031</v>
      </c>
      <c r="J905">
        <v>169</v>
      </c>
      <c r="K905" t="s">
        <v>84</v>
      </c>
      <c r="L905" t="s">
        <v>85</v>
      </c>
      <c r="M905" t="s">
        <v>86</v>
      </c>
      <c r="N905">
        <v>1</v>
      </c>
      <c r="O905" s="1">
        <v>44666.726064814815</v>
      </c>
      <c r="P905" s="1">
        <v>44666.734930555554</v>
      </c>
      <c r="Q905">
        <v>589</v>
      </c>
      <c r="R905">
        <v>177</v>
      </c>
      <c r="S905" t="b">
        <v>0</v>
      </c>
      <c r="T905" t="s">
        <v>87</v>
      </c>
      <c r="U905" t="b">
        <v>0</v>
      </c>
      <c r="V905" t="s">
        <v>88</v>
      </c>
      <c r="W905" s="1">
        <v>44666.734930555554</v>
      </c>
      <c r="X905">
        <v>97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169</v>
      </c>
      <c r="AE905">
        <v>164</v>
      </c>
      <c r="AF905">
        <v>0</v>
      </c>
      <c r="AG905">
        <v>3</v>
      </c>
      <c r="AH905" t="s">
        <v>87</v>
      </c>
      <c r="AI905" t="s">
        <v>87</v>
      </c>
      <c r="AJ905" t="s">
        <v>87</v>
      </c>
      <c r="AK905" t="s">
        <v>87</v>
      </c>
      <c r="AL905" t="s">
        <v>87</v>
      </c>
      <c r="AM905" t="s">
        <v>87</v>
      </c>
      <c r="AN905" t="s">
        <v>87</v>
      </c>
      <c r="AO905" t="s">
        <v>87</v>
      </c>
      <c r="AP905" t="s">
        <v>87</v>
      </c>
      <c r="AQ905" t="s">
        <v>87</v>
      </c>
      <c r="AR905" t="s">
        <v>87</v>
      </c>
      <c r="AS905" t="s">
        <v>87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 hidden="1" x14ac:dyDescent="0.45">
      <c r="A906" t="s">
        <v>2032</v>
      </c>
      <c r="B906" t="s">
        <v>79</v>
      </c>
      <c r="C906" t="s">
        <v>2028</v>
      </c>
      <c r="D906" t="s">
        <v>81</v>
      </c>
      <c r="E906" s="2" t="str">
        <f t="shared" si="22"/>
        <v>FX22045650</v>
      </c>
      <c r="F906" t="s">
        <v>19</v>
      </c>
      <c r="G906" t="s">
        <v>19</v>
      </c>
      <c r="H906" t="s">
        <v>82</v>
      </c>
      <c r="I906" t="s">
        <v>2033</v>
      </c>
      <c r="J906">
        <v>174</v>
      </c>
      <c r="K906" t="s">
        <v>84</v>
      </c>
      <c r="L906" t="s">
        <v>85</v>
      </c>
      <c r="M906" t="s">
        <v>86</v>
      </c>
      <c r="N906">
        <v>1</v>
      </c>
      <c r="O906" s="1">
        <v>44666.729687500003</v>
      </c>
      <c r="P906" s="1">
        <v>44666.736111111109</v>
      </c>
      <c r="Q906">
        <v>402</v>
      </c>
      <c r="R906">
        <v>153</v>
      </c>
      <c r="S906" t="b">
        <v>0</v>
      </c>
      <c r="T906" t="s">
        <v>87</v>
      </c>
      <c r="U906" t="b">
        <v>0</v>
      </c>
      <c r="V906" t="s">
        <v>88</v>
      </c>
      <c r="W906" s="1">
        <v>44666.736111111109</v>
      </c>
      <c r="X906">
        <v>95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174</v>
      </c>
      <c r="AE906">
        <v>169</v>
      </c>
      <c r="AF906">
        <v>0</v>
      </c>
      <c r="AG906">
        <v>3</v>
      </c>
      <c r="AH906" t="s">
        <v>87</v>
      </c>
      <c r="AI906" t="s">
        <v>87</v>
      </c>
      <c r="AJ906" t="s">
        <v>87</v>
      </c>
      <c r="AK906" t="s">
        <v>87</v>
      </c>
      <c r="AL906" t="s">
        <v>87</v>
      </c>
      <c r="AM906" t="s">
        <v>87</v>
      </c>
      <c r="AN906" t="s">
        <v>87</v>
      </c>
      <c r="AO906" t="s">
        <v>87</v>
      </c>
      <c r="AP906" t="s">
        <v>87</v>
      </c>
      <c r="AQ906" t="s">
        <v>87</v>
      </c>
      <c r="AR906" t="s">
        <v>87</v>
      </c>
      <c r="AS906" t="s">
        <v>87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 hidden="1" x14ac:dyDescent="0.45">
      <c r="A907" t="s">
        <v>2034</v>
      </c>
      <c r="B907" t="s">
        <v>79</v>
      </c>
      <c r="C907" t="s">
        <v>2028</v>
      </c>
      <c r="D907" t="s">
        <v>81</v>
      </c>
      <c r="E907" s="2" t="str">
        <f t="shared" si="22"/>
        <v>FX22045650</v>
      </c>
      <c r="F907" t="s">
        <v>19</v>
      </c>
      <c r="G907" t="s">
        <v>19</v>
      </c>
      <c r="H907" t="s">
        <v>82</v>
      </c>
      <c r="I907" t="s">
        <v>2035</v>
      </c>
      <c r="J907">
        <v>0</v>
      </c>
      <c r="K907" t="s">
        <v>84</v>
      </c>
      <c r="L907" t="s">
        <v>85</v>
      </c>
      <c r="M907" t="s">
        <v>86</v>
      </c>
      <c r="N907">
        <v>2</v>
      </c>
      <c r="O907" s="1">
        <v>44666.731134259258</v>
      </c>
      <c r="P907" s="1">
        <v>44666.769074074073</v>
      </c>
      <c r="Q907">
        <v>2609</v>
      </c>
      <c r="R907">
        <v>669</v>
      </c>
      <c r="S907" t="b">
        <v>0</v>
      </c>
      <c r="T907" t="s">
        <v>87</v>
      </c>
      <c r="U907" t="b">
        <v>0</v>
      </c>
      <c r="V907" t="s">
        <v>531</v>
      </c>
      <c r="W907" s="1">
        <v>44666.737500000003</v>
      </c>
      <c r="X907">
        <v>535</v>
      </c>
      <c r="Y907">
        <v>52</v>
      </c>
      <c r="Z907">
        <v>0</v>
      </c>
      <c r="AA907">
        <v>52</v>
      </c>
      <c r="AB907">
        <v>0</v>
      </c>
      <c r="AC907">
        <v>43</v>
      </c>
      <c r="AD907">
        <v>-52</v>
      </c>
      <c r="AE907">
        <v>0</v>
      </c>
      <c r="AF907">
        <v>0</v>
      </c>
      <c r="AG907">
        <v>0</v>
      </c>
      <c r="AH907" t="s">
        <v>102</v>
      </c>
      <c r="AI907" s="1">
        <v>44666.769074074073</v>
      </c>
      <c r="AJ907">
        <v>134</v>
      </c>
      <c r="AK907">
        <v>2</v>
      </c>
      <c r="AL907">
        <v>0</v>
      </c>
      <c r="AM907">
        <v>2</v>
      </c>
      <c r="AN907">
        <v>0</v>
      </c>
      <c r="AO907">
        <v>1</v>
      </c>
      <c r="AP907">
        <v>-54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 hidden="1" x14ac:dyDescent="0.45">
      <c r="A908" t="s">
        <v>2036</v>
      </c>
      <c r="B908" t="s">
        <v>79</v>
      </c>
      <c r="C908" t="s">
        <v>2028</v>
      </c>
      <c r="D908" t="s">
        <v>81</v>
      </c>
      <c r="E908" s="2" t="str">
        <f t="shared" si="22"/>
        <v>FX22045650</v>
      </c>
      <c r="F908" t="s">
        <v>19</v>
      </c>
      <c r="G908" t="s">
        <v>19</v>
      </c>
      <c r="H908" t="s">
        <v>82</v>
      </c>
      <c r="I908" t="s">
        <v>2037</v>
      </c>
      <c r="J908">
        <v>28</v>
      </c>
      <c r="K908" t="s">
        <v>84</v>
      </c>
      <c r="L908" t="s">
        <v>85</v>
      </c>
      <c r="M908" t="s">
        <v>86</v>
      </c>
      <c r="N908">
        <v>2</v>
      </c>
      <c r="O908" s="1">
        <v>44666.731990740744</v>
      </c>
      <c r="P908" s="1">
        <v>44666.769097222219</v>
      </c>
      <c r="Q908">
        <v>2807</v>
      </c>
      <c r="R908">
        <v>399</v>
      </c>
      <c r="S908" t="b">
        <v>0</v>
      </c>
      <c r="T908" t="s">
        <v>87</v>
      </c>
      <c r="U908" t="b">
        <v>0</v>
      </c>
      <c r="V908" t="s">
        <v>130</v>
      </c>
      <c r="W908" s="1">
        <v>44666.73673611111</v>
      </c>
      <c r="X908">
        <v>231</v>
      </c>
      <c r="Y908">
        <v>21</v>
      </c>
      <c r="Z908">
        <v>0</v>
      </c>
      <c r="AA908">
        <v>21</v>
      </c>
      <c r="AB908">
        <v>0</v>
      </c>
      <c r="AC908">
        <v>7</v>
      </c>
      <c r="AD908">
        <v>7</v>
      </c>
      <c r="AE908">
        <v>0</v>
      </c>
      <c r="AF908">
        <v>0</v>
      </c>
      <c r="AG908">
        <v>0</v>
      </c>
      <c r="AH908" t="s">
        <v>190</v>
      </c>
      <c r="AI908" s="1">
        <v>44666.769097222219</v>
      </c>
      <c r="AJ908">
        <v>101</v>
      </c>
      <c r="AK908">
        <v>1</v>
      </c>
      <c r="AL908">
        <v>0</v>
      </c>
      <c r="AM908">
        <v>1</v>
      </c>
      <c r="AN908">
        <v>0</v>
      </c>
      <c r="AO908">
        <v>1</v>
      </c>
      <c r="AP908">
        <v>6</v>
      </c>
      <c r="AQ908">
        <v>0</v>
      </c>
      <c r="AR908">
        <v>0</v>
      </c>
      <c r="AS908">
        <v>0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 hidden="1" x14ac:dyDescent="0.45">
      <c r="A909" t="s">
        <v>2038</v>
      </c>
      <c r="B909" t="s">
        <v>79</v>
      </c>
      <c r="C909" t="s">
        <v>2028</v>
      </c>
      <c r="D909" t="s">
        <v>81</v>
      </c>
      <c r="E909" s="2" t="str">
        <f t="shared" si="22"/>
        <v>FX22045650</v>
      </c>
      <c r="F909" t="s">
        <v>19</v>
      </c>
      <c r="G909" t="s">
        <v>19</v>
      </c>
      <c r="H909" t="s">
        <v>82</v>
      </c>
      <c r="I909" t="s">
        <v>2039</v>
      </c>
      <c r="J909">
        <v>28</v>
      </c>
      <c r="K909" t="s">
        <v>84</v>
      </c>
      <c r="L909" t="s">
        <v>85</v>
      </c>
      <c r="M909" t="s">
        <v>86</v>
      </c>
      <c r="N909">
        <v>2</v>
      </c>
      <c r="O909" s="1">
        <v>44666.733877314815</v>
      </c>
      <c r="P909" s="1">
        <v>44666.770972222221</v>
      </c>
      <c r="Q909">
        <v>2706</v>
      </c>
      <c r="R909">
        <v>499</v>
      </c>
      <c r="S909" t="b">
        <v>0</v>
      </c>
      <c r="T909" t="s">
        <v>87</v>
      </c>
      <c r="U909" t="b">
        <v>0</v>
      </c>
      <c r="V909" t="s">
        <v>148</v>
      </c>
      <c r="W909" s="1">
        <v>44666.736817129633</v>
      </c>
      <c r="X909">
        <v>240</v>
      </c>
      <c r="Y909">
        <v>21</v>
      </c>
      <c r="Z909">
        <v>0</v>
      </c>
      <c r="AA909">
        <v>21</v>
      </c>
      <c r="AB909">
        <v>0</v>
      </c>
      <c r="AC909">
        <v>3</v>
      </c>
      <c r="AD909">
        <v>7</v>
      </c>
      <c r="AE909">
        <v>0</v>
      </c>
      <c r="AF909">
        <v>0</v>
      </c>
      <c r="AG909">
        <v>0</v>
      </c>
      <c r="AH909" t="s">
        <v>99</v>
      </c>
      <c r="AI909" s="1">
        <v>44666.770972222221</v>
      </c>
      <c r="AJ909">
        <v>259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7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 hidden="1" x14ac:dyDescent="0.45">
      <c r="A910" t="s">
        <v>2040</v>
      </c>
      <c r="B910" t="s">
        <v>79</v>
      </c>
      <c r="C910" t="s">
        <v>2028</v>
      </c>
      <c r="D910" t="s">
        <v>81</v>
      </c>
      <c r="E910" s="2" t="str">
        <f t="shared" si="22"/>
        <v>FX22045650</v>
      </c>
      <c r="F910" t="s">
        <v>19</v>
      </c>
      <c r="G910" t="s">
        <v>19</v>
      </c>
      <c r="H910" t="s">
        <v>82</v>
      </c>
      <c r="I910" t="s">
        <v>2041</v>
      </c>
      <c r="J910">
        <v>0</v>
      </c>
      <c r="K910" t="s">
        <v>84</v>
      </c>
      <c r="L910" t="s">
        <v>85</v>
      </c>
      <c r="M910" t="s">
        <v>86</v>
      </c>
      <c r="N910">
        <v>2</v>
      </c>
      <c r="O910" s="1">
        <v>44666.733912037038</v>
      </c>
      <c r="P910" s="1">
        <v>44666.771041666667</v>
      </c>
      <c r="Q910">
        <v>2274</v>
      </c>
      <c r="R910">
        <v>934</v>
      </c>
      <c r="S910" t="b">
        <v>0</v>
      </c>
      <c r="T910" t="s">
        <v>87</v>
      </c>
      <c r="U910" t="b">
        <v>0</v>
      </c>
      <c r="V910" t="s">
        <v>130</v>
      </c>
      <c r="W910" s="1">
        <v>44666.747916666667</v>
      </c>
      <c r="X910">
        <v>707</v>
      </c>
      <c r="Y910">
        <v>52</v>
      </c>
      <c r="Z910">
        <v>0</v>
      </c>
      <c r="AA910">
        <v>52</v>
      </c>
      <c r="AB910">
        <v>0</v>
      </c>
      <c r="AC910">
        <v>37</v>
      </c>
      <c r="AD910">
        <v>-52</v>
      </c>
      <c r="AE910">
        <v>0</v>
      </c>
      <c r="AF910">
        <v>0</v>
      </c>
      <c r="AG910">
        <v>0</v>
      </c>
      <c r="AH910" t="s">
        <v>479</v>
      </c>
      <c r="AI910" s="1">
        <v>44666.771041666667</v>
      </c>
      <c r="AJ910">
        <v>218</v>
      </c>
      <c r="AK910">
        <v>3</v>
      </c>
      <c r="AL910">
        <v>0</v>
      </c>
      <c r="AM910">
        <v>3</v>
      </c>
      <c r="AN910">
        <v>0</v>
      </c>
      <c r="AO910">
        <v>2</v>
      </c>
      <c r="AP910">
        <v>-55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 hidden="1" x14ac:dyDescent="0.45">
      <c r="A911" t="s">
        <v>2042</v>
      </c>
      <c r="B911" t="s">
        <v>79</v>
      </c>
      <c r="C911" t="s">
        <v>2028</v>
      </c>
      <c r="D911" t="s">
        <v>81</v>
      </c>
      <c r="E911" s="2" t="str">
        <f t="shared" si="22"/>
        <v>FX22045650</v>
      </c>
      <c r="F911" t="s">
        <v>19</v>
      </c>
      <c r="G911" t="s">
        <v>19</v>
      </c>
      <c r="H911" t="s">
        <v>82</v>
      </c>
      <c r="I911" t="s">
        <v>2029</v>
      </c>
      <c r="J911">
        <v>148</v>
      </c>
      <c r="K911" t="s">
        <v>84</v>
      </c>
      <c r="L911" t="s">
        <v>85</v>
      </c>
      <c r="M911" t="s">
        <v>86</v>
      </c>
      <c r="N911">
        <v>2</v>
      </c>
      <c r="O911" s="1">
        <v>44666.7344212963</v>
      </c>
      <c r="P911" s="1">
        <v>44666.752349537041</v>
      </c>
      <c r="Q911">
        <v>516</v>
      </c>
      <c r="R911">
        <v>1033</v>
      </c>
      <c r="S911" t="b">
        <v>0</v>
      </c>
      <c r="T911" t="s">
        <v>87</v>
      </c>
      <c r="U911" t="b">
        <v>1</v>
      </c>
      <c r="V911" t="s">
        <v>130</v>
      </c>
      <c r="W911" s="1">
        <v>44666.739733796298</v>
      </c>
      <c r="X911">
        <v>258</v>
      </c>
      <c r="Y911">
        <v>138</v>
      </c>
      <c r="Z911">
        <v>0</v>
      </c>
      <c r="AA911">
        <v>138</v>
      </c>
      <c r="AB911">
        <v>0</v>
      </c>
      <c r="AC911">
        <v>4</v>
      </c>
      <c r="AD911">
        <v>10</v>
      </c>
      <c r="AE911">
        <v>0</v>
      </c>
      <c r="AF911">
        <v>0</v>
      </c>
      <c r="AG911">
        <v>0</v>
      </c>
      <c r="AH911" t="s">
        <v>479</v>
      </c>
      <c r="AI911" s="1">
        <v>44666.752349537041</v>
      </c>
      <c r="AJ911">
        <v>756</v>
      </c>
      <c r="AK911">
        <v>3</v>
      </c>
      <c r="AL911">
        <v>0</v>
      </c>
      <c r="AM911">
        <v>3</v>
      </c>
      <c r="AN911">
        <v>0</v>
      </c>
      <c r="AO911">
        <v>2</v>
      </c>
      <c r="AP911">
        <v>7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 hidden="1" x14ac:dyDescent="0.45">
      <c r="A912" t="s">
        <v>2043</v>
      </c>
      <c r="B912" t="s">
        <v>79</v>
      </c>
      <c r="C912" t="s">
        <v>2028</v>
      </c>
      <c r="D912" t="s">
        <v>81</v>
      </c>
      <c r="E912" s="2" t="str">
        <f t="shared" si="22"/>
        <v>FX22045650</v>
      </c>
      <c r="F912" t="s">
        <v>19</v>
      </c>
      <c r="G912" t="s">
        <v>19</v>
      </c>
      <c r="H912" t="s">
        <v>82</v>
      </c>
      <c r="I912" t="s">
        <v>2044</v>
      </c>
      <c r="J912">
        <v>28</v>
      </c>
      <c r="K912" t="s">
        <v>84</v>
      </c>
      <c r="L912" t="s">
        <v>85</v>
      </c>
      <c r="M912" t="s">
        <v>86</v>
      </c>
      <c r="N912">
        <v>2</v>
      </c>
      <c r="O912" s="1">
        <v>44666.734583333331</v>
      </c>
      <c r="P912" s="1">
        <v>44666.770127314812</v>
      </c>
      <c r="Q912">
        <v>2793</v>
      </c>
      <c r="R912">
        <v>278</v>
      </c>
      <c r="S912" t="b">
        <v>0</v>
      </c>
      <c r="T912" t="s">
        <v>87</v>
      </c>
      <c r="U912" t="b">
        <v>0</v>
      </c>
      <c r="V912" t="s">
        <v>531</v>
      </c>
      <c r="W912" s="1">
        <v>44666.744803240741</v>
      </c>
      <c r="X912">
        <v>150</v>
      </c>
      <c r="Y912">
        <v>21</v>
      </c>
      <c r="Z912">
        <v>0</v>
      </c>
      <c r="AA912">
        <v>21</v>
      </c>
      <c r="AB912">
        <v>0</v>
      </c>
      <c r="AC912">
        <v>2</v>
      </c>
      <c r="AD912">
        <v>7</v>
      </c>
      <c r="AE912">
        <v>0</v>
      </c>
      <c r="AF912">
        <v>0</v>
      </c>
      <c r="AG912">
        <v>0</v>
      </c>
      <c r="AH912" t="s">
        <v>182</v>
      </c>
      <c r="AI912" s="1">
        <v>44666.770127314812</v>
      </c>
      <c r="AJ912">
        <v>122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7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 hidden="1" x14ac:dyDescent="0.45">
      <c r="A913" t="s">
        <v>2045</v>
      </c>
      <c r="B913" t="s">
        <v>79</v>
      </c>
      <c r="C913" t="s">
        <v>2028</v>
      </c>
      <c r="D913" t="s">
        <v>81</v>
      </c>
      <c r="E913" s="2" t="str">
        <f t="shared" si="22"/>
        <v>FX22045650</v>
      </c>
      <c r="F913" t="s">
        <v>19</v>
      </c>
      <c r="G913" t="s">
        <v>19</v>
      </c>
      <c r="H913" t="s">
        <v>82</v>
      </c>
      <c r="I913" t="s">
        <v>2031</v>
      </c>
      <c r="J913">
        <v>217</v>
      </c>
      <c r="K913" t="s">
        <v>84</v>
      </c>
      <c r="L913" t="s">
        <v>85</v>
      </c>
      <c r="M913" t="s">
        <v>86</v>
      </c>
      <c r="N913">
        <v>2</v>
      </c>
      <c r="O913" s="1">
        <v>44666.735625000001</v>
      </c>
      <c r="P913" s="1">
        <v>44666.758668981478</v>
      </c>
      <c r="Q913">
        <v>971</v>
      </c>
      <c r="R913">
        <v>1020</v>
      </c>
      <c r="S913" t="b">
        <v>0</v>
      </c>
      <c r="T913" t="s">
        <v>87</v>
      </c>
      <c r="U913" t="b">
        <v>1</v>
      </c>
      <c r="V913" t="s">
        <v>531</v>
      </c>
      <c r="W913" s="1">
        <v>44666.743067129632</v>
      </c>
      <c r="X913">
        <v>480</v>
      </c>
      <c r="Y913">
        <v>202</v>
      </c>
      <c r="Z913">
        <v>0</v>
      </c>
      <c r="AA913">
        <v>202</v>
      </c>
      <c r="AB913">
        <v>0</v>
      </c>
      <c r="AC913">
        <v>6</v>
      </c>
      <c r="AD913">
        <v>15</v>
      </c>
      <c r="AE913">
        <v>0</v>
      </c>
      <c r="AF913">
        <v>0</v>
      </c>
      <c r="AG913">
        <v>0</v>
      </c>
      <c r="AH913" t="s">
        <v>115</v>
      </c>
      <c r="AI913" s="1">
        <v>44666.758668981478</v>
      </c>
      <c r="AJ913">
        <v>500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15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 hidden="1" x14ac:dyDescent="0.45">
      <c r="A914" t="s">
        <v>2046</v>
      </c>
      <c r="B914" t="s">
        <v>79</v>
      </c>
      <c r="C914" t="s">
        <v>2028</v>
      </c>
      <c r="D914" t="s">
        <v>81</v>
      </c>
      <c r="E914" s="2" t="str">
        <f t="shared" si="22"/>
        <v>FX22045650</v>
      </c>
      <c r="F914" t="s">
        <v>19</v>
      </c>
      <c r="G914" t="s">
        <v>19</v>
      </c>
      <c r="H914" t="s">
        <v>82</v>
      </c>
      <c r="I914" t="s">
        <v>2033</v>
      </c>
      <c r="J914">
        <v>222</v>
      </c>
      <c r="K914" t="s">
        <v>84</v>
      </c>
      <c r="L914" t="s">
        <v>85</v>
      </c>
      <c r="M914" t="s">
        <v>86</v>
      </c>
      <c r="N914">
        <v>2</v>
      </c>
      <c r="O914" s="1">
        <v>44666.736747685187</v>
      </c>
      <c r="P914" s="1">
        <v>44666.765416666669</v>
      </c>
      <c r="Q914">
        <v>1255</v>
      </c>
      <c r="R914">
        <v>1222</v>
      </c>
      <c r="S914" t="b">
        <v>0</v>
      </c>
      <c r="T914" t="s">
        <v>87</v>
      </c>
      <c r="U914" t="b">
        <v>1</v>
      </c>
      <c r="V914" t="s">
        <v>148</v>
      </c>
      <c r="W914" s="1">
        <v>44666.745138888888</v>
      </c>
      <c r="X914">
        <v>639</v>
      </c>
      <c r="Y914">
        <v>207</v>
      </c>
      <c r="Z914">
        <v>0</v>
      </c>
      <c r="AA914">
        <v>207</v>
      </c>
      <c r="AB914">
        <v>0</v>
      </c>
      <c r="AC914">
        <v>8</v>
      </c>
      <c r="AD914">
        <v>15</v>
      </c>
      <c r="AE914">
        <v>0</v>
      </c>
      <c r="AF914">
        <v>0</v>
      </c>
      <c r="AG914">
        <v>0</v>
      </c>
      <c r="AH914" t="s">
        <v>115</v>
      </c>
      <c r="AI914" s="1">
        <v>44666.765416666669</v>
      </c>
      <c r="AJ914">
        <v>583</v>
      </c>
      <c r="AK914">
        <v>1</v>
      </c>
      <c r="AL914">
        <v>0</v>
      </c>
      <c r="AM914">
        <v>1</v>
      </c>
      <c r="AN914">
        <v>0</v>
      </c>
      <c r="AO914">
        <v>1</v>
      </c>
      <c r="AP914">
        <v>14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 hidden="1" x14ac:dyDescent="0.45">
      <c r="A915" t="s">
        <v>2047</v>
      </c>
      <c r="B915" t="s">
        <v>79</v>
      </c>
      <c r="C915" t="s">
        <v>2048</v>
      </c>
      <c r="D915" t="s">
        <v>81</v>
      </c>
      <c r="E915" s="2" t="str">
        <f t="shared" ref="E915:E920" si="23">HYPERLINK("capsilon://?command=openfolder&amp;siteaddress=FAM.docvelocity-na8.net&amp;folderid=FX2E6D1D54-033E-4990-0B6B-6F0E5F1BA197","FX22042106")</f>
        <v>FX22042106</v>
      </c>
      <c r="F915" t="s">
        <v>19</v>
      </c>
      <c r="G915" t="s">
        <v>19</v>
      </c>
      <c r="H915" t="s">
        <v>82</v>
      </c>
      <c r="I915" t="s">
        <v>2049</v>
      </c>
      <c r="J915">
        <v>69</v>
      </c>
      <c r="K915" t="s">
        <v>84</v>
      </c>
      <c r="L915" t="s">
        <v>85</v>
      </c>
      <c r="M915" t="s">
        <v>86</v>
      </c>
      <c r="N915">
        <v>2</v>
      </c>
      <c r="O915" s="1">
        <v>44666.741585648146</v>
      </c>
      <c r="P915" s="1">
        <v>44666.770648148151</v>
      </c>
      <c r="Q915">
        <v>1999</v>
      </c>
      <c r="R915">
        <v>512</v>
      </c>
      <c r="S915" t="b">
        <v>0</v>
      </c>
      <c r="T915" t="s">
        <v>87</v>
      </c>
      <c r="U915" t="b">
        <v>0</v>
      </c>
      <c r="V915" t="s">
        <v>531</v>
      </c>
      <c r="W915" s="1">
        <v>44666.749178240738</v>
      </c>
      <c r="X915">
        <v>377</v>
      </c>
      <c r="Y915">
        <v>54</v>
      </c>
      <c r="Z915">
        <v>0</v>
      </c>
      <c r="AA915">
        <v>54</v>
      </c>
      <c r="AB915">
        <v>5</v>
      </c>
      <c r="AC915">
        <v>8</v>
      </c>
      <c r="AD915">
        <v>15</v>
      </c>
      <c r="AE915">
        <v>0</v>
      </c>
      <c r="AF915">
        <v>0</v>
      </c>
      <c r="AG915">
        <v>0</v>
      </c>
      <c r="AH915" t="s">
        <v>102</v>
      </c>
      <c r="AI915" s="1">
        <v>44666.770648148151</v>
      </c>
      <c r="AJ915">
        <v>135</v>
      </c>
      <c r="AK915">
        <v>3</v>
      </c>
      <c r="AL915">
        <v>0</v>
      </c>
      <c r="AM915">
        <v>3</v>
      </c>
      <c r="AN915">
        <v>0</v>
      </c>
      <c r="AO915">
        <v>2</v>
      </c>
      <c r="AP915">
        <v>12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 hidden="1" x14ac:dyDescent="0.45">
      <c r="A916" t="s">
        <v>2050</v>
      </c>
      <c r="B916" t="s">
        <v>79</v>
      </c>
      <c r="C916" t="s">
        <v>2048</v>
      </c>
      <c r="D916" t="s">
        <v>81</v>
      </c>
      <c r="E916" s="2" t="str">
        <f t="shared" si="23"/>
        <v>FX22042106</v>
      </c>
      <c r="F916" t="s">
        <v>19</v>
      </c>
      <c r="G916" t="s">
        <v>19</v>
      </c>
      <c r="H916" t="s">
        <v>82</v>
      </c>
      <c r="I916" t="s">
        <v>2051</v>
      </c>
      <c r="J916">
        <v>32</v>
      </c>
      <c r="K916" t="s">
        <v>84</v>
      </c>
      <c r="L916" t="s">
        <v>85</v>
      </c>
      <c r="M916" t="s">
        <v>86</v>
      </c>
      <c r="N916">
        <v>2</v>
      </c>
      <c r="O916" s="1">
        <v>44666.741655092592</v>
      </c>
      <c r="P916" s="1">
        <v>44666.769467592596</v>
      </c>
      <c r="Q916">
        <v>2259</v>
      </c>
      <c r="R916">
        <v>144</v>
      </c>
      <c r="S916" t="b">
        <v>0</v>
      </c>
      <c r="T916" t="s">
        <v>87</v>
      </c>
      <c r="U916" t="b">
        <v>0</v>
      </c>
      <c r="V916" t="s">
        <v>130</v>
      </c>
      <c r="W916" s="1">
        <v>44666.748796296299</v>
      </c>
      <c r="X916">
        <v>75</v>
      </c>
      <c r="Y916">
        <v>0</v>
      </c>
      <c r="Z916">
        <v>0</v>
      </c>
      <c r="AA916">
        <v>0</v>
      </c>
      <c r="AB916">
        <v>27</v>
      </c>
      <c r="AC916">
        <v>0</v>
      </c>
      <c r="AD916">
        <v>32</v>
      </c>
      <c r="AE916">
        <v>0</v>
      </c>
      <c r="AF916">
        <v>0</v>
      </c>
      <c r="AG916">
        <v>0</v>
      </c>
      <c r="AH916" t="s">
        <v>190</v>
      </c>
      <c r="AI916" s="1">
        <v>44666.769467592596</v>
      </c>
      <c r="AJ916">
        <v>31</v>
      </c>
      <c r="AK916">
        <v>0</v>
      </c>
      <c r="AL916">
        <v>0</v>
      </c>
      <c r="AM916">
        <v>0</v>
      </c>
      <c r="AN916">
        <v>27</v>
      </c>
      <c r="AO916">
        <v>0</v>
      </c>
      <c r="AP916">
        <v>32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 hidden="1" x14ac:dyDescent="0.45">
      <c r="A917" t="s">
        <v>2052</v>
      </c>
      <c r="B917" t="s">
        <v>79</v>
      </c>
      <c r="C917" t="s">
        <v>2048</v>
      </c>
      <c r="D917" t="s">
        <v>81</v>
      </c>
      <c r="E917" s="2" t="str">
        <f t="shared" si="23"/>
        <v>FX22042106</v>
      </c>
      <c r="F917" t="s">
        <v>19</v>
      </c>
      <c r="G917" t="s">
        <v>19</v>
      </c>
      <c r="H917" t="s">
        <v>82</v>
      </c>
      <c r="I917" t="s">
        <v>2053</v>
      </c>
      <c r="J917">
        <v>48</v>
      </c>
      <c r="K917" t="s">
        <v>84</v>
      </c>
      <c r="L917" t="s">
        <v>85</v>
      </c>
      <c r="M917" t="s">
        <v>86</v>
      </c>
      <c r="N917">
        <v>2</v>
      </c>
      <c r="O917" s="1">
        <v>44666.741793981484</v>
      </c>
      <c r="P917" s="1">
        <v>44666.777303240742</v>
      </c>
      <c r="Q917">
        <v>1469</v>
      </c>
      <c r="R917">
        <v>1599</v>
      </c>
      <c r="S917" t="b">
        <v>0</v>
      </c>
      <c r="T917" t="s">
        <v>87</v>
      </c>
      <c r="U917" t="b">
        <v>0</v>
      </c>
      <c r="V917" t="s">
        <v>189</v>
      </c>
      <c r="W917" s="1">
        <v>44666.757939814815</v>
      </c>
      <c r="X917">
        <v>895</v>
      </c>
      <c r="Y917">
        <v>59</v>
      </c>
      <c r="Z917">
        <v>0</v>
      </c>
      <c r="AA917">
        <v>59</v>
      </c>
      <c r="AB917">
        <v>0</v>
      </c>
      <c r="AC917">
        <v>29</v>
      </c>
      <c r="AD917">
        <v>-11</v>
      </c>
      <c r="AE917">
        <v>0</v>
      </c>
      <c r="AF917">
        <v>0</v>
      </c>
      <c r="AG917">
        <v>0</v>
      </c>
      <c r="AH917" t="s">
        <v>190</v>
      </c>
      <c r="AI917" s="1">
        <v>44666.777303240742</v>
      </c>
      <c r="AJ917">
        <v>676</v>
      </c>
      <c r="AK917">
        <v>8</v>
      </c>
      <c r="AL917">
        <v>0</v>
      </c>
      <c r="AM917">
        <v>8</v>
      </c>
      <c r="AN917">
        <v>0</v>
      </c>
      <c r="AO917">
        <v>8</v>
      </c>
      <c r="AP917">
        <v>-19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 hidden="1" x14ac:dyDescent="0.45">
      <c r="A918" t="s">
        <v>2054</v>
      </c>
      <c r="B918" t="s">
        <v>79</v>
      </c>
      <c r="C918" t="s">
        <v>2048</v>
      </c>
      <c r="D918" t="s">
        <v>81</v>
      </c>
      <c r="E918" s="2" t="str">
        <f t="shared" si="23"/>
        <v>FX22042106</v>
      </c>
      <c r="F918" t="s">
        <v>19</v>
      </c>
      <c r="G918" t="s">
        <v>19</v>
      </c>
      <c r="H918" t="s">
        <v>82</v>
      </c>
      <c r="I918" t="s">
        <v>2055</v>
      </c>
      <c r="J918">
        <v>0</v>
      </c>
      <c r="K918" t="s">
        <v>84</v>
      </c>
      <c r="L918" t="s">
        <v>85</v>
      </c>
      <c r="M918" t="s">
        <v>86</v>
      </c>
      <c r="N918">
        <v>2</v>
      </c>
      <c r="O918" s="1">
        <v>44666.741828703707</v>
      </c>
      <c r="P918" s="1">
        <v>44666.772824074076</v>
      </c>
      <c r="Q918">
        <v>759</v>
      </c>
      <c r="R918">
        <v>1919</v>
      </c>
      <c r="S918" t="b">
        <v>0</v>
      </c>
      <c r="T918" t="s">
        <v>87</v>
      </c>
      <c r="U918" t="b">
        <v>0</v>
      </c>
      <c r="V918" t="s">
        <v>151</v>
      </c>
      <c r="W918" s="1">
        <v>44666.770520833335</v>
      </c>
      <c r="X918">
        <v>1646</v>
      </c>
      <c r="Y918">
        <v>52</v>
      </c>
      <c r="Z918">
        <v>0</v>
      </c>
      <c r="AA918">
        <v>52</v>
      </c>
      <c r="AB918">
        <v>0</v>
      </c>
      <c r="AC918">
        <v>27</v>
      </c>
      <c r="AD918">
        <v>-52</v>
      </c>
      <c r="AE918">
        <v>0</v>
      </c>
      <c r="AF918">
        <v>0</v>
      </c>
      <c r="AG918">
        <v>0</v>
      </c>
      <c r="AH918" t="s">
        <v>102</v>
      </c>
      <c r="AI918" s="1">
        <v>44666.772824074076</v>
      </c>
      <c r="AJ918">
        <v>187</v>
      </c>
      <c r="AK918">
        <v>6</v>
      </c>
      <c r="AL918">
        <v>0</v>
      </c>
      <c r="AM918">
        <v>6</v>
      </c>
      <c r="AN918">
        <v>0</v>
      </c>
      <c r="AO918">
        <v>5</v>
      </c>
      <c r="AP918">
        <v>-58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 hidden="1" x14ac:dyDescent="0.45">
      <c r="A919" t="s">
        <v>2056</v>
      </c>
      <c r="B919" t="s">
        <v>79</v>
      </c>
      <c r="C919" t="s">
        <v>2048</v>
      </c>
      <c r="D919" t="s">
        <v>81</v>
      </c>
      <c r="E919" s="2" t="str">
        <f t="shared" si="23"/>
        <v>FX22042106</v>
      </c>
      <c r="F919" t="s">
        <v>19</v>
      </c>
      <c r="G919" t="s">
        <v>19</v>
      </c>
      <c r="H919" t="s">
        <v>82</v>
      </c>
      <c r="I919" t="s">
        <v>2057</v>
      </c>
      <c r="J919">
        <v>28</v>
      </c>
      <c r="K919" t="s">
        <v>84</v>
      </c>
      <c r="L919" t="s">
        <v>85</v>
      </c>
      <c r="M919" t="s">
        <v>86</v>
      </c>
      <c r="N919">
        <v>2</v>
      </c>
      <c r="O919" s="1">
        <v>44666.741944444446</v>
      </c>
      <c r="P919" s="1">
        <v>44666.772962962961</v>
      </c>
      <c r="Q919">
        <v>2203</v>
      </c>
      <c r="R919">
        <v>477</v>
      </c>
      <c r="S919" t="b">
        <v>0</v>
      </c>
      <c r="T919" t="s">
        <v>87</v>
      </c>
      <c r="U919" t="b">
        <v>0</v>
      </c>
      <c r="V919" t="s">
        <v>148</v>
      </c>
      <c r="W919" s="1">
        <v>44666.750451388885</v>
      </c>
      <c r="X919">
        <v>230</v>
      </c>
      <c r="Y919">
        <v>21</v>
      </c>
      <c r="Z919">
        <v>0</v>
      </c>
      <c r="AA919">
        <v>21</v>
      </c>
      <c r="AB919">
        <v>0</v>
      </c>
      <c r="AC919">
        <v>1</v>
      </c>
      <c r="AD919">
        <v>7</v>
      </c>
      <c r="AE919">
        <v>0</v>
      </c>
      <c r="AF919">
        <v>0</v>
      </c>
      <c r="AG919">
        <v>0</v>
      </c>
      <c r="AH919" t="s">
        <v>115</v>
      </c>
      <c r="AI919" s="1">
        <v>44666.772962962961</v>
      </c>
      <c r="AJ919">
        <v>247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7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 hidden="1" x14ac:dyDescent="0.45">
      <c r="A920" t="s">
        <v>2058</v>
      </c>
      <c r="B920" t="s">
        <v>79</v>
      </c>
      <c r="C920" t="s">
        <v>2048</v>
      </c>
      <c r="D920" t="s">
        <v>81</v>
      </c>
      <c r="E920" s="2" t="str">
        <f t="shared" si="23"/>
        <v>FX22042106</v>
      </c>
      <c r="F920" t="s">
        <v>19</v>
      </c>
      <c r="G920" t="s">
        <v>19</v>
      </c>
      <c r="H920" t="s">
        <v>82</v>
      </c>
      <c r="I920" t="s">
        <v>2059</v>
      </c>
      <c r="J920">
        <v>28</v>
      </c>
      <c r="K920" t="s">
        <v>84</v>
      </c>
      <c r="L920" t="s">
        <v>85</v>
      </c>
      <c r="M920" t="s">
        <v>86</v>
      </c>
      <c r="N920">
        <v>2</v>
      </c>
      <c r="O920" s="1">
        <v>44666.742025462961</v>
      </c>
      <c r="P920" s="1">
        <v>44666.771365740744</v>
      </c>
      <c r="Q920">
        <v>2050</v>
      </c>
      <c r="R920">
        <v>485</v>
      </c>
      <c r="S920" t="b">
        <v>0</v>
      </c>
      <c r="T920" t="s">
        <v>87</v>
      </c>
      <c r="U920" t="b">
        <v>0</v>
      </c>
      <c r="V920" t="s">
        <v>127</v>
      </c>
      <c r="W920" s="1">
        <v>44666.752881944441</v>
      </c>
      <c r="X920">
        <v>379</v>
      </c>
      <c r="Y920">
        <v>21</v>
      </c>
      <c r="Z920">
        <v>0</v>
      </c>
      <c r="AA920">
        <v>21</v>
      </c>
      <c r="AB920">
        <v>0</v>
      </c>
      <c r="AC920">
        <v>1</v>
      </c>
      <c r="AD920">
        <v>7</v>
      </c>
      <c r="AE920">
        <v>0</v>
      </c>
      <c r="AF920">
        <v>0</v>
      </c>
      <c r="AG920">
        <v>0</v>
      </c>
      <c r="AH920" t="s">
        <v>182</v>
      </c>
      <c r="AI920" s="1">
        <v>44666.771365740744</v>
      </c>
      <c r="AJ920">
        <v>106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7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 hidden="1" x14ac:dyDescent="0.45">
      <c r="A921" t="s">
        <v>2060</v>
      </c>
      <c r="B921" t="s">
        <v>79</v>
      </c>
      <c r="C921" t="s">
        <v>1001</v>
      </c>
      <c r="D921" t="s">
        <v>81</v>
      </c>
      <c r="E921" s="2" t="str">
        <f>HYPERLINK("capsilon://?command=openfolder&amp;siteaddress=FAM.docvelocity-na8.net&amp;folderid=FX2FB1228D-BD9B-35FD-567A-35E0DBE1C9B9","FX220311186")</f>
        <v>FX220311186</v>
      </c>
      <c r="F921" t="s">
        <v>19</v>
      </c>
      <c r="G921" t="s">
        <v>19</v>
      </c>
      <c r="H921" t="s">
        <v>82</v>
      </c>
      <c r="I921" t="s">
        <v>2061</v>
      </c>
      <c r="J921">
        <v>0</v>
      </c>
      <c r="K921" t="s">
        <v>84</v>
      </c>
      <c r="L921" t="s">
        <v>85</v>
      </c>
      <c r="M921" t="s">
        <v>86</v>
      </c>
      <c r="N921">
        <v>2</v>
      </c>
      <c r="O921" s="1">
        <v>44666.742465277777</v>
      </c>
      <c r="P921" s="1">
        <v>44666.77171296296</v>
      </c>
      <c r="Q921">
        <v>2327</v>
      </c>
      <c r="R921">
        <v>200</v>
      </c>
      <c r="S921" t="b">
        <v>0</v>
      </c>
      <c r="T921" t="s">
        <v>87</v>
      </c>
      <c r="U921" t="b">
        <v>0</v>
      </c>
      <c r="V921" t="s">
        <v>130</v>
      </c>
      <c r="W921" s="1">
        <v>44666.750925925924</v>
      </c>
      <c r="X921">
        <v>130</v>
      </c>
      <c r="Y921">
        <v>0</v>
      </c>
      <c r="Z921">
        <v>0</v>
      </c>
      <c r="AA921">
        <v>0</v>
      </c>
      <c r="AB921">
        <v>74</v>
      </c>
      <c r="AC921">
        <v>0</v>
      </c>
      <c r="AD921">
        <v>0</v>
      </c>
      <c r="AE921">
        <v>0</v>
      </c>
      <c r="AF921">
        <v>0</v>
      </c>
      <c r="AG921">
        <v>0</v>
      </c>
      <c r="AH921" t="s">
        <v>182</v>
      </c>
      <c r="AI921" s="1">
        <v>44666.77171296296</v>
      </c>
      <c r="AJ921">
        <v>29</v>
      </c>
      <c r="AK921">
        <v>0</v>
      </c>
      <c r="AL921">
        <v>0</v>
      </c>
      <c r="AM921">
        <v>0</v>
      </c>
      <c r="AN921">
        <v>74</v>
      </c>
      <c r="AO921">
        <v>0</v>
      </c>
      <c r="AP921">
        <v>0</v>
      </c>
      <c r="AQ921">
        <v>0</v>
      </c>
      <c r="AR921">
        <v>0</v>
      </c>
      <c r="AS921">
        <v>0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 hidden="1" x14ac:dyDescent="0.45">
      <c r="A922" t="s">
        <v>2062</v>
      </c>
      <c r="B922" t="s">
        <v>79</v>
      </c>
      <c r="C922" t="s">
        <v>2028</v>
      </c>
      <c r="D922" t="s">
        <v>81</v>
      </c>
      <c r="E922" s="2" t="str">
        <f>HYPERLINK("capsilon://?command=openfolder&amp;siteaddress=FAM.docvelocity-na8.net&amp;folderid=FXF55EAAB3-2663-D692-936E-4256B70CAD09","FX22045650")</f>
        <v>FX22045650</v>
      </c>
      <c r="F922" t="s">
        <v>19</v>
      </c>
      <c r="G922" t="s">
        <v>19</v>
      </c>
      <c r="H922" t="s">
        <v>82</v>
      </c>
      <c r="I922" t="s">
        <v>2063</v>
      </c>
      <c r="J922">
        <v>28</v>
      </c>
      <c r="K922" t="s">
        <v>84</v>
      </c>
      <c r="L922" t="s">
        <v>85</v>
      </c>
      <c r="M922" t="s">
        <v>86</v>
      </c>
      <c r="N922">
        <v>2</v>
      </c>
      <c r="O922" s="1">
        <v>44666.764861111114</v>
      </c>
      <c r="P922" s="1">
        <v>44666.772731481484</v>
      </c>
      <c r="Q922">
        <v>358</v>
      </c>
      <c r="R922">
        <v>322</v>
      </c>
      <c r="S922" t="b">
        <v>0</v>
      </c>
      <c r="T922" t="s">
        <v>87</v>
      </c>
      <c r="U922" t="b">
        <v>0</v>
      </c>
      <c r="V922" t="s">
        <v>148</v>
      </c>
      <c r="W922" s="1">
        <v>44666.766944444447</v>
      </c>
      <c r="X922">
        <v>177</v>
      </c>
      <c r="Y922">
        <v>21</v>
      </c>
      <c r="Z922">
        <v>0</v>
      </c>
      <c r="AA922">
        <v>21</v>
      </c>
      <c r="AB922">
        <v>0</v>
      </c>
      <c r="AC922">
        <v>0</v>
      </c>
      <c r="AD922">
        <v>7</v>
      </c>
      <c r="AE922">
        <v>0</v>
      </c>
      <c r="AF922">
        <v>0</v>
      </c>
      <c r="AG922">
        <v>0</v>
      </c>
      <c r="AH922" t="s">
        <v>479</v>
      </c>
      <c r="AI922" s="1">
        <v>44666.772731481484</v>
      </c>
      <c r="AJ922">
        <v>145</v>
      </c>
      <c r="AK922">
        <v>2</v>
      </c>
      <c r="AL922">
        <v>0</v>
      </c>
      <c r="AM922">
        <v>2</v>
      </c>
      <c r="AN922">
        <v>0</v>
      </c>
      <c r="AO922">
        <v>1</v>
      </c>
      <c r="AP922">
        <v>5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 hidden="1" x14ac:dyDescent="0.45">
      <c r="A923" t="s">
        <v>2064</v>
      </c>
      <c r="B923" t="s">
        <v>79</v>
      </c>
      <c r="C923" t="s">
        <v>2065</v>
      </c>
      <c r="D923" t="s">
        <v>81</v>
      </c>
      <c r="E923" s="2" t="str">
        <f>HYPERLINK("capsilon://?command=openfolder&amp;siteaddress=FAM.docvelocity-na8.net&amp;folderid=FX71D75A1A-939A-3278-1F5D-834CA392A21E","FX22044529")</f>
        <v>FX22044529</v>
      </c>
      <c r="F923" t="s">
        <v>19</v>
      </c>
      <c r="G923" t="s">
        <v>19</v>
      </c>
      <c r="H923" t="s">
        <v>82</v>
      </c>
      <c r="I923" t="s">
        <v>2066</v>
      </c>
      <c r="J923">
        <v>68</v>
      </c>
      <c r="K923" t="s">
        <v>84</v>
      </c>
      <c r="L923" t="s">
        <v>85</v>
      </c>
      <c r="M923" t="s">
        <v>86</v>
      </c>
      <c r="N923">
        <v>2</v>
      </c>
      <c r="O923" s="1">
        <v>44666.77679398148</v>
      </c>
      <c r="P923" s="1">
        <v>44666.790219907409</v>
      </c>
      <c r="Q923">
        <v>443</v>
      </c>
      <c r="R923">
        <v>717</v>
      </c>
      <c r="S923" t="b">
        <v>0</v>
      </c>
      <c r="T923" t="s">
        <v>87</v>
      </c>
      <c r="U923" t="b">
        <v>0</v>
      </c>
      <c r="V923" t="s">
        <v>531</v>
      </c>
      <c r="W923" s="1">
        <v>44666.782199074078</v>
      </c>
      <c r="X923">
        <v>422</v>
      </c>
      <c r="Y923">
        <v>77</v>
      </c>
      <c r="Z923">
        <v>0</v>
      </c>
      <c r="AA923">
        <v>77</v>
      </c>
      <c r="AB923">
        <v>0</v>
      </c>
      <c r="AC923">
        <v>18</v>
      </c>
      <c r="AD923">
        <v>-9</v>
      </c>
      <c r="AE923">
        <v>0</v>
      </c>
      <c r="AF923">
        <v>0</v>
      </c>
      <c r="AG923">
        <v>0</v>
      </c>
      <c r="AH923" t="s">
        <v>115</v>
      </c>
      <c r="AI923" s="1">
        <v>44666.790219907409</v>
      </c>
      <c r="AJ923">
        <v>273</v>
      </c>
      <c r="AK923">
        <v>1</v>
      </c>
      <c r="AL923">
        <v>0</v>
      </c>
      <c r="AM923">
        <v>1</v>
      </c>
      <c r="AN923">
        <v>0</v>
      </c>
      <c r="AO923">
        <v>1</v>
      </c>
      <c r="AP923">
        <v>-10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 hidden="1" x14ac:dyDescent="0.45">
      <c r="A924" t="s">
        <v>2067</v>
      </c>
      <c r="B924" t="s">
        <v>79</v>
      </c>
      <c r="C924" t="s">
        <v>2068</v>
      </c>
      <c r="D924" t="s">
        <v>81</v>
      </c>
      <c r="E924" s="2" t="str">
        <f>HYPERLINK("capsilon://?command=openfolder&amp;siteaddress=FAM.docvelocity-na8.net&amp;folderid=FXE689C044-FA85-C1B8-349A-1A6E16C7AEDF","FX220313967")</f>
        <v>FX220313967</v>
      </c>
      <c r="F924" t="s">
        <v>19</v>
      </c>
      <c r="G924" t="s">
        <v>19</v>
      </c>
      <c r="H924" t="s">
        <v>82</v>
      </c>
      <c r="I924" t="s">
        <v>2069</v>
      </c>
      <c r="J924">
        <v>235</v>
      </c>
      <c r="K924" t="s">
        <v>84</v>
      </c>
      <c r="L924" t="s">
        <v>85</v>
      </c>
      <c r="M924" t="s">
        <v>86</v>
      </c>
      <c r="N924">
        <v>1</v>
      </c>
      <c r="O924" s="1">
        <v>44655.447025462963</v>
      </c>
      <c r="P924" s="1">
        <v>44655.46197916667</v>
      </c>
      <c r="Q924">
        <v>502</v>
      </c>
      <c r="R924">
        <v>790</v>
      </c>
      <c r="S924" t="b">
        <v>0</v>
      </c>
      <c r="T924" t="s">
        <v>87</v>
      </c>
      <c r="U924" t="b">
        <v>0</v>
      </c>
      <c r="V924" t="s">
        <v>407</v>
      </c>
      <c r="W924" s="1">
        <v>44655.46197916667</v>
      </c>
      <c r="X924">
        <v>762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235</v>
      </c>
      <c r="AE924">
        <v>211</v>
      </c>
      <c r="AF924">
        <v>0</v>
      </c>
      <c r="AG924">
        <v>9</v>
      </c>
      <c r="AH924" t="s">
        <v>87</v>
      </c>
      <c r="AI924" t="s">
        <v>87</v>
      </c>
      <c r="AJ924" t="s">
        <v>87</v>
      </c>
      <c r="AK924" t="s">
        <v>87</v>
      </c>
      <c r="AL924" t="s">
        <v>87</v>
      </c>
      <c r="AM924" t="s">
        <v>87</v>
      </c>
      <c r="AN924" t="s">
        <v>87</v>
      </c>
      <c r="AO924" t="s">
        <v>87</v>
      </c>
      <c r="AP924" t="s">
        <v>87</v>
      </c>
      <c r="AQ924" t="s">
        <v>87</v>
      </c>
      <c r="AR924" t="s">
        <v>87</v>
      </c>
      <c r="AS924" t="s">
        <v>87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 hidden="1" x14ac:dyDescent="0.45">
      <c r="A925" t="s">
        <v>2070</v>
      </c>
      <c r="B925" t="s">
        <v>79</v>
      </c>
      <c r="C925" t="s">
        <v>207</v>
      </c>
      <c r="D925" t="s">
        <v>81</v>
      </c>
      <c r="E925" s="2" t="str">
        <f>HYPERLINK("capsilon://?command=openfolder&amp;siteaddress=FAM.docvelocity-na8.net&amp;folderid=FXCACB244C-D928-5414-FA13-13D06F630842","FX220311810")</f>
        <v>FX220311810</v>
      </c>
      <c r="F925" t="s">
        <v>19</v>
      </c>
      <c r="G925" t="s">
        <v>19</v>
      </c>
      <c r="H925" t="s">
        <v>82</v>
      </c>
      <c r="I925" t="s">
        <v>2071</v>
      </c>
      <c r="J925">
        <v>0</v>
      </c>
      <c r="K925" t="s">
        <v>84</v>
      </c>
      <c r="L925" t="s">
        <v>85</v>
      </c>
      <c r="M925" t="s">
        <v>86</v>
      </c>
      <c r="N925">
        <v>2</v>
      </c>
      <c r="O925" s="1">
        <v>44655.447268518517</v>
      </c>
      <c r="P925" s="1">
        <v>44655.464444444442</v>
      </c>
      <c r="Q925">
        <v>1274</v>
      </c>
      <c r="R925">
        <v>210</v>
      </c>
      <c r="S925" t="b">
        <v>0</v>
      </c>
      <c r="T925" t="s">
        <v>87</v>
      </c>
      <c r="U925" t="b">
        <v>0</v>
      </c>
      <c r="V925" t="s">
        <v>407</v>
      </c>
      <c r="W925" s="1">
        <v>44655.462997685187</v>
      </c>
      <c r="X925">
        <v>87</v>
      </c>
      <c r="Y925">
        <v>9</v>
      </c>
      <c r="Z925">
        <v>0</v>
      </c>
      <c r="AA925">
        <v>9</v>
      </c>
      <c r="AB925">
        <v>0</v>
      </c>
      <c r="AC925">
        <v>0</v>
      </c>
      <c r="AD925">
        <v>-9</v>
      </c>
      <c r="AE925">
        <v>0</v>
      </c>
      <c r="AF925">
        <v>0</v>
      </c>
      <c r="AG925">
        <v>0</v>
      </c>
      <c r="AH925" t="s">
        <v>420</v>
      </c>
      <c r="AI925" s="1">
        <v>44655.464444444442</v>
      </c>
      <c r="AJ925">
        <v>123</v>
      </c>
      <c r="AK925">
        <v>1</v>
      </c>
      <c r="AL925">
        <v>0</v>
      </c>
      <c r="AM925">
        <v>1</v>
      </c>
      <c r="AN925">
        <v>0</v>
      </c>
      <c r="AO925">
        <v>1</v>
      </c>
      <c r="AP925">
        <v>-10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 hidden="1" x14ac:dyDescent="0.45">
      <c r="A926" t="s">
        <v>2072</v>
      </c>
      <c r="B926" t="s">
        <v>79</v>
      </c>
      <c r="C926" t="s">
        <v>2073</v>
      </c>
      <c r="D926" t="s">
        <v>81</v>
      </c>
      <c r="E926" s="2" t="str">
        <f>HYPERLINK("capsilon://?command=openfolder&amp;siteaddress=FAM.docvelocity-na8.net&amp;folderid=FX38FBEABB-068E-AABE-FBC9-636F2765ADC1","FX22045984")</f>
        <v>FX22045984</v>
      </c>
      <c r="F926" t="s">
        <v>19</v>
      </c>
      <c r="G926" t="s">
        <v>19</v>
      </c>
      <c r="H926" t="s">
        <v>82</v>
      </c>
      <c r="I926" t="s">
        <v>2074</v>
      </c>
      <c r="J926">
        <v>328</v>
      </c>
      <c r="K926" t="s">
        <v>84</v>
      </c>
      <c r="L926" t="s">
        <v>85</v>
      </c>
      <c r="M926" t="s">
        <v>86</v>
      </c>
      <c r="N926">
        <v>1</v>
      </c>
      <c r="O926" s="1">
        <v>44666.806597222225</v>
      </c>
      <c r="P926" s="1">
        <v>44666.8358912037</v>
      </c>
      <c r="Q926">
        <v>1807</v>
      </c>
      <c r="R926">
        <v>724</v>
      </c>
      <c r="S926" t="b">
        <v>0</v>
      </c>
      <c r="T926" t="s">
        <v>87</v>
      </c>
      <c r="U926" t="b">
        <v>0</v>
      </c>
      <c r="V926" t="s">
        <v>351</v>
      </c>
      <c r="W926" s="1">
        <v>44666.8358912037</v>
      </c>
      <c r="X926">
        <v>613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328</v>
      </c>
      <c r="AE926">
        <v>290</v>
      </c>
      <c r="AF926">
        <v>0</v>
      </c>
      <c r="AG926">
        <v>12</v>
      </c>
      <c r="AH926" t="s">
        <v>87</v>
      </c>
      <c r="AI926" t="s">
        <v>87</v>
      </c>
      <c r="AJ926" t="s">
        <v>87</v>
      </c>
      <c r="AK926" t="s">
        <v>87</v>
      </c>
      <c r="AL926" t="s">
        <v>87</v>
      </c>
      <c r="AM926" t="s">
        <v>87</v>
      </c>
      <c r="AN926" t="s">
        <v>87</v>
      </c>
      <c r="AO926" t="s">
        <v>87</v>
      </c>
      <c r="AP926" t="s">
        <v>87</v>
      </c>
      <c r="AQ926" t="s">
        <v>87</v>
      </c>
      <c r="AR926" t="s">
        <v>87</v>
      </c>
      <c r="AS926" t="s">
        <v>87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 hidden="1" x14ac:dyDescent="0.45">
      <c r="A927" t="s">
        <v>2075</v>
      </c>
      <c r="B927" t="s">
        <v>79</v>
      </c>
      <c r="C927" t="s">
        <v>1897</v>
      </c>
      <c r="D927" t="s">
        <v>81</v>
      </c>
      <c r="E927" s="2" t="str">
        <f>HYPERLINK("capsilon://?command=openfolder&amp;siteaddress=FAM.docvelocity-na8.net&amp;folderid=FX2277416F-3CA2-35A8-BA76-2838DF1A6FA6","FX2204266")</f>
        <v>FX2204266</v>
      </c>
      <c r="F927" t="s">
        <v>19</v>
      </c>
      <c r="G927" t="s">
        <v>19</v>
      </c>
      <c r="H927" t="s">
        <v>82</v>
      </c>
      <c r="I927" t="s">
        <v>2076</v>
      </c>
      <c r="J927">
        <v>28</v>
      </c>
      <c r="K927" t="s">
        <v>84</v>
      </c>
      <c r="L927" t="s">
        <v>85</v>
      </c>
      <c r="M927" t="s">
        <v>86</v>
      </c>
      <c r="N927">
        <v>2</v>
      </c>
      <c r="O927" s="1">
        <v>44666.819039351853</v>
      </c>
      <c r="P927" s="1">
        <v>44666.918587962966</v>
      </c>
      <c r="Q927">
        <v>8092</v>
      </c>
      <c r="R927">
        <v>509</v>
      </c>
      <c r="S927" t="b">
        <v>0</v>
      </c>
      <c r="T927" t="s">
        <v>87</v>
      </c>
      <c r="U927" t="b">
        <v>0</v>
      </c>
      <c r="V927" t="s">
        <v>320</v>
      </c>
      <c r="W927" s="1">
        <v>44666.83390046296</v>
      </c>
      <c r="X927">
        <v>124</v>
      </c>
      <c r="Y927">
        <v>21</v>
      </c>
      <c r="Z927">
        <v>0</v>
      </c>
      <c r="AA927">
        <v>21</v>
      </c>
      <c r="AB927">
        <v>0</v>
      </c>
      <c r="AC927">
        <v>0</v>
      </c>
      <c r="AD927">
        <v>7</v>
      </c>
      <c r="AE927">
        <v>0</v>
      </c>
      <c r="AF927">
        <v>0</v>
      </c>
      <c r="AG927">
        <v>0</v>
      </c>
      <c r="AH927" t="s">
        <v>299</v>
      </c>
      <c r="AI927" s="1">
        <v>44666.918587962966</v>
      </c>
      <c r="AJ927">
        <v>205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7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 hidden="1" x14ac:dyDescent="0.45">
      <c r="A928" t="s">
        <v>2077</v>
      </c>
      <c r="B928" t="s">
        <v>79</v>
      </c>
      <c r="C928" t="s">
        <v>1897</v>
      </c>
      <c r="D928" t="s">
        <v>81</v>
      </c>
      <c r="E928" s="2" t="str">
        <f>HYPERLINK("capsilon://?command=openfolder&amp;siteaddress=FAM.docvelocity-na8.net&amp;folderid=FX2277416F-3CA2-35A8-BA76-2838DF1A6FA6","FX2204266")</f>
        <v>FX2204266</v>
      </c>
      <c r="F928" t="s">
        <v>19</v>
      </c>
      <c r="G928" t="s">
        <v>19</v>
      </c>
      <c r="H928" t="s">
        <v>82</v>
      </c>
      <c r="I928" t="s">
        <v>2078</v>
      </c>
      <c r="J928">
        <v>28</v>
      </c>
      <c r="K928" t="s">
        <v>84</v>
      </c>
      <c r="L928" t="s">
        <v>85</v>
      </c>
      <c r="M928" t="s">
        <v>86</v>
      </c>
      <c r="N928">
        <v>2</v>
      </c>
      <c r="O928" s="1">
        <v>44666.819201388891</v>
      </c>
      <c r="P928" s="1">
        <v>44666.921736111108</v>
      </c>
      <c r="Q928">
        <v>8368</v>
      </c>
      <c r="R928">
        <v>491</v>
      </c>
      <c r="S928" t="b">
        <v>0</v>
      </c>
      <c r="T928" t="s">
        <v>87</v>
      </c>
      <c r="U928" t="b">
        <v>0</v>
      </c>
      <c r="V928" t="s">
        <v>320</v>
      </c>
      <c r="W928" s="1">
        <v>44666.836458333331</v>
      </c>
      <c r="X928">
        <v>220</v>
      </c>
      <c r="Y928">
        <v>21</v>
      </c>
      <c r="Z928">
        <v>0</v>
      </c>
      <c r="AA928">
        <v>21</v>
      </c>
      <c r="AB928">
        <v>0</v>
      </c>
      <c r="AC928">
        <v>0</v>
      </c>
      <c r="AD928">
        <v>7</v>
      </c>
      <c r="AE928">
        <v>0</v>
      </c>
      <c r="AF928">
        <v>0</v>
      </c>
      <c r="AG928">
        <v>0</v>
      </c>
      <c r="AH928" t="s">
        <v>299</v>
      </c>
      <c r="AI928" s="1">
        <v>44666.921736111108</v>
      </c>
      <c r="AJ928">
        <v>271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7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 hidden="1" x14ac:dyDescent="0.45">
      <c r="A929" t="s">
        <v>2079</v>
      </c>
      <c r="B929" t="s">
        <v>79</v>
      </c>
      <c r="C929" t="s">
        <v>2073</v>
      </c>
      <c r="D929" t="s">
        <v>81</v>
      </c>
      <c r="E929" s="2" t="str">
        <f>HYPERLINK("capsilon://?command=openfolder&amp;siteaddress=FAM.docvelocity-na8.net&amp;folderid=FX38FBEABB-068E-AABE-FBC9-636F2765ADC1","FX22045984")</f>
        <v>FX22045984</v>
      </c>
      <c r="F929" t="s">
        <v>19</v>
      </c>
      <c r="G929" t="s">
        <v>19</v>
      </c>
      <c r="H929" t="s">
        <v>82</v>
      </c>
      <c r="I929" t="s">
        <v>2074</v>
      </c>
      <c r="J929">
        <v>504</v>
      </c>
      <c r="K929" t="s">
        <v>84</v>
      </c>
      <c r="L929" t="s">
        <v>85</v>
      </c>
      <c r="M929" t="s">
        <v>86</v>
      </c>
      <c r="N929">
        <v>2</v>
      </c>
      <c r="O929" s="1">
        <v>44666.836724537039</v>
      </c>
      <c r="P929" s="1">
        <v>44666.91097222222</v>
      </c>
      <c r="Q929">
        <v>1866</v>
      </c>
      <c r="R929">
        <v>4549</v>
      </c>
      <c r="S929" t="b">
        <v>0</v>
      </c>
      <c r="T929" t="s">
        <v>87</v>
      </c>
      <c r="U929" t="b">
        <v>1</v>
      </c>
      <c r="V929" t="s">
        <v>351</v>
      </c>
      <c r="W929" s="1">
        <v>44666.858344907407</v>
      </c>
      <c r="X929">
        <v>1865</v>
      </c>
      <c r="Y929">
        <v>427</v>
      </c>
      <c r="Z929">
        <v>0</v>
      </c>
      <c r="AA929">
        <v>427</v>
      </c>
      <c r="AB929">
        <v>0</v>
      </c>
      <c r="AC929">
        <v>42</v>
      </c>
      <c r="AD929">
        <v>77</v>
      </c>
      <c r="AE929">
        <v>0</v>
      </c>
      <c r="AF929">
        <v>0</v>
      </c>
      <c r="AG929">
        <v>0</v>
      </c>
      <c r="AH929" t="s">
        <v>299</v>
      </c>
      <c r="AI929" s="1">
        <v>44666.91097222222</v>
      </c>
      <c r="AJ929">
        <v>2659</v>
      </c>
      <c r="AK929">
        <v>9</v>
      </c>
      <c r="AL929">
        <v>0</v>
      </c>
      <c r="AM929">
        <v>9</v>
      </c>
      <c r="AN929">
        <v>0</v>
      </c>
      <c r="AO929">
        <v>9</v>
      </c>
      <c r="AP929">
        <v>68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 hidden="1" x14ac:dyDescent="0.45">
      <c r="A930" t="s">
        <v>2080</v>
      </c>
      <c r="B930" t="s">
        <v>79</v>
      </c>
      <c r="C930" t="s">
        <v>1973</v>
      </c>
      <c r="D930" t="s">
        <v>81</v>
      </c>
      <c r="E930" s="2" t="str">
        <f>HYPERLINK("capsilon://?command=openfolder&amp;siteaddress=FAM.docvelocity-na8.net&amp;folderid=FX343CF34F-6674-3509-1B28-34E2AD24458B","FX220314086")</f>
        <v>FX220314086</v>
      </c>
      <c r="F930" t="s">
        <v>19</v>
      </c>
      <c r="G930" t="s">
        <v>19</v>
      </c>
      <c r="H930" t="s">
        <v>82</v>
      </c>
      <c r="I930" t="s">
        <v>1974</v>
      </c>
      <c r="J930">
        <v>172</v>
      </c>
      <c r="K930" t="s">
        <v>84</v>
      </c>
      <c r="L930" t="s">
        <v>85</v>
      </c>
      <c r="M930" t="s">
        <v>86</v>
      </c>
      <c r="N930">
        <v>2</v>
      </c>
      <c r="O930" s="1">
        <v>44655.44939814815</v>
      </c>
      <c r="P930" s="1">
        <v>44655.482303240744</v>
      </c>
      <c r="Q930">
        <v>1416</v>
      </c>
      <c r="R930">
        <v>1427</v>
      </c>
      <c r="S930" t="b">
        <v>0</v>
      </c>
      <c r="T930" t="s">
        <v>87</v>
      </c>
      <c r="U930" t="b">
        <v>1</v>
      </c>
      <c r="V930" t="s">
        <v>1628</v>
      </c>
      <c r="W930" s="1">
        <v>44655.463935185187</v>
      </c>
      <c r="X930">
        <v>1137</v>
      </c>
      <c r="Y930">
        <v>138</v>
      </c>
      <c r="Z930">
        <v>0</v>
      </c>
      <c r="AA930">
        <v>138</v>
      </c>
      <c r="AB930">
        <v>0</v>
      </c>
      <c r="AC930">
        <v>17</v>
      </c>
      <c r="AD930">
        <v>34</v>
      </c>
      <c r="AE930">
        <v>0</v>
      </c>
      <c r="AF930">
        <v>0</v>
      </c>
      <c r="AG930">
        <v>0</v>
      </c>
      <c r="AH930" t="s">
        <v>102</v>
      </c>
      <c r="AI930" s="1">
        <v>44655.482303240744</v>
      </c>
      <c r="AJ930">
        <v>183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34</v>
      </c>
      <c r="AQ930">
        <v>0</v>
      </c>
      <c r="AR930">
        <v>0</v>
      </c>
      <c r="AS930">
        <v>0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 hidden="1" x14ac:dyDescent="0.45">
      <c r="A931" t="s">
        <v>2081</v>
      </c>
      <c r="B931" t="s">
        <v>79</v>
      </c>
      <c r="C931" t="s">
        <v>1662</v>
      </c>
      <c r="D931" t="s">
        <v>81</v>
      </c>
      <c r="E931" s="2" t="str">
        <f>HYPERLINK("capsilon://?command=openfolder&amp;siteaddress=FAM.docvelocity-na8.net&amp;folderid=FX7610B626-2172-74C0-855C-A411960EE696","FX2204858")</f>
        <v>FX2204858</v>
      </c>
      <c r="F931" t="s">
        <v>19</v>
      </c>
      <c r="G931" t="s">
        <v>19</v>
      </c>
      <c r="H931" t="s">
        <v>82</v>
      </c>
      <c r="I931" t="s">
        <v>2082</v>
      </c>
      <c r="J931">
        <v>160</v>
      </c>
      <c r="K931" t="s">
        <v>84</v>
      </c>
      <c r="L931" t="s">
        <v>85</v>
      </c>
      <c r="M931" t="s">
        <v>86</v>
      </c>
      <c r="N931">
        <v>1</v>
      </c>
      <c r="O931" s="1">
        <v>44669.329814814817</v>
      </c>
      <c r="P931" s="1">
        <v>44669.336469907408</v>
      </c>
      <c r="Q931">
        <v>26</v>
      </c>
      <c r="R931">
        <v>549</v>
      </c>
      <c r="S931" t="b">
        <v>0</v>
      </c>
      <c r="T931" t="s">
        <v>87</v>
      </c>
      <c r="U931" t="b">
        <v>0</v>
      </c>
      <c r="V931" t="s">
        <v>1628</v>
      </c>
      <c r="W931" s="1">
        <v>44669.336469907408</v>
      </c>
      <c r="X931">
        <v>517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160</v>
      </c>
      <c r="AE931">
        <v>136</v>
      </c>
      <c r="AF931">
        <v>0</v>
      </c>
      <c r="AG931">
        <v>8</v>
      </c>
      <c r="AH931" t="s">
        <v>87</v>
      </c>
      <c r="AI931" t="s">
        <v>87</v>
      </c>
      <c r="AJ931" t="s">
        <v>87</v>
      </c>
      <c r="AK931" t="s">
        <v>87</v>
      </c>
      <c r="AL931" t="s">
        <v>87</v>
      </c>
      <c r="AM931" t="s">
        <v>87</v>
      </c>
      <c r="AN931" t="s">
        <v>87</v>
      </c>
      <c r="AO931" t="s">
        <v>87</v>
      </c>
      <c r="AP931" t="s">
        <v>87</v>
      </c>
      <c r="AQ931" t="s">
        <v>87</v>
      </c>
      <c r="AR931" t="s">
        <v>87</v>
      </c>
      <c r="AS931" t="s">
        <v>87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 hidden="1" x14ac:dyDescent="0.45">
      <c r="A932" t="s">
        <v>2083</v>
      </c>
      <c r="B932" t="s">
        <v>79</v>
      </c>
      <c r="C932" t="s">
        <v>1662</v>
      </c>
      <c r="D932" t="s">
        <v>81</v>
      </c>
      <c r="E932" s="2" t="str">
        <f>HYPERLINK("capsilon://?command=openfolder&amp;siteaddress=FAM.docvelocity-na8.net&amp;folderid=FX7610B626-2172-74C0-855C-A411960EE696","FX2204858")</f>
        <v>FX2204858</v>
      </c>
      <c r="F932" t="s">
        <v>19</v>
      </c>
      <c r="G932" t="s">
        <v>19</v>
      </c>
      <c r="H932" t="s">
        <v>82</v>
      </c>
      <c r="I932" t="s">
        <v>2082</v>
      </c>
      <c r="J932">
        <v>264</v>
      </c>
      <c r="K932" t="s">
        <v>84</v>
      </c>
      <c r="L932" t="s">
        <v>85</v>
      </c>
      <c r="M932" t="s">
        <v>86</v>
      </c>
      <c r="N932">
        <v>2</v>
      </c>
      <c r="O932" s="1">
        <v>44669.337395833332</v>
      </c>
      <c r="P932" s="1">
        <v>44669.363043981481</v>
      </c>
      <c r="Q932">
        <v>217</v>
      </c>
      <c r="R932">
        <v>1999</v>
      </c>
      <c r="S932" t="b">
        <v>0</v>
      </c>
      <c r="T932" t="s">
        <v>87</v>
      </c>
      <c r="U932" t="b">
        <v>1</v>
      </c>
      <c r="V932" t="s">
        <v>1628</v>
      </c>
      <c r="W932" s="1">
        <v>44669.349131944444</v>
      </c>
      <c r="X932">
        <v>1010</v>
      </c>
      <c r="Y932">
        <v>108</v>
      </c>
      <c r="Z932">
        <v>0</v>
      </c>
      <c r="AA932">
        <v>108</v>
      </c>
      <c r="AB932">
        <v>108</v>
      </c>
      <c r="AC932">
        <v>8</v>
      </c>
      <c r="AD932">
        <v>156</v>
      </c>
      <c r="AE932">
        <v>0</v>
      </c>
      <c r="AF932">
        <v>0</v>
      </c>
      <c r="AG932">
        <v>0</v>
      </c>
      <c r="AH932" t="s">
        <v>420</v>
      </c>
      <c r="AI932" s="1">
        <v>44669.363043981481</v>
      </c>
      <c r="AJ932">
        <v>989</v>
      </c>
      <c r="AK932">
        <v>0</v>
      </c>
      <c r="AL932">
        <v>0</v>
      </c>
      <c r="AM932">
        <v>0</v>
      </c>
      <c r="AN932">
        <v>108</v>
      </c>
      <c r="AO932">
        <v>0</v>
      </c>
      <c r="AP932">
        <v>156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 hidden="1" x14ac:dyDescent="0.45">
      <c r="A933" t="s">
        <v>2084</v>
      </c>
      <c r="B933" t="s">
        <v>79</v>
      </c>
      <c r="C933" t="s">
        <v>2085</v>
      </c>
      <c r="D933" t="s">
        <v>81</v>
      </c>
      <c r="E933" s="2" t="str">
        <f>HYPERLINK("capsilon://?command=openfolder&amp;siteaddress=FAM.docvelocity-na8.net&amp;folderid=FXED6C181C-D285-12A1-86BB-9E0178C6C87D","FX2204291")</f>
        <v>FX2204291</v>
      </c>
      <c r="F933" t="s">
        <v>19</v>
      </c>
      <c r="G933" t="s">
        <v>19</v>
      </c>
      <c r="H933" t="s">
        <v>82</v>
      </c>
      <c r="I933" t="s">
        <v>2086</v>
      </c>
      <c r="J933">
        <v>28</v>
      </c>
      <c r="K933" t="s">
        <v>84</v>
      </c>
      <c r="L933" t="s">
        <v>85</v>
      </c>
      <c r="M933" t="s">
        <v>86</v>
      </c>
      <c r="N933">
        <v>1</v>
      </c>
      <c r="O933" s="1">
        <v>44655.457754629628</v>
      </c>
      <c r="P933" s="1">
        <v>44655.46597222222</v>
      </c>
      <c r="Q933">
        <v>454</v>
      </c>
      <c r="R933">
        <v>256</v>
      </c>
      <c r="S933" t="b">
        <v>0</v>
      </c>
      <c r="T933" t="s">
        <v>87</v>
      </c>
      <c r="U933" t="b">
        <v>0</v>
      </c>
      <c r="V933" t="s">
        <v>407</v>
      </c>
      <c r="W933" s="1">
        <v>44655.46597222222</v>
      </c>
      <c r="X933">
        <v>256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28</v>
      </c>
      <c r="AE933">
        <v>21</v>
      </c>
      <c r="AF933">
        <v>0</v>
      </c>
      <c r="AG933">
        <v>2</v>
      </c>
      <c r="AH933" t="s">
        <v>87</v>
      </c>
      <c r="AI933" t="s">
        <v>87</v>
      </c>
      <c r="AJ933" t="s">
        <v>87</v>
      </c>
      <c r="AK933" t="s">
        <v>87</v>
      </c>
      <c r="AL933" t="s">
        <v>87</v>
      </c>
      <c r="AM933" t="s">
        <v>87</v>
      </c>
      <c r="AN933" t="s">
        <v>87</v>
      </c>
      <c r="AO933" t="s">
        <v>87</v>
      </c>
      <c r="AP933" t="s">
        <v>87</v>
      </c>
      <c r="AQ933" t="s">
        <v>87</v>
      </c>
      <c r="AR933" t="s">
        <v>87</v>
      </c>
      <c r="AS933" t="s">
        <v>87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 hidden="1" x14ac:dyDescent="0.45">
      <c r="A934" t="s">
        <v>2087</v>
      </c>
      <c r="B934" t="s">
        <v>79</v>
      </c>
      <c r="C934" t="s">
        <v>2068</v>
      </c>
      <c r="D934" t="s">
        <v>81</v>
      </c>
      <c r="E934" s="2" t="str">
        <f>HYPERLINK("capsilon://?command=openfolder&amp;siteaddress=FAM.docvelocity-na8.net&amp;folderid=FXE689C044-FA85-C1B8-349A-1A6E16C7AEDF","FX220313967")</f>
        <v>FX220313967</v>
      </c>
      <c r="F934" t="s">
        <v>19</v>
      </c>
      <c r="G934" t="s">
        <v>19</v>
      </c>
      <c r="H934" t="s">
        <v>82</v>
      </c>
      <c r="I934" t="s">
        <v>2069</v>
      </c>
      <c r="J934">
        <v>367</v>
      </c>
      <c r="K934" t="s">
        <v>84</v>
      </c>
      <c r="L934" t="s">
        <v>85</v>
      </c>
      <c r="M934" t="s">
        <v>86</v>
      </c>
      <c r="N934">
        <v>2</v>
      </c>
      <c r="O934" s="1">
        <v>44655.463182870371</v>
      </c>
      <c r="P934" s="1">
        <v>44655.538287037038</v>
      </c>
      <c r="Q934">
        <v>1751</v>
      </c>
      <c r="R934">
        <v>4738</v>
      </c>
      <c r="S934" t="b">
        <v>0</v>
      </c>
      <c r="T934" t="s">
        <v>87</v>
      </c>
      <c r="U934" t="b">
        <v>1</v>
      </c>
      <c r="V934" t="s">
        <v>189</v>
      </c>
      <c r="W934" s="1">
        <v>44655.522766203707</v>
      </c>
      <c r="X934">
        <v>3177</v>
      </c>
      <c r="Y934">
        <v>270</v>
      </c>
      <c r="Z934">
        <v>0</v>
      </c>
      <c r="AA934">
        <v>270</v>
      </c>
      <c r="AB934">
        <v>0</v>
      </c>
      <c r="AC934">
        <v>49</v>
      </c>
      <c r="AD934">
        <v>97</v>
      </c>
      <c r="AE934">
        <v>0</v>
      </c>
      <c r="AF934">
        <v>0</v>
      </c>
      <c r="AG934">
        <v>0</v>
      </c>
      <c r="AH934" t="s">
        <v>99</v>
      </c>
      <c r="AI934" s="1">
        <v>44655.538287037038</v>
      </c>
      <c r="AJ934">
        <v>1280</v>
      </c>
      <c r="AK934">
        <v>9</v>
      </c>
      <c r="AL934">
        <v>0</v>
      </c>
      <c r="AM934">
        <v>9</v>
      </c>
      <c r="AN934">
        <v>0</v>
      </c>
      <c r="AO934">
        <v>10</v>
      </c>
      <c r="AP934">
        <v>88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 hidden="1" x14ac:dyDescent="0.45">
      <c r="A935" t="s">
        <v>2088</v>
      </c>
      <c r="B935" t="s">
        <v>79</v>
      </c>
      <c r="C935" t="s">
        <v>2089</v>
      </c>
      <c r="D935" t="s">
        <v>81</v>
      </c>
      <c r="E935" s="2" t="str">
        <f>HYPERLINK("capsilon://?command=openfolder&amp;siteaddress=FAM.docvelocity-na8.net&amp;folderid=FX3B3B289D-1B90-5F64-099E-5AE8CB8C9714","FX220314172")</f>
        <v>FX220314172</v>
      </c>
      <c r="F935" t="s">
        <v>19</v>
      </c>
      <c r="G935" t="s">
        <v>19</v>
      </c>
      <c r="H935" t="s">
        <v>82</v>
      </c>
      <c r="I935" t="s">
        <v>2090</v>
      </c>
      <c r="J935">
        <v>0</v>
      </c>
      <c r="K935" t="s">
        <v>84</v>
      </c>
      <c r="L935" t="s">
        <v>85</v>
      </c>
      <c r="M935" t="s">
        <v>86</v>
      </c>
      <c r="N935">
        <v>2</v>
      </c>
      <c r="O935" s="1">
        <v>44669.41474537037</v>
      </c>
      <c r="P935" s="1">
        <v>44669.434907407405</v>
      </c>
      <c r="Q935">
        <v>395</v>
      </c>
      <c r="R935">
        <v>1347</v>
      </c>
      <c r="S935" t="b">
        <v>0</v>
      </c>
      <c r="T935" t="s">
        <v>87</v>
      </c>
      <c r="U935" t="b">
        <v>0</v>
      </c>
      <c r="V935" t="s">
        <v>1708</v>
      </c>
      <c r="W935" s="1">
        <v>44669.426041666666</v>
      </c>
      <c r="X935">
        <v>899</v>
      </c>
      <c r="Y935">
        <v>52</v>
      </c>
      <c r="Z935">
        <v>0</v>
      </c>
      <c r="AA935">
        <v>52</v>
      </c>
      <c r="AB935">
        <v>0</v>
      </c>
      <c r="AC935">
        <v>30</v>
      </c>
      <c r="AD935">
        <v>-52</v>
      </c>
      <c r="AE935">
        <v>0</v>
      </c>
      <c r="AF935">
        <v>0</v>
      </c>
      <c r="AG935">
        <v>0</v>
      </c>
      <c r="AH935" t="s">
        <v>442</v>
      </c>
      <c r="AI935" s="1">
        <v>44669.434907407405</v>
      </c>
      <c r="AJ935">
        <v>245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-52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 hidden="1" x14ac:dyDescent="0.45">
      <c r="A936" t="s">
        <v>2091</v>
      </c>
      <c r="B936" t="s">
        <v>79</v>
      </c>
      <c r="C936" t="s">
        <v>216</v>
      </c>
      <c r="D936" t="s">
        <v>81</v>
      </c>
      <c r="E936" s="2" t="str">
        <f>HYPERLINK("capsilon://?command=openfolder&amp;siteaddress=FAM.docvelocity-na8.net&amp;folderid=FX3523E855-AC68-8BD2-97CD-E2812EED59FF","FX22029453")</f>
        <v>FX22029453</v>
      </c>
      <c r="F936" t="s">
        <v>19</v>
      </c>
      <c r="G936" t="s">
        <v>19</v>
      </c>
      <c r="H936" t="s">
        <v>82</v>
      </c>
      <c r="I936" t="s">
        <v>2092</v>
      </c>
      <c r="J936">
        <v>0</v>
      </c>
      <c r="K936" t="s">
        <v>84</v>
      </c>
      <c r="L936" t="s">
        <v>85</v>
      </c>
      <c r="M936" t="s">
        <v>86</v>
      </c>
      <c r="N936">
        <v>2</v>
      </c>
      <c r="O936" s="1">
        <v>44655.46334490741</v>
      </c>
      <c r="P936" s="1">
        <v>44655.502326388887</v>
      </c>
      <c r="Q936">
        <v>2395</v>
      </c>
      <c r="R936">
        <v>973</v>
      </c>
      <c r="S936" t="b">
        <v>0</v>
      </c>
      <c r="T936" t="s">
        <v>87</v>
      </c>
      <c r="U936" t="b">
        <v>0</v>
      </c>
      <c r="V936" t="s">
        <v>114</v>
      </c>
      <c r="W936" s="1">
        <v>44655.496678240743</v>
      </c>
      <c r="X936">
        <v>595</v>
      </c>
      <c r="Y936">
        <v>52</v>
      </c>
      <c r="Z936">
        <v>0</v>
      </c>
      <c r="AA936">
        <v>52</v>
      </c>
      <c r="AB936">
        <v>0</v>
      </c>
      <c r="AC936">
        <v>40</v>
      </c>
      <c r="AD936">
        <v>-52</v>
      </c>
      <c r="AE936">
        <v>0</v>
      </c>
      <c r="AF936">
        <v>0</v>
      </c>
      <c r="AG936">
        <v>0</v>
      </c>
      <c r="AH936" t="s">
        <v>442</v>
      </c>
      <c r="AI936" s="1">
        <v>44655.502326388887</v>
      </c>
      <c r="AJ936">
        <v>378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-52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 hidden="1" x14ac:dyDescent="0.45">
      <c r="A937" t="s">
        <v>2093</v>
      </c>
      <c r="B937" t="s">
        <v>79</v>
      </c>
      <c r="C937" t="s">
        <v>2094</v>
      </c>
      <c r="D937" t="s">
        <v>81</v>
      </c>
      <c r="E937" s="2" t="str">
        <f t="shared" ref="E937:E947" si="24">HYPERLINK("capsilon://?command=openfolder&amp;siteaddress=FAM.docvelocity-na8.net&amp;folderid=FX22423BBF-A564-6EC9-D62C-5A4389B6E11F","FX22044276")</f>
        <v>FX22044276</v>
      </c>
      <c r="F937" t="s">
        <v>19</v>
      </c>
      <c r="G937" t="s">
        <v>19</v>
      </c>
      <c r="H937" t="s">
        <v>82</v>
      </c>
      <c r="I937" t="s">
        <v>2095</v>
      </c>
      <c r="J937">
        <v>66</v>
      </c>
      <c r="K937" t="s">
        <v>84</v>
      </c>
      <c r="L937" t="s">
        <v>85</v>
      </c>
      <c r="M937" t="s">
        <v>86</v>
      </c>
      <c r="N937">
        <v>2</v>
      </c>
      <c r="O937" s="1">
        <v>44669.42359953704</v>
      </c>
      <c r="P937" s="1">
        <v>44669.435902777775</v>
      </c>
      <c r="Q937">
        <v>606</v>
      </c>
      <c r="R937">
        <v>457</v>
      </c>
      <c r="S937" t="b">
        <v>0</v>
      </c>
      <c r="T937" t="s">
        <v>87</v>
      </c>
      <c r="U937" t="b">
        <v>0</v>
      </c>
      <c r="V937" t="s">
        <v>1708</v>
      </c>
      <c r="W937" s="1">
        <v>44669.428240740737</v>
      </c>
      <c r="X937">
        <v>189</v>
      </c>
      <c r="Y937">
        <v>61</v>
      </c>
      <c r="Z937">
        <v>0</v>
      </c>
      <c r="AA937">
        <v>61</v>
      </c>
      <c r="AB937">
        <v>0</v>
      </c>
      <c r="AC937">
        <v>1</v>
      </c>
      <c r="AD937">
        <v>5</v>
      </c>
      <c r="AE937">
        <v>0</v>
      </c>
      <c r="AF937">
        <v>0</v>
      </c>
      <c r="AG937">
        <v>0</v>
      </c>
      <c r="AH937" t="s">
        <v>420</v>
      </c>
      <c r="AI937" s="1">
        <v>44669.435902777775</v>
      </c>
      <c r="AJ937">
        <v>268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5</v>
      </c>
      <c r="AQ937">
        <v>0</v>
      </c>
      <c r="AR937">
        <v>0</v>
      </c>
      <c r="AS937">
        <v>0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 hidden="1" x14ac:dyDescent="0.45">
      <c r="A938" t="s">
        <v>2096</v>
      </c>
      <c r="B938" t="s">
        <v>79</v>
      </c>
      <c r="C938" t="s">
        <v>2094</v>
      </c>
      <c r="D938" t="s">
        <v>81</v>
      </c>
      <c r="E938" s="2" t="str">
        <f t="shared" si="24"/>
        <v>FX22044276</v>
      </c>
      <c r="F938" t="s">
        <v>19</v>
      </c>
      <c r="G938" t="s">
        <v>19</v>
      </c>
      <c r="H938" t="s">
        <v>82</v>
      </c>
      <c r="I938" t="s">
        <v>2097</v>
      </c>
      <c r="J938">
        <v>28</v>
      </c>
      <c r="K938" t="s">
        <v>84</v>
      </c>
      <c r="L938" t="s">
        <v>85</v>
      </c>
      <c r="M938" t="s">
        <v>86</v>
      </c>
      <c r="N938">
        <v>2</v>
      </c>
      <c r="O938" s="1">
        <v>44669.423645833333</v>
      </c>
      <c r="P938" s="1">
        <v>44669.437615740739</v>
      </c>
      <c r="Q938">
        <v>872</v>
      </c>
      <c r="R938">
        <v>335</v>
      </c>
      <c r="S938" t="b">
        <v>0</v>
      </c>
      <c r="T938" t="s">
        <v>87</v>
      </c>
      <c r="U938" t="b">
        <v>0</v>
      </c>
      <c r="V938" t="s">
        <v>1708</v>
      </c>
      <c r="W938" s="1">
        <v>44669.4294212963</v>
      </c>
      <c r="X938">
        <v>102</v>
      </c>
      <c r="Y938">
        <v>21</v>
      </c>
      <c r="Z938">
        <v>0</v>
      </c>
      <c r="AA938">
        <v>21</v>
      </c>
      <c r="AB938">
        <v>0</v>
      </c>
      <c r="AC938">
        <v>1</v>
      </c>
      <c r="AD938">
        <v>7</v>
      </c>
      <c r="AE938">
        <v>0</v>
      </c>
      <c r="AF938">
        <v>0</v>
      </c>
      <c r="AG938">
        <v>0</v>
      </c>
      <c r="AH938" t="s">
        <v>442</v>
      </c>
      <c r="AI938" s="1">
        <v>44669.437615740739</v>
      </c>
      <c r="AJ938">
        <v>233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7</v>
      </c>
      <c r="AQ938">
        <v>0</v>
      </c>
      <c r="AR938">
        <v>0</v>
      </c>
      <c r="AS938">
        <v>0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 hidden="1" x14ac:dyDescent="0.45">
      <c r="A939" t="s">
        <v>2098</v>
      </c>
      <c r="B939" t="s">
        <v>79</v>
      </c>
      <c r="C939" t="s">
        <v>2094</v>
      </c>
      <c r="D939" t="s">
        <v>81</v>
      </c>
      <c r="E939" s="2" t="str">
        <f t="shared" si="24"/>
        <v>FX22044276</v>
      </c>
      <c r="F939" t="s">
        <v>19</v>
      </c>
      <c r="G939" t="s">
        <v>19</v>
      </c>
      <c r="H939" t="s">
        <v>82</v>
      </c>
      <c r="I939" t="s">
        <v>2099</v>
      </c>
      <c r="J939">
        <v>66</v>
      </c>
      <c r="K939" t="s">
        <v>84</v>
      </c>
      <c r="L939" t="s">
        <v>85</v>
      </c>
      <c r="M939" t="s">
        <v>86</v>
      </c>
      <c r="N939">
        <v>2</v>
      </c>
      <c r="O939" s="1">
        <v>44669.423715277779</v>
      </c>
      <c r="P939" s="1">
        <v>44669.43886574074</v>
      </c>
      <c r="Q939">
        <v>884</v>
      </c>
      <c r="R939">
        <v>425</v>
      </c>
      <c r="S939" t="b">
        <v>0</v>
      </c>
      <c r="T939" t="s">
        <v>87</v>
      </c>
      <c r="U939" t="b">
        <v>0</v>
      </c>
      <c r="V939" t="s">
        <v>1708</v>
      </c>
      <c r="W939" s="1">
        <v>44669.431400462963</v>
      </c>
      <c r="X939">
        <v>170</v>
      </c>
      <c r="Y939">
        <v>61</v>
      </c>
      <c r="Z939">
        <v>0</v>
      </c>
      <c r="AA939">
        <v>61</v>
      </c>
      <c r="AB939">
        <v>0</v>
      </c>
      <c r="AC939">
        <v>2</v>
      </c>
      <c r="AD939">
        <v>5</v>
      </c>
      <c r="AE939">
        <v>0</v>
      </c>
      <c r="AF939">
        <v>0</v>
      </c>
      <c r="AG939">
        <v>0</v>
      </c>
      <c r="AH939" t="s">
        <v>420</v>
      </c>
      <c r="AI939" s="1">
        <v>44669.43886574074</v>
      </c>
      <c r="AJ939">
        <v>255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5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 hidden="1" x14ac:dyDescent="0.45">
      <c r="A940" t="s">
        <v>2100</v>
      </c>
      <c r="B940" t="s">
        <v>79</v>
      </c>
      <c r="C940" t="s">
        <v>2094</v>
      </c>
      <c r="D940" t="s">
        <v>81</v>
      </c>
      <c r="E940" s="2" t="str">
        <f t="shared" si="24"/>
        <v>FX22044276</v>
      </c>
      <c r="F940" t="s">
        <v>19</v>
      </c>
      <c r="G940" t="s">
        <v>19</v>
      </c>
      <c r="H940" t="s">
        <v>82</v>
      </c>
      <c r="I940" t="s">
        <v>2101</v>
      </c>
      <c r="J940">
        <v>28</v>
      </c>
      <c r="K940" t="s">
        <v>84</v>
      </c>
      <c r="L940" t="s">
        <v>85</v>
      </c>
      <c r="M940" t="s">
        <v>86</v>
      </c>
      <c r="N940">
        <v>2</v>
      </c>
      <c r="O940" s="1">
        <v>44669.423993055556</v>
      </c>
      <c r="P940" s="1">
        <v>44669.439918981479</v>
      </c>
      <c r="Q940">
        <v>1085</v>
      </c>
      <c r="R940">
        <v>291</v>
      </c>
      <c r="S940" t="b">
        <v>0</v>
      </c>
      <c r="T940" t="s">
        <v>87</v>
      </c>
      <c r="U940" t="b">
        <v>0</v>
      </c>
      <c r="V940" t="s">
        <v>1708</v>
      </c>
      <c r="W940" s="1">
        <v>44669.432488425926</v>
      </c>
      <c r="X940">
        <v>93</v>
      </c>
      <c r="Y940">
        <v>21</v>
      </c>
      <c r="Z940">
        <v>0</v>
      </c>
      <c r="AA940">
        <v>21</v>
      </c>
      <c r="AB940">
        <v>0</v>
      </c>
      <c r="AC940">
        <v>0</v>
      </c>
      <c r="AD940">
        <v>7</v>
      </c>
      <c r="AE940">
        <v>0</v>
      </c>
      <c r="AF940">
        <v>0</v>
      </c>
      <c r="AG940">
        <v>0</v>
      </c>
      <c r="AH940" t="s">
        <v>442</v>
      </c>
      <c r="AI940" s="1">
        <v>44669.439918981479</v>
      </c>
      <c r="AJ940">
        <v>198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7</v>
      </c>
      <c r="AQ940">
        <v>0</v>
      </c>
      <c r="AR940">
        <v>0</v>
      </c>
      <c r="AS940">
        <v>0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 hidden="1" x14ac:dyDescent="0.45">
      <c r="A941" t="s">
        <v>2102</v>
      </c>
      <c r="B941" t="s">
        <v>79</v>
      </c>
      <c r="C941" t="s">
        <v>2094</v>
      </c>
      <c r="D941" t="s">
        <v>81</v>
      </c>
      <c r="E941" s="2" t="str">
        <f t="shared" si="24"/>
        <v>FX22044276</v>
      </c>
      <c r="F941" t="s">
        <v>19</v>
      </c>
      <c r="G941" t="s">
        <v>19</v>
      </c>
      <c r="H941" t="s">
        <v>82</v>
      </c>
      <c r="I941" t="s">
        <v>2103</v>
      </c>
      <c r="J941">
        <v>28</v>
      </c>
      <c r="K941" t="s">
        <v>84</v>
      </c>
      <c r="L941" t="s">
        <v>85</v>
      </c>
      <c r="M941" t="s">
        <v>86</v>
      </c>
      <c r="N941">
        <v>2</v>
      </c>
      <c r="O941" s="1">
        <v>44669.424074074072</v>
      </c>
      <c r="P941" s="1">
        <v>44669.439849537041</v>
      </c>
      <c r="Q941">
        <v>1170</v>
      </c>
      <c r="R941">
        <v>193</v>
      </c>
      <c r="S941" t="b">
        <v>0</v>
      </c>
      <c r="T941" t="s">
        <v>87</v>
      </c>
      <c r="U941" t="b">
        <v>0</v>
      </c>
      <c r="V941" t="s">
        <v>1708</v>
      </c>
      <c r="W941" s="1">
        <v>44669.433553240742</v>
      </c>
      <c r="X941">
        <v>91</v>
      </c>
      <c r="Y941">
        <v>21</v>
      </c>
      <c r="Z941">
        <v>0</v>
      </c>
      <c r="AA941">
        <v>21</v>
      </c>
      <c r="AB941">
        <v>0</v>
      </c>
      <c r="AC941">
        <v>0</v>
      </c>
      <c r="AD941">
        <v>7</v>
      </c>
      <c r="AE941">
        <v>0</v>
      </c>
      <c r="AF941">
        <v>0</v>
      </c>
      <c r="AG941">
        <v>0</v>
      </c>
      <c r="AH941" t="s">
        <v>413</v>
      </c>
      <c r="AI941" s="1">
        <v>44669.439849537041</v>
      </c>
      <c r="AJ941">
        <v>102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7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 hidden="1" x14ac:dyDescent="0.45">
      <c r="A942" t="s">
        <v>2104</v>
      </c>
      <c r="B942" t="s">
        <v>79</v>
      </c>
      <c r="C942" t="s">
        <v>2094</v>
      </c>
      <c r="D942" t="s">
        <v>81</v>
      </c>
      <c r="E942" s="2" t="str">
        <f t="shared" si="24"/>
        <v>FX22044276</v>
      </c>
      <c r="F942" t="s">
        <v>19</v>
      </c>
      <c r="G942" t="s">
        <v>19</v>
      </c>
      <c r="H942" t="s">
        <v>82</v>
      </c>
      <c r="I942" t="s">
        <v>2105</v>
      </c>
      <c r="J942">
        <v>69</v>
      </c>
      <c r="K942" t="s">
        <v>84</v>
      </c>
      <c r="L942" t="s">
        <v>85</v>
      </c>
      <c r="M942" t="s">
        <v>86</v>
      </c>
      <c r="N942">
        <v>2</v>
      </c>
      <c r="O942" s="1">
        <v>44669.424479166664</v>
      </c>
      <c r="P942" s="1">
        <v>44669.445185185185</v>
      </c>
      <c r="Q942">
        <v>1111</v>
      </c>
      <c r="R942">
        <v>678</v>
      </c>
      <c r="S942" t="b">
        <v>0</v>
      </c>
      <c r="T942" t="s">
        <v>87</v>
      </c>
      <c r="U942" t="b">
        <v>0</v>
      </c>
      <c r="V942" t="s">
        <v>1708</v>
      </c>
      <c r="W942" s="1">
        <v>44669.435104166667</v>
      </c>
      <c r="X942">
        <v>133</v>
      </c>
      <c r="Y942">
        <v>64</v>
      </c>
      <c r="Z942">
        <v>0</v>
      </c>
      <c r="AA942">
        <v>64</v>
      </c>
      <c r="AB942">
        <v>0</v>
      </c>
      <c r="AC942">
        <v>1</v>
      </c>
      <c r="AD942">
        <v>5</v>
      </c>
      <c r="AE942">
        <v>0</v>
      </c>
      <c r="AF942">
        <v>0</v>
      </c>
      <c r="AG942">
        <v>0</v>
      </c>
      <c r="AH942" t="s">
        <v>420</v>
      </c>
      <c r="AI942" s="1">
        <v>44669.445185185185</v>
      </c>
      <c r="AJ942">
        <v>545</v>
      </c>
      <c r="AK942">
        <v>1</v>
      </c>
      <c r="AL942">
        <v>0</v>
      </c>
      <c r="AM942">
        <v>1</v>
      </c>
      <c r="AN942">
        <v>0</v>
      </c>
      <c r="AO942">
        <v>1</v>
      </c>
      <c r="AP942">
        <v>4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 hidden="1" x14ac:dyDescent="0.45">
      <c r="A943" t="s">
        <v>2106</v>
      </c>
      <c r="B943" t="s">
        <v>79</v>
      </c>
      <c r="C943" t="s">
        <v>2094</v>
      </c>
      <c r="D943" t="s">
        <v>81</v>
      </c>
      <c r="E943" s="2" t="str">
        <f t="shared" si="24"/>
        <v>FX22044276</v>
      </c>
      <c r="F943" t="s">
        <v>19</v>
      </c>
      <c r="G943" t="s">
        <v>19</v>
      </c>
      <c r="H943" t="s">
        <v>82</v>
      </c>
      <c r="I943" t="s">
        <v>2107</v>
      </c>
      <c r="J943">
        <v>69</v>
      </c>
      <c r="K943" t="s">
        <v>84</v>
      </c>
      <c r="L943" t="s">
        <v>85</v>
      </c>
      <c r="M943" t="s">
        <v>86</v>
      </c>
      <c r="N943">
        <v>2</v>
      </c>
      <c r="O943" s="1">
        <v>44669.424513888887</v>
      </c>
      <c r="P943" s="1">
        <v>44669.441863425927</v>
      </c>
      <c r="Q943">
        <v>1218</v>
      </c>
      <c r="R943">
        <v>281</v>
      </c>
      <c r="S943" t="b">
        <v>0</v>
      </c>
      <c r="T943" t="s">
        <v>87</v>
      </c>
      <c r="U943" t="b">
        <v>0</v>
      </c>
      <c r="V943" t="s">
        <v>1708</v>
      </c>
      <c r="W943" s="1">
        <v>44669.436365740738</v>
      </c>
      <c r="X943">
        <v>108</v>
      </c>
      <c r="Y943">
        <v>64</v>
      </c>
      <c r="Z943">
        <v>0</v>
      </c>
      <c r="AA943">
        <v>64</v>
      </c>
      <c r="AB943">
        <v>0</v>
      </c>
      <c r="AC943">
        <v>1</v>
      </c>
      <c r="AD943">
        <v>5</v>
      </c>
      <c r="AE943">
        <v>0</v>
      </c>
      <c r="AF943">
        <v>0</v>
      </c>
      <c r="AG943">
        <v>0</v>
      </c>
      <c r="AH943" t="s">
        <v>413</v>
      </c>
      <c r="AI943" s="1">
        <v>44669.441863425927</v>
      </c>
      <c r="AJ943">
        <v>173</v>
      </c>
      <c r="AK943">
        <v>1</v>
      </c>
      <c r="AL943">
        <v>0</v>
      </c>
      <c r="AM943">
        <v>1</v>
      </c>
      <c r="AN943">
        <v>0</v>
      </c>
      <c r="AO943">
        <v>1</v>
      </c>
      <c r="AP943">
        <v>4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 hidden="1" x14ac:dyDescent="0.45">
      <c r="A944" t="s">
        <v>2108</v>
      </c>
      <c r="B944" t="s">
        <v>79</v>
      </c>
      <c r="C944" t="s">
        <v>2094</v>
      </c>
      <c r="D944" t="s">
        <v>81</v>
      </c>
      <c r="E944" s="2" t="str">
        <f t="shared" si="24"/>
        <v>FX22044276</v>
      </c>
      <c r="F944" t="s">
        <v>19</v>
      </c>
      <c r="G944" t="s">
        <v>19</v>
      </c>
      <c r="H944" t="s">
        <v>82</v>
      </c>
      <c r="I944" t="s">
        <v>2109</v>
      </c>
      <c r="J944">
        <v>28</v>
      </c>
      <c r="K944" t="s">
        <v>84</v>
      </c>
      <c r="L944" t="s">
        <v>85</v>
      </c>
      <c r="M944" t="s">
        <v>86</v>
      </c>
      <c r="N944">
        <v>2</v>
      </c>
      <c r="O944" s="1">
        <v>44669.424710648149</v>
      </c>
      <c r="P944" s="1">
        <v>44669.441979166666</v>
      </c>
      <c r="Q944">
        <v>1236</v>
      </c>
      <c r="R944">
        <v>256</v>
      </c>
      <c r="S944" t="b">
        <v>0</v>
      </c>
      <c r="T944" t="s">
        <v>87</v>
      </c>
      <c r="U944" t="b">
        <v>0</v>
      </c>
      <c r="V944" t="s">
        <v>1708</v>
      </c>
      <c r="W944" s="1">
        <v>44669.437291666669</v>
      </c>
      <c r="X944">
        <v>79</v>
      </c>
      <c r="Y944">
        <v>21</v>
      </c>
      <c r="Z944">
        <v>0</v>
      </c>
      <c r="AA944">
        <v>21</v>
      </c>
      <c r="AB944">
        <v>0</v>
      </c>
      <c r="AC944">
        <v>0</v>
      </c>
      <c r="AD944">
        <v>7</v>
      </c>
      <c r="AE944">
        <v>0</v>
      </c>
      <c r="AF944">
        <v>0</v>
      </c>
      <c r="AG944">
        <v>0</v>
      </c>
      <c r="AH944" t="s">
        <v>442</v>
      </c>
      <c r="AI944" s="1">
        <v>44669.441979166666</v>
      </c>
      <c r="AJ944">
        <v>177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7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 hidden="1" x14ac:dyDescent="0.45">
      <c r="A945" t="s">
        <v>2110</v>
      </c>
      <c r="B945" t="s">
        <v>79</v>
      </c>
      <c r="C945" t="s">
        <v>2094</v>
      </c>
      <c r="D945" t="s">
        <v>81</v>
      </c>
      <c r="E945" s="2" t="str">
        <f t="shared" si="24"/>
        <v>FX22044276</v>
      </c>
      <c r="F945" t="s">
        <v>19</v>
      </c>
      <c r="G945" t="s">
        <v>19</v>
      </c>
      <c r="H945" t="s">
        <v>82</v>
      </c>
      <c r="I945" t="s">
        <v>2111</v>
      </c>
      <c r="J945">
        <v>69</v>
      </c>
      <c r="K945" t="s">
        <v>84</v>
      </c>
      <c r="L945" t="s">
        <v>85</v>
      </c>
      <c r="M945" t="s">
        <v>86</v>
      </c>
      <c r="N945">
        <v>2</v>
      </c>
      <c r="O945" s="1">
        <v>44669.426249999997</v>
      </c>
      <c r="P945" s="1">
        <v>44669.444236111114</v>
      </c>
      <c r="Q945">
        <v>1236</v>
      </c>
      <c r="R945">
        <v>318</v>
      </c>
      <c r="S945" t="b">
        <v>0</v>
      </c>
      <c r="T945" t="s">
        <v>87</v>
      </c>
      <c r="U945" t="b">
        <v>0</v>
      </c>
      <c r="V945" t="s">
        <v>1708</v>
      </c>
      <c r="W945" s="1">
        <v>44669.438611111109</v>
      </c>
      <c r="X945">
        <v>114</v>
      </c>
      <c r="Y945">
        <v>64</v>
      </c>
      <c r="Z945">
        <v>0</v>
      </c>
      <c r="AA945">
        <v>64</v>
      </c>
      <c r="AB945">
        <v>0</v>
      </c>
      <c r="AC945">
        <v>1</v>
      </c>
      <c r="AD945">
        <v>5</v>
      </c>
      <c r="AE945">
        <v>0</v>
      </c>
      <c r="AF945">
        <v>0</v>
      </c>
      <c r="AG945">
        <v>0</v>
      </c>
      <c r="AH945" t="s">
        <v>413</v>
      </c>
      <c r="AI945" s="1">
        <v>44669.444236111114</v>
      </c>
      <c r="AJ945">
        <v>204</v>
      </c>
      <c r="AK945">
        <v>1</v>
      </c>
      <c r="AL945">
        <v>0</v>
      </c>
      <c r="AM945">
        <v>1</v>
      </c>
      <c r="AN945">
        <v>0</v>
      </c>
      <c r="AO945">
        <v>1</v>
      </c>
      <c r="AP945">
        <v>4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 hidden="1" x14ac:dyDescent="0.45">
      <c r="A946" t="s">
        <v>2112</v>
      </c>
      <c r="B946" t="s">
        <v>79</v>
      </c>
      <c r="C946" t="s">
        <v>2094</v>
      </c>
      <c r="D946" t="s">
        <v>81</v>
      </c>
      <c r="E946" s="2" t="str">
        <f t="shared" si="24"/>
        <v>FX22044276</v>
      </c>
      <c r="F946" t="s">
        <v>19</v>
      </c>
      <c r="G946" t="s">
        <v>19</v>
      </c>
      <c r="H946" t="s">
        <v>82</v>
      </c>
      <c r="I946" t="s">
        <v>2113</v>
      </c>
      <c r="J946">
        <v>28</v>
      </c>
      <c r="K946" t="s">
        <v>84</v>
      </c>
      <c r="L946" t="s">
        <v>85</v>
      </c>
      <c r="M946" t="s">
        <v>86</v>
      </c>
      <c r="N946">
        <v>2</v>
      </c>
      <c r="O946" s="1">
        <v>44669.426458333335</v>
      </c>
      <c r="P946" s="1">
        <v>44669.444374999999</v>
      </c>
      <c r="Q946">
        <v>1273</v>
      </c>
      <c r="R946">
        <v>275</v>
      </c>
      <c r="S946" t="b">
        <v>0</v>
      </c>
      <c r="T946" t="s">
        <v>87</v>
      </c>
      <c r="U946" t="b">
        <v>0</v>
      </c>
      <c r="V946" t="s">
        <v>1708</v>
      </c>
      <c r="W946" s="1">
        <v>44669.439525462964</v>
      </c>
      <c r="X946">
        <v>78</v>
      </c>
      <c r="Y946">
        <v>21</v>
      </c>
      <c r="Z946">
        <v>0</v>
      </c>
      <c r="AA946">
        <v>21</v>
      </c>
      <c r="AB946">
        <v>0</v>
      </c>
      <c r="AC946">
        <v>0</v>
      </c>
      <c r="AD946">
        <v>7</v>
      </c>
      <c r="AE946">
        <v>0</v>
      </c>
      <c r="AF946">
        <v>0</v>
      </c>
      <c r="AG946">
        <v>0</v>
      </c>
      <c r="AH946" t="s">
        <v>442</v>
      </c>
      <c r="AI946" s="1">
        <v>44669.444374999999</v>
      </c>
      <c r="AJ946">
        <v>197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7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 hidden="1" x14ac:dyDescent="0.45">
      <c r="A947" t="s">
        <v>2114</v>
      </c>
      <c r="B947" t="s">
        <v>79</v>
      </c>
      <c r="C947" t="s">
        <v>2094</v>
      </c>
      <c r="D947" t="s">
        <v>81</v>
      </c>
      <c r="E947" s="2" t="str">
        <f t="shared" si="24"/>
        <v>FX22044276</v>
      </c>
      <c r="F947" t="s">
        <v>19</v>
      </c>
      <c r="G947" t="s">
        <v>19</v>
      </c>
      <c r="H947" t="s">
        <v>82</v>
      </c>
      <c r="I947" t="s">
        <v>2115</v>
      </c>
      <c r="J947">
        <v>28</v>
      </c>
      <c r="K947" t="s">
        <v>84</v>
      </c>
      <c r="L947" t="s">
        <v>85</v>
      </c>
      <c r="M947" t="s">
        <v>86</v>
      </c>
      <c r="N947">
        <v>2</v>
      </c>
      <c r="O947" s="1">
        <v>44669.426527777781</v>
      </c>
      <c r="P947" s="1">
        <v>44669.445034722223</v>
      </c>
      <c r="Q947">
        <v>1376</v>
      </c>
      <c r="R947">
        <v>223</v>
      </c>
      <c r="S947" t="b">
        <v>0</v>
      </c>
      <c r="T947" t="s">
        <v>87</v>
      </c>
      <c r="U947" t="b">
        <v>0</v>
      </c>
      <c r="V947" t="s">
        <v>1708</v>
      </c>
      <c r="W947" s="1">
        <v>44669.441331018519</v>
      </c>
      <c r="X947">
        <v>155</v>
      </c>
      <c r="Y947">
        <v>21</v>
      </c>
      <c r="Z947">
        <v>0</v>
      </c>
      <c r="AA947">
        <v>21</v>
      </c>
      <c r="AB947">
        <v>0</v>
      </c>
      <c r="AC947">
        <v>0</v>
      </c>
      <c r="AD947">
        <v>7</v>
      </c>
      <c r="AE947">
        <v>0</v>
      </c>
      <c r="AF947">
        <v>0</v>
      </c>
      <c r="AG947">
        <v>0</v>
      </c>
      <c r="AH947" t="s">
        <v>413</v>
      </c>
      <c r="AI947" s="1">
        <v>44669.445034722223</v>
      </c>
      <c r="AJ947">
        <v>68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7</v>
      </c>
      <c r="AQ947">
        <v>0</v>
      </c>
      <c r="AR947">
        <v>0</v>
      </c>
      <c r="AS947">
        <v>0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 hidden="1" x14ac:dyDescent="0.45">
      <c r="A948" t="s">
        <v>2116</v>
      </c>
      <c r="B948" t="s">
        <v>79</v>
      </c>
      <c r="C948" t="s">
        <v>2117</v>
      </c>
      <c r="D948" t="s">
        <v>81</v>
      </c>
      <c r="E948" s="2" t="str">
        <f>HYPERLINK("capsilon://?command=openfolder&amp;siteaddress=FAM.docvelocity-na8.net&amp;folderid=FXFEF69C4B-CAE5-7B8A-2984-AC10634CAD08","FX22045911")</f>
        <v>FX22045911</v>
      </c>
      <c r="F948" t="s">
        <v>19</v>
      </c>
      <c r="G948" t="s">
        <v>19</v>
      </c>
      <c r="H948" t="s">
        <v>82</v>
      </c>
      <c r="I948" t="s">
        <v>2118</v>
      </c>
      <c r="J948">
        <v>0</v>
      </c>
      <c r="K948" t="s">
        <v>84</v>
      </c>
      <c r="L948" t="s">
        <v>85</v>
      </c>
      <c r="M948" t="s">
        <v>86</v>
      </c>
      <c r="N948">
        <v>2</v>
      </c>
      <c r="O948" s="1">
        <v>44669.440057870372</v>
      </c>
      <c r="P948" s="1">
        <v>44669.450439814813</v>
      </c>
      <c r="Q948">
        <v>568</v>
      </c>
      <c r="R948">
        <v>329</v>
      </c>
      <c r="S948" t="b">
        <v>0</v>
      </c>
      <c r="T948" t="s">
        <v>87</v>
      </c>
      <c r="U948" t="b">
        <v>0</v>
      </c>
      <c r="V948" t="s">
        <v>1708</v>
      </c>
      <c r="W948" s="1">
        <v>44669.449143518519</v>
      </c>
      <c r="X948">
        <v>232</v>
      </c>
      <c r="Y948">
        <v>0</v>
      </c>
      <c r="Z948">
        <v>0</v>
      </c>
      <c r="AA948">
        <v>0</v>
      </c>
      <c r="AB948">
        <v>52</v>
      </c>
      <c r="AC948">
        <v>0</v>
      </c>
      <c r="AD948">
        <v>0</v>
      </c>
      <c r="AE948">
        <v>0</v>
      </c>
      <c r="AF948">
        <v>0</v>
      </c>
      <c r="AG948">
        <v>0</v>
      </c>
      <c r="AH948" t="s">
        <v>413</v>
      </c>
      <c r="AI948" s="1">
        <v>44669.450439814813</v>
      </c>
      <c r="AJ948">
        <v>81</v>
      </c>
      <c r="AK948">
        <v>0</v>
      </c>
      <c r="AL948">
        <v>0</v>
      </c>
      <c r="AM948">
        <v>0</v>
      </c>
      <c r="AN948">
        <v>52</v>
      </c>
      <c r="AO948">
        <v>0</v>
      </c>
      <c r="AP948">
        <v>0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 hidden="1" x14ac:dyDescent="0.45">
      <c r="A949" t="s">
        <v>2119</v>
      </c>
      <c r="B949" t="s">
        <v>79</v>
      </c>
      <c r="C949" t="s">
        <v>2117</v>
      </c>
      <c r="D949" t="s">
        <v>81</v>
      </c>
      <c r="E949" s="2" t="str">
        <f>HYPERLINK("capsilon://?command=openfolder&amp;siteaddress=FAM.docvelocity-na8.net&amp;folderid=FXFEF69C4B-CAE5-7B8A-2984-AC10634CAD08","FX22045911")</f>
        <v>FX22045911</v>
      </c>
      <c r="F949" t="s">
        <v>19</v>
      </c>
      <c r="G949" t="s">
        <v>19</v>
      </c>
      <c r="H949" t="s">
        <v>82</v>
      </c>
      <c r="I949" t="s">
        <v>2120</v>
      </c>
      <c r="J949">
        <v>114</v>
      </c>
      <c r="K949" t="s">
        <v>84</v>
      </c>
      <c r="L949" t="s">
        <v>85</v>
      </c>
      <c r="M949" t="s">
        <v>86</v>
      </c>
      <c r="N949">
        <v>2</v>
      </c>
      <c r="O949" s="1">
        <v>44669.440150462964</v>
      </c>
      <c r="P949" s="1">
        <v>44669.449490740742</v>
      </c>
      <c r="Q949">
        <v>108</v>
      </c>
      <c r="R949">
        <v>699</v>
      </c>
      <c r="S949" t="b">
        <v>0</v>
      </c>
      <c r="T949" t="s">
        <v>87</v>
      </c>
      <c r="U949" t="b">
        <v>0</v>
      </c>
      <c r="V949" t="s">
        <v>1708</v>
      </c>
      <c r="W949" s="1">
        <v>44669.446446759262</v>
      </c>
      <c r="X949">
        <v>441</v>
      </c>
      <c r="Y949">
        <v>104</v>
      </c>
      <c r="Z949">
        <v>0</v>
      </c>
      <c r="AA949">
        <v>104</v>
      </c>
      <c r="AB949">
        <v>0</v>
      </c>
      <c r="AC949">
        <v>8</v>
      </c>
      <c r="AD949">
        <v>10</v>
      </c>
      <c r="AE949">
        <v>0</v>
      </c>
      <c r="AF949">
        <v>0</v>
      </c>
      <c r="AG949">
        <v>0</v>
      </c>
      <c r="AH949" t="s">
        <v>413</v>
      </c>
      <c r="AI949" s="1">
        <v>44669.449490740742</v>
      </c>
      <c r="AJ949">
        <v>258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10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 hidden="1" x14ac:dyDescent="0.45">
      <c r="A950" t="s">
        <v>2121</v>
      </c>
      <c r="B950" t="s">
        <v>79</v>
      </c>
      <c r="C950" t="s">
        <v>2117</v>
      </c>
      <c r="D950" t="s">
        <v>81</v>
      </c>
      <c r="E950" s="2" t="str">
        <f>HYPERLINK("capsilon://?command=openfolder&amp;siteaddress=FAM.docvelocity-na8.net&amp;folderid=FXFEF69C4B-CAE5-7B8A-2984-AC10634CAD08","FX22045911")</f>
        <v>FX22045911</v>
      </c>
      <c r="F950" t="s">
        <v>19</v>
      </c>
      <c r="G950" t="s">
        <v>19</v>
      </c>
      <c r="H950" t="s">
        <v>82</v>
      </c>
      <c r="I950" t="s">
        <v>2122</v>
      </c>
      <c r="J950">
        <v>152</v>
      </c>
      <c r="K950" t="s">
        <v>84</v>
      </c>
      <c r="L950" t="s">
        <v>85</v>
      </c>
      <c r="M950" t="s">
        <v>86</v>
      </c>
      <c r="N950">
        <v>1</v>
      </c>
      <c r="O950" s="1">
        <v>44669.440555555557</v>
      </c>
      <c r="P950" s="1">
        <v>44669.450069444443</v>
      </c>
      <c r="Q950">
        <v>719</v>
      </c>
      <c r="R950">
        <v>103</v>
      </c>
      <c r="S950" t="b">
        <v>0</v>
      </c>
      <c r="T950" t="s">
        <v>87</v>
      </c>
      <c r="U950" t="b">
        <v>0</v>
      </c>
      <c r="V950" t="s">
        <v>1708</v>
      </c>
      <c r="W950" s="1">
        <v>44669.450069444443</v>
      </c>
      <c r="X950">
        <v>79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152</v>
      </c>
      <c r="AE950">
        <v>147</v>
      </c>
      <c r="AF950">
        <v>0</v>
      </c>
      <c r="AG950">
        <v>3</v>
      </c>
      <c r="AH950" t="s">
        <v>87</v>
      </c>
      <c r="AI950" t="s">
        <v>87</v>
      </c>
      <c r="AJ950" t="s">
        <v>87</v>
      </c>
      <c r="AK950" t="s">
        <v>87</v>
      </c>
      <c r="AL950" t="s">
        <v>87</v>
      </c>
      <c r="AM950" t="s">
        <v>87</v>
      </c>
      <c r="AN950" t="s">
        <v>87</v>
      </c>
      <c r="AO950" t="s">
        <v>87</v>
      </c>
      <c r="AP950" t="s">
        <v>87</v>
      </c>
      <c r="AQ950" t="s">
        <v>87</v>
      </c>
      <c r="AR950" t="s">
        <v>87</v>
      </c>
      <c r="AS950" t="s">
        <v>87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 hidden="1" x14ac:dyDescent="0.45">
      <c r="A951" t="s">
        <v>2123</v>
      </c>
      <c r="B951" t="s">
        <v>79</v>
      </c>
      <c r="C951" t="s">
        <v>2117</v>
      </c>
      <c r="D951" t="s">
        <v>81</v>
      </c>
      <c r="E951" s="2" t="str">
        <f>HYPERLINK("capsilon://?command=openfolder&amp;siteaddress=FAM.docvelocity-na8.net&amp;folderid=FXFEF69C4B-CAE5-7B8A-2984-AC10634CAD08","FX22045911")</f>
        <v>FX22045911</v>
      </c>
      <c r="F951" t="s">
        <v>19</v>
      </c>
      <c r="G951" t="s">
        <v>19</v>
      </c>
      <c r="H951" t="s">
        <v>82</v>
      </c>
      <c r="I951" t="s">
        <v>2124</v>
      </c>
      <c r="J951">
        <v>379</v>
      </c>
      <c r="K951" t="s">
        <v>84</v>
      </c>
      <c r="L951" t="s">
        <v>85</v>
      </c>
      <c r="M951" t="s">
        <v>86</v>
      </c>
      <c r="N951">
        <v>1</v>
      </c>
      <c r="O951" s="1">
        <v>44669.440752314818</v>
      </c>
      <c r="P951" s="1">
        <v>44669.451006944444</v>
      </c>
      <c r="Q951">
        <v>790</v>
      </c>
      <c r="R951">
        <v>96</v>
      </c>
      <c r="S951" t="b">
        <v>0</v>
      </c>
      <c r="T951" t="s">
        <v>87</v>
      </c>
      <c r="U951" t="b">
        <v>0</v>
      </c>
      <c r="V951" t="s">
        <v>1708</v>
      </c>
      <c r="W951" s="1">
        <v>44669.451006944444</v>
      </c>
      <c r="X951">
        <v>80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379</v>
      </c>
      <c r="AE951">
        <v>374</v>
      </c>
      <c r="AF951">
        <v>0</v>
      </c>
      <c r="AG951">
        <v>4</v>
      </c>
      <c r="AH951" t="s">
        <v>87</v>
      </c>
      <c r="AI951" t="s">
        <v>87</v>
      </c>
      <c r="AJ951" t="s">
        <v>87</v>
      </c>
      <c r="AK951" t="s">
        <v>87</v>
      </c>
      <c r="AL951" t="s">
        <v>87</v>
      </c>
      <c r="AM951" t="s">
        <v>87</v>
      </c>
      <c r="AN951" t="s">
        <v>87</v>
      </c>
      <c r="AO951" t="s">
        <v>87</v>
      </c>
      <c r="AP951" t="s">
        <v>87</v>
      </c>
      <c r="AQ951" t="s">
        <v>87</v>
      </c>
      <c r="AR951" t="s">
        <v>87</v>
      </c>
      <c r="AS951" t="s">
        <v>87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 hidden="1" x14ac:dyDescent="0.45">
      <c r="A952" t="s">
        <v>2125</v>
      </c>
      <c r="B952" t="s">
        <v>79</v>
      </c>
      <c r="C952" t="s">
        <v>2117</v>
      </c>
      <c r="D952" t="s">
        <v>81</v>
      </c>
      <c r="E952" s="2" t="str">
        <f>HYPERLINK("capsilon://?command=openfolder&amp;siteaddress=FAM.docvelocity-na8.net&amp;folderid=FXFEF69C4B-CAE5-7B8A-2984-AC10634CAD08","FX22045911")</f>
        <v>FX22045911</v>
      </c>
      <c r="F952" t="s">
        <v>19</v>
      </c>
      <c r="G952" t="s">
        <v>19</v>
      </c>
      <c r="H952" t="s">
        <v>82</v>
      </c>
      <c r="I952" t="s">
        <v>2126</v>
      </c>
      <c r="J952">
        <v>56</v>
      </c>
      <c r="K952" t="s">
        <v>84</v>
      </c>
      <c r="L952" t="s">
        <v>85</v>
      </c>
      <c r="M952" t="s">
        <v>86</v>
      </c>
      <c r="N952">
        <v>1</v>
      </c>
      <c r="O952" s="1">
        <v>44669.441331018519</v>
      </c>
      <c r="P952" s="1">
        <v>44669.488692129627</v>
      </c>
      <c r="Q952">
        <v>3401</v>
      </c>
      <c r="R952">
        <v>691</v>
      </c>
      <c r="S952" t="b">
        <v>0</v>
      </c>
      <c r="T952" t="s">
        <v>87</v>
      </c>
      <c r="U952" t="b">
        <v>0</v>
      </c>
      <c r="V952" t="s">
        <v>88</v>
      </c>
      <c r="W952" s="1">
        <v>44669.488692129627</v>
      </c>
      <c r="X952">
        <v>190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56</v>
      </c>
      <c r="AE952">
        <v>42</v>
      </c>
      <c r="AF952">
        <v>0</v>
      </c>
      <c r="AG952">
        <v>4</v>
      </c>
      <c r="AH952" t="s">
        <v>87</v>
      </c>
      <c r="AI952" t="s">
        <v>87</v>
      </c>
      <c r="AJ952" t="s">
        <v>87</v>
      </c>
      <c r="AK952" t="s">
        <v>87</v>
      </c>
      <c r="AL952" t="s">
        <v>87</v>
      </c>
      <c r="AM952" t="s">
        <v>87</v>
      </c>
      <c r="AN952" t="s">
        <v>87</v>
      </c>
      <c r="AO952" t="s">
        <v>87</v>
      </c>
      <c r="AP952" t="s">
        <v>87</v>
      </c>
      <c r="AQ952" t="s">
        <v>87</v>
      </c>
      <c r="AR952" t="s">
        <v>87</v>
      </c>
      <c r="AS952" t="s">
        <v>87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 hidden="1" x14ac:dyDescent="0.45">
      <c r="A953" t="s">
        <v>2127</v>
      </c>
      <c r="B953" t="s">
        <v>79</v>
      </c>
      <c r="C953" t="s">
        <v>2021</v>
      </c>
      <c r="D953" t="s">
        <v>81</v>
      </c>
      <c r="E953" s="2" t="str">
        <f>HYPERLINK("capsilon://?command=openfolder&amp;siteaddress=FAM.docvelocity-na8.net&amp;folderid=FXF4FBDD9C-5087-686E-1736-FE5C9D9DFABB","FX22044996")</f>
        <v>FX22044996</v>
      </c>
      <c r="F953" t="s">
        <v>19</v>
      </c>
      <c r="G953" t="s">
        <v>19</v>
      </c>
      <c r="H953" t="s">
        <v>82</v>
      </c>
      <c r="I953" t="s">
        <v>2128</v>
      </c>
      <c r="J953">
        <v>307</v>
      </c>
      <c r="K953" t="s">
        <v>84</v>
      </c>
      <c r="L953" t="s">
        <v>85</v>
      </c>
      <c r="M953" t="s">
        <v>86</v>
      </c>
      <c r="N953">
        <v>1</v>
      </c>
      <c r="O953" s="1">
        <v>44669.442164351851</v>
      </c>
      <c r="P953" s="1">
        <v>44669.491886574076</v>
      </c>
      <c r="Q953">
        <v>3533</v>
      </c>
      <c r="R953">
        <v>763</v>
      </c>
      <c r="S953" t="b">
        <v>0</v>
      </c>
      <c r="T953" t="s">
        <v>87</v>
      </c>
      <c r="U953" t="b">
        <v>0</v>
      </c>
      <c r="V953" t="s">
        <v>88</v>
      </c>
      <c r="W953" s="1">
        <v>44669.491886574076</v>
      </c>
      <c r="X953">
        <v>275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307</v>
      </c>
      <c r="AE953">
        <v>295</v>
      </c>
      <c r="AF953">
        <v>0</v>
      </c>
      <c r="AG953">
        <v>7</v>
      </c>
      <c r="AH953" t="s">
        <v>87</v>
      </c>
      <c r="AI953" t="s">
        <v>87</v>
      </c>
      <c r="AJ953" t="s">
        <v>87</v>
      </c>
      <c r="AK953" t="s">
        <v>87</v>
      </c>
      <c r="AL953" t="s">
        <v>87</v>
      </c>
      <c r="AM953" t="s">
        <v>87</v>
      </c>
      <c r="AN953" t="s">
        <v>87</v>
      </c>
      <c r="AO953" t="s">
        <v>87</v>
      </c>
      <c r="AP953" t="s">
        <v>87</v>
      </c>
      <c r="AQ953" t="s">
        <v>87</v>
      </c>
      <c r="AR953" t="s">
        <v>87</v>
      </c>
      <c r="AS953" t="s">
        <v>87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 hidden="1" x14ac:dyDescent="0.45">
      <c r="A954" t="s">
        <v>2129</v>
      </c>
      <c r="B954" t="s">
        <v>79</v>
      </c>
      <c r="C954" t="s">
        <v>2117</v>
      </c>
      <c r="D954" t="s">
        <v>81</v>
      </c>
      <c r="E954" s="2" t="str">
        <f>HYPERLINK("capsilon://?command=openfolder&amp;siteaddress=FAM.docvelocity-na8.net&amp;folderid=FXFEF69C4B-CAE5-7B8A-2984-AC10634CAD08","FX22045911")</f>
        <v>FX22045911</v>
      </c>
      <c r="F954" t="s">
        <v>19</v>
      </c>
      <c r="G954" t="s">
        <v>19</v>
      </c>
      <c r="H954" t="s">
        <v>82</v>
      </c>
      <c r="I954" t="s">
        <v>2122</v>
      </c>
      <c r="J954">
        <v>200</v>
      </c>
      <c r="K954" t="s">
        <v>84</v>
      </c>
      <c r="L954" t="s">
        <v>85</v>
      </c>
      <c r="M954" t="s">
        <v>86</v>
      </c>
      <c r="N954">
        <v>2</v>
      </c>
      <c r="O954" s="1">
        <v>44669.45076388889</v>
      </c>
      <c r="P954" s="1">
        <v>44669.477581018517</v>
      </c>
      <c r="Q954">
        <v>357</v>
      </c>
      <c r="R954">
        <v>1960</v>
      </c>
      <c r="S954" t="b">
        <v>0</v>
      </c>
      <c r="T954" t="s">
        <v>87</v>
      </c>
      <c r="U954" t="b">
        <v>1</v>
      </c>
      <c r="V954" t="s">
        <v>1708</v>
      </c>
      <c r="W954" s="1">
        <v>44669.464502314811</v>
      </c>
      <c r="X954">
        <v>1166</v>
      </c>
      <c r="Y954">
        <v>222</v>
      </c>
      <c r="Z954">
        <v>0</v>
      </c>
      <c r="AA954">
        <v>222</v>
      </c>
      <c r="AB954">
        <v>0</v>
      </c>
      <c r="AC954">
        <v>102</v>
      </c>
      <c r="AD954">
        <v>-22</v>
      </c>
      <c r="AE954">
        <v>0</v>
      </c>
      <c r="AF954">
        <v>0</v>
      </c>
      <c r="AG954">
        <v>0</v>
      </c>
      <c r="AH954" t="s">
        <v>442</v>
      </c>
      <c r="AI954" s="1">
        <v>44669.477581018517</v>
      </c>
      <c r="AJ954">
        <v>461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-22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 hidden="1" x14ac:dyDescent="0.45">
      <c r="A955" t="s">
        <v>2130</v>
      </c>
      <c r="B955" t="s">
        <v>79</v>
      </c>
      <c r="C955" t="s">
        <v>2117</v>
      </c>
      <c r="D955" t="s">
        <v>81</v>
      </c>
      <c r="E955" s="2" t="str">
        <f>HYPERLINK("capsilon://?command=openfolder&amp;siteaddress=FAM.docvelocity-na8.net&amp;folderid=FXFEF69C4B-CAE5-7B8A-2984-AC10634CAD08","FX22045911")</f>
        <v>FX22045911</v>
      </c>
      <c r="F955" t="s">
        <v>19</v>
      </c>
      <c r="G955" t="s">
        <v>19</v>
      </c>
      <c r="H955" t="s">
        <v>82</v>
      </c>
      <c r="I955" t="s">
        <v>2124</v>
      </c>
      <c r="J955">
        <v>451</v>
      </c>
      <c r="K955" t="s">
        <v>84</v>
      </c>
      <c r="L955" t="s">
        <v>85</v>
      </c>
      <c r="M955" t="s">
        <v>86</v>
      </c>
      <c r="N955">
        <v>2</v>
      </c>
      <c r="O955" s="1">
        <v>44669.451747685183</v>
      </c>
      <c r="P955" s="1">
        <v>44669.509884259256</v>
      </c>
      <c r="Q955">
        <v>1154</v>
      </c>
      <c r="R955">
        <v>3869</v>
      </c>
      <c r="S955" t="b">
        <v>0</v>
      </c>
      <c r="T955" t="s">
        <v>87</v>
      </c>
      <c r="U955" t="b">
        <v>1</v>
      </c>
      <c r="V955" t="s">
        <v>424</v>
      </c>
      <c r="W955" s="1">
        <v>44669.475173611114</v>
      </c>
      <c r="X955">
        <v>1823</v>
      </c>
      <c r="Y955">
        <v>411</v>
      </c>
      <c r="Z955">
        <v>0</v>
      </c>
      <c r="AA955">
        <v>411</v>
      </c>
      <c r="AB955">
        <v>0</v>
      </c>
      <c r="AC955">
        <v>117</v>
      </c>
      <c r="AD955">
        <v>40</v>
      </c>
      <c r="AE955">
        <v>0</v>
      </c>
      <c r="AF955">
        <v>0</v>
      </c>
      <c r="AG955">
        <v>0</v>
      </c>
      <c r="AH955" t="s">
        <v>115</v>
      </c>
      <c r="AI955" s="1">
        <v>44669.509884259256</v>
      </c>
      <c r="AJ955">
        <v>1952</v>
      </c>
      <c r="AK955">
        <v>6</v>
      </c>
      <c r="AL955">
        <v>0</v>
      </c>
      <c r="AM955">
        <v>6</v>
      </c>
      <c r="AN955">
        <v>0</v>
      </c>
      <c r="AO955">
        <v>6</v>
      </c>
      <c r="AP955">
        <v>34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 hidden="1" x14ac:dyDescent="0.45">
      <c r="A956" t="s">
        <v>2131</v>
      </c>
      <c r="B956" t="s">
        <v>79</v>
      </c>
      <c r="C956" t="s">
        <v>2132</v>
      </c>
      <c r="D956" t="s">
        <v>81</v>
      </c>
      <c r="E956" s="2" t="str">
        <f>HYPERLINK("capsilon://?command=openfolder&amp;siteaddress=FAM.docvelocity-na8.net&amp;folderid=FXDC2F76F2-5742-3F17-D988-8C8357A6EBE9","FX22044815")</f>
        <v>FX22044815</v>
      </c>
      <c r="F956" t="s">
        <v>19</v>
      </c>
      <c r="G956" t="s">
        <v>19</v>
      </c>
      <c r="H956" t="s">
        <v>82</v>
      </c>
      <c r="I956" t="s">
        <v>2133</v>
      </c>
      <c r="J956">
        <v>62</v>
      </c>
      <c r="K956" t="s">
        <v>84</v>
      </c>
      <c r="L956" t="s">
        <v>85</v>
      </c>
      <c r="M956" t="s">
        <v>86</v>
      </c>
      <c r="N956">
        <v>2</v>
      </c>
      <c r="O956" s="1">
        <v>44669.457800925928</v>
      </c>
      <c r="P956" s="1">
        <v>44669.465671296297</v>
      </c>
      <c r="Q956">
        <v>8</v>
      </c>
      <c r="R956">
        <v>672</v>
      </c>
      <c r="S956" t="b">
        <v>0</v>
      </c>
      <c r="T956" t="s">
        <v>87</v>
      </c>
      <c r="U956" t="b">
        <v>0</v>
      </c>
      <c r="V956" t="s">
        <v>158</v>
      </c>
      <c r="W956" s="1">
        <v>44669.461840277778</v>
      </c>
      <c r="X956">
        <v>346</v>
      </c>
      <c r="Y956">
        <v>54</v>
      </c>
      <c r="Z956">
        <v>0</v>
      </c>
      <c r="AA956">
        <v>54</v>
      </c>
      <c r="AB956">
        <v>0</v>
      </c>
      <c r="AC956">
        <v>5</v>
      </c>
      <c r="AD956">
        <v>8</v>
      </c>
      <c r="AE956">
        <v>0</v>
      </c>
      <c r="AF956">
        <v>0</v>
      </c>
      <c r="AG956">
        <v>0</v>
      </c>
      <c r="AH956" t="s">
        <v>413</v>
      </c>
      <c r="AI956" s="1">
        <v>44669.465671296297</v>
      </c>
      <c r="AJ956">
        <v>326</v>
      </c>
      <c r="AK956">
        <v>3</v>
      </c>
      <c r="AL956">
        <v>0</v>
      </c>
      <c r="AM956">
        <v>3</v>
      </c>
      <c r="AN956">
        <v>0</v>
      </c>
      <c r="AO956">
        <v>3</v>
      </c>
      <c r="AP956">
        <v>5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 hidden="1" x14ac:dyDescent="0.45">
      <c r="A957" t="s">
        <v>2134</v>
      </c>
      <c r="B957" t="s">
        <v>79</v>
      </c>
      <c r="C957" t="s">
        <v>2132</v>
      </c>
      <c r="D957" t="s">
        <v>81</v>
      </c>
      <c r="E957" s="2" t="str">
        <f>HYPERLINK("capsilon://?command=openfolder&amp;siteaddress=FAM.docvelocity-na8.net&amp;folderid=FXDC2F76F2-5742-3F17-D988-8C8357A6EBE9","FX22044815")</f>
        <v>FX22044815</v>
      </c>
      <c r="F957" t="s">
        <v>19</v>
      </c>
      <c r="G957" t="s">
        <v>19</v>
      </c>
      <c r="H957" t="s">
        <v>82</v>
      </c>
      <c r="I957" t="s">
        <v>2135</v>
      </c>
      <c r="J957">
        <v>109</v>
      </c>
      <c r="K957" t="s">
        <v>84</v>
      </c>
      <c r="L957" t="s">
        <v>85</v>
      </c>
      <c r="M957" t="s">
        <v>86</v>
      </c>
      <c r="N957">
        <v>2</v>
      </c>
      <c r="O957" s="1">
        <v>44669.457870370374</v>
      </c>
      <c r="P957" s="1">
        <v>44669.492951388886</v>
      </c>
      <c r="Q957">
        <v>2124</v>
      </c>
      <c r="R957">
        <v>907</v>
      </c>
      <c r="S957" t="b">
        <v>0</v>
      </c>
      <c r="T957" t="s">
        <v>87</v>
      </c>
      <c r="U957" t="b">
        <v>0</v>
      </c>
      <c r="V957" t="s">
        <v>148</v>
      </c>
      <c r="W957" s="1">
        <v>44669.465150462966</v>
      </c>
      <c r="X957">
        <v>603</v>
      </c>
      <c r="Y957">
        <v>99</v>
      </c>
      <c r="Z957">
        <v>0</v>
      </c>
      <c r="AA957">
        <v>99</v>
      </c>
      <c r="AB957">
        <v>0</v>
      </c>
      <c r="AC957">
        <v>11</v>
      </c>
      <c r="AD957">
        <v>10</v>
      </c>
      <c r="AE957">
        <v>0</v>
      </c>
      <c r="AF957">
        <v>0</v>
      </c>
      <c r="AG957">
        <v>0</v>
      </c>
      <c r="AH957" t="s">
        <v>182</v>
      </c>
      <c r="AI957" s="1">
        <v>44669.492951388886</v>
      </c>
      <c r="AJ957">
        <v>287</v>
      </c>
      <c r="AK957">
        <v>1</v>
      </c>
      <c r="AL957">
        <v>0</v>
      </c>
      <c r="AM957">
        <v>1</v>
      </c>
      <c r="AN957">
        <v>0</v>
      </c>
      <c r="AO957">
        <v>1</v>
      </c>
      <c r="AP957">
        <v>9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 hidden="1" x14ac:dyDescent="0.45">
      <c r="A958" t="s">
        <v>2136</v>
      </c>
      <c r="B958" t="s">
        <v>79</v>
      </c>
      <c r="C958" t="s">
        <v>2132</v>
      </c>
      <c r="D958" t="s">
        <v>81</v>
      </c>
      <c r="E958" s="2" t="str">
        <f>HYPERLINK("capsilon://?command=openfolder&amp;siteaddress=FAM.docvelocity-na8.net&amp;folderid=FXDC2F76F2-5742-3F17-D988-8C8357A6EBE9","FX22044815")</f>
        <v>FX22044815</v>
      </c>
      <c r="F958" t="s">
        <v>19</v>
      </c>
      <c r="G958" t="s">
        <v>19</v>
      </c>
      <c r="H958" t="s">
        <v>82</v>
      </c>
      <c r="I958" t="s">
        <v>2137</v>
      </c>
      <c r="J958">
        <v>0</v>
      </c>
      <c r="K958" t="s">
        <v>84</v>
      </c>
      <c r="L958" t="s">
        <v>85</v>
      </c>
      <c r="M958" t="s">
        <v>86</v>
      </c>
      <c r="N958">
        <v>2</v>
      </c>
      <c r="O958" s="1">
        <v>44669.458819444444</v>
      </c>
      <c r="P958" s="1">
        <v>44669.491412037038</v>
      </c>
      <c r="Q958">
        <v>2070</v>
      </c>
      <c r="R958">
        <v>746</v>
      </c>
      <c r="S958" t="b">
        <v>0</v>
      </c>
      <c r="T958" t="s">
        <v>87</v>
      </c>
      <c r="U958" t="b">
        <v>0</v>
      </c>
      <c r="V958" t="s">
        <v>158</v>
      </c>
      <c r="W958" s="1">
        <v>44669.468842592592</v>
      </c>
      <c r="X958">
        <v>604</v>
      </c>
      <c r="Y958">
        <v>37</v>
      </c>
      <c r="Z958">
        <v>0</v>
      </c>
      <c r="AA958">
        <v>37</v>
      </c>
      <c r="AB958">
        <v>0</v>
      </c>
      <c r="AC958">
        <v>25</v>
      </c>
      <c r="AD958">
        <v>-37</v>
      </c>
      <c r="AE958">
        <v>0</v>
      </c>
      <c r="AF958">
        <v>0</v>
      </c>
      <c r="AG958">
        <v>0</v>
      </c>
      <c r="AH958" t="s">
        <v>190</v>
      </c>
      <c r="AI958" s="1">
        <v>44669.491412037038</v>
      </c>
      <c r="AJ958">
        <v>142</v>
      </c>
      <c r="AK958">
        <v>2</v>
      </c>
      <c r="AL958">
        <v>0</v>
      </c>
      <c r="AM958">
        <v>2</v>
      </c>
      <c r="AN958">
        <v>0</v>
      </c>
      <c r="AO958">
        <v>2</v>
      </c>
      <c r="AP958">
        <v>-39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 hidden="1" x14ac:dyDescent="0.45">
      <c r="A959" t="s">
        <v>2138</v>
      </c>
      <c r="B959" t="s">
        <v>79</v>
      </c>
      <c r="C959" t="s">
        <v>2132</v>
      </c>
      <c r="D959" t="s">
        <v>81</v>
      </c>
      <c r="E959" s="2" t="str">
        <f>HYPERLINK("capsilon://?command=openfolder&amp;siteaddress=FAM.docvelocity-na8.net&amp;folderid=FXDC2F76F2-5742-3F17-D988-8C8357A6EBE9","FX22044815")</f>
        <v>FX22044815</v>
      </c>
      <c r="F959" t="s">
        <v>19</v>
      </c>
      <c r="G959" t="s">
        <v>19</v>
      </c>
      <c r="H959" t="s">
        <v>82</v>
      </c>
      <c r="I959" t="s">
        <v>2139</v>
      </c>
      <c r="J959">
        <v>0</v>
      </c>
      <c r="K959" t="s">
        <v>84</v>
      </c>
      <c r="L959" t="s">
        <v>85</v>
      </c>
      <c r="M959" t="s">
        <v>86</v>
      </c>
      <c r="N959">
        <v>2</v>
      </c>
      <c r="O959" s="1">
        <v>44669.45890046296</v>
      </c>
      <c r="P959" s="1">
        <v>44669.492847222224</v>
      </c>
      <c r="Q959">
        <v>2358</v>
      </c>
      <c r="R959">
        <v>575</v>
      </c>
      <c r="S959" t="b">
        <v>0</v>
      </c>
      <c r="T959" t="s">
        <v>87</v>
      </c>
      <c r="U959" t="b">
        <v>0</v>
      </c>
      <c r="V959" t="s">
        <v>148</v>
      </c>
      <c r="W959" s="1">
        <v>44669.469884259262</v>
      </c>
      <c r="X959">
        <v>409</v>
      </c>
      <c r="Y959">
        <v>37</v>
      </c>
      <c r="Z959">
        <v>0</v>
      </c>
      <c r="AA959">
        <v>37</v>
      </c>
      <c r="AB959">
        <v>0</v>
      </c>
      <c r="AC959">
        <v>20</v>
      </c>
      <c r="AD959">
        <v>-37</v>
      </c>
      <c r="AE959">
        <v>0</v>
      </c>
      <c r="AF959">
        <v>0</v>
      </c>
      <c r="AG959">
        <v>0</v>
      </c>
      <c r="AH959" t="s">
        <v>479</v>
      </c>
      <c r="AI959" s="1">
        <v>44669.492847222224</v>
      </c>
      <c r="AJ959">
        <v>143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-37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 hidden="1" x14ac:dyDescent="0.45">
      <c r="A960" t="s">
        <v>2140</v>
      </c>
      <c r="B960" t="s">
        <v>79</v>
      </c>
      <c r="C960" t="s">
        <v>2141</v>
      </c>
      <c r="D960" t="s">
        <v>81</v>
      </c>
      <c r="E960" s="2" t="str">
        <f>HYPERLINK("capsilon://?command=openfolder&amp;siteaddress=FAM.docvelocity-na8.net&amp;folderid=FX9F4701B3-ECEC-ABDE-75F0-C1A6E91050D0","FX22045356")</f>
        <v>FX22045356</v>
      </c>
      <c r="F960" t="s">
        <v>19</v>
      </c>
      <c r="G960" t="s">
        <v>19</v>
      </c>
      <c r="H960" t="s">
        <v>82</v>
      </c>
      <c r="I960" t="s">
        <v>2142</v>
      </c>
      <c r="J960">
        <v>93</v>
      </c>
      <c r="K960" t="s">
        <v>84</v>
      </c>
      <c r="L960" t="s">
        <v>85</v>
      </c>
      <c r="M960" t="s">
        <v>86</v>
      </c>
      <c r="N960">
        <v>2</v>
      </c>
      <c r="O960" s="1">
        <v>44669.467986111114</v>
      </c>
      <c r="P960" s="1">
        <v>44669.495671296296</v>
      </c>
      <c r="Q960">
        <v>1783</v>
      </c>
      <c r="R960">
        <v>609</v>
      </c>
      <c r="S960" t="b">
        <v>0</v>
      </c>
      <c r="T960" t="s">
        <v>87</v>
      </c>
      <c r="U960" t="b">
        <v>0</v>
      </c>
      <c r="V960" t="s">
        <v>130</v>
      </c>
      <c r="W960" s="1">
        <v>44669.484027777777</v>
      </c>
      <c r="X960">
        <v>276</v>
      </c>
      <c r="Y960">
        <v>88</v>
      </c>
      <c r="Z960">
        <v>0</v>
      </c>
      <c r="AA960">
        <v>88</v>
      </c>
      <c r="AB960">
        <v>0</v>
      </c>
      <c r="AC960">
        <v>0</v>
      </c>
      <c r="AD960">
        <v>5</v>
      </c>
      <c r="AE960">
        <v>0</v>
      </c>
      <c r="AF960">
        <v>0</v>
      </c>
      <c r="AG960">
        <v>0</v>
      </c>
      <c r="AH960" t="s">
        <v>479</v>
      </c>
      <c r="AI960" s="1">
        <v>44669.495671296296</v>
      </c>
      <c r="AJ960">
        <v>243</v>
      </c>
      <c r="AK960">
        <v>2</v>
      </c>
      <c r="AL960">
        <v>0</v>
      </c>
      <c r="AM960">
        <v>2</v>
      </c>
      <c r="AN960">
        <v>0</v>
      </c>
      <c r="AO960">
        <v>1</v>
      </c>
      <c r="AP960">
        <v>3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 hidden="1" x14ac:dyDescent="0.45">
      <c r="A961" t="s">
        <v>2143</v>
      </c>
      <c r="B961" t="s">
        <v>79</v>
      </c>
      <c r="C961" t="s">
        <v>2141</v>
      </c>
      <c r="D961" t="s">
        <v>81</v>
      </c>
      <c r="E961" s="2" t="str">
        <f>HYPERLINK("capsilon://?command=openfolder&amp;siteaddress=FAM.docvelocity-na8.net&amp;folderid=FX9F4701B3-ECEC-ABDE-75F0-C1A6E91050D0","FX22045356")</f>
        <v>FX22045356</v>
      </c>
      <c r="F961" t="s">
        <v>19</v>
      </c>
      <c r="G961" t="s">
        <v>19</v>
      </c>
      <c r="H961" t="s">
        <v>82</v>
      </c>
      <c r="I961" t="s">
        <v>2144</v>
      </c>
      <c r="J961">
        <v>88</v>
      </c>
      <c r="K961" t="s">
        <v>84</v>
      </c>
      <c r="L961" t="s">
        <v>85</v>
      </c>
      <c r="M961" t="s">
        <v>86</v>
      </c>
      <c r="N961">
        <v>2</v>
      </c>
      <c r="O961" s="1">
        <v>44669.46806712963</v>
      </c>
      <c r="P961" s="1">
        <v>44669.49722222222</v>
      </c>
      <c r="Q961">
        <v>1785</v>
      </c>
      <c r="R961">
        <v>734</v>
      </c>
      <c r="S961" t="b">
        <v>0</v>
      </c>
      <c r="T961" t="s">
        <v>87</v>
      </c>
      <c r="U961" t="b">
        <v>0</v>
      </c>
      <c r="V961" t="s">
        <v>531</v>
      </c>
      <c r="W961" s="1">
        <v>44669.486921296295</v>
      </c>
      <c r="X961">
        <v>340</v>
      </c>
      <c r="Y961">
        <v>83</v>
      </c>
      <c r="Z961">
        <v>0</v>
      </c>
      <c r="AA961">
        <v>83</v>
      </c>
      <c r="AB961">
        <v>0</v>
      </c>
      <c r="AC961">
        <v>0</v>
      </c>
      <c r="AD961">
        <v>5</v>
      </c>
      <c r="AE961">
        <v>0</v>
      </c>
      <c r="AF961">
        <v>0</v>
      </c>
      <c r="AG961">
        <v>0</v>
      </c>
      <c r="AH961" t="s">
        <v>182</v>
      </c>
      <c r="AI961" s="1">
        <v>44669.49722222222</v>
      </c>
      <c r="AJ961">
        <v>368</v>
      </c>
      <c r="AK961">
        <v>1</v>
      </c>
      <c r="AL961">
        <v>0</v>
      </c>
      <c r="AM961">
        <v>1</v>
      </c>
      <c r="AN961">
        <v>0</v>
      </c>
      <c r="AO961">
        <v>1</v>
      </c>
      <c r="AP961">
        <v>4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 hidden="1" x14ac:dyDescent="0.45">
      <c r="A962" t="s">
        <v>2145</v>
      </c>
      <c r="B962" t="s">
        <v>79</v>
      </c>
      <c r="C962" t="s">
        <v>2141</v>
      </c>
      <c r="D962" t="s">
        <v>81</v>
      </c>
      <c r="E962" s="2" t="str">
        <f>HYPERLINK("capsilon://?command=openfolder&amp;siteaddress=FAM.docvelocity-na8.net&amp;folderid=FX9F4701B3-ECEC-ABDE-75F0-C1A6E91050D0","FX22045356")</f>
        <v>FX22045356</v>
      </c>
      <c r="F962" t="s">
        <v>19</v>
      </c>
      <c r="G962" t="s">
        <v>19</v>
      </c>
      <c r="H962" t="s">
        <v>82</v>
      </c>
      <c r="I962" t="s">
        <v>2146</v>
      </c>
      <c r="J962">
        <v>28</v>
      </c>
      <c r="K962" t="s">
        <v>84</v>
      </c>
      <c r="L962" t="s">
        <v>85</v>
      </c>
      <c r="M962" t="s">
        <v>86</v>
      </c>
      <c r="N962">
        <v>2</v>
      </c>
      <c r="O962" s="1">
        <v>44669.468217592592</v>
      </c>
      <c r="P962" s="1">
        <v>44669.496840277781</v>
      </c>
      <c r="Q962">
        <v>2119</v>
      </c>
      <c r="R962">
        <v>354</v>
      </c>
      <c r="S962" t="b">
        <v>0</v>
      </c>
      <c r="T962" t="s">
        <v>87</v>
      </c>
      <c r="U962" t="b">
        <v>0</v>
      </c>
      <c r="V962" t="s">
        <v>148</v>
      </c>
      <c r="W962" s="1">
        <v>44669.477766203701</v>
      </c>
      <c r="X962">
        <v>191</v>
      </c>
      <c r="Y962">
        <v>21</v>
      </c>
      <c r="Z962">
        <v>0</v>
      </c>
      <c r="AA962">
        <v>21</v>
      </c>
      <c r="AB962">
        <v>0</v>
      </c>
      <c r="AC962">
        <v>3</v>
      </c>
      <c r="AD962">
        <v>7</v>
      </c>
      <c r="AE962">
        <v>0</v>
      </c>
      <c r="AF962">
        <v>0</v>
      </c>
      <c r="AG962">
        <v>0</v>
      </c>
      <c r="AH962" t="s">
        <v>190</v>
      </c>
      <c r="AI962" s="1">
        <v>44669.496840277781</v>
      </c>
      <c r="AJ962">
        <v>154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7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 hidden="1" x14ac:dyDescent="0.45">
      <c r="A963" t="s">
        <v>2147</v>
      </c>
      <c r="B963" t="s">
        <v>79</v>
      </c>
      <c r="C963" t="s">
        <v>2141</v>
      </c>
      <c r="D963" t="s">
        <v>81</v>
      </c>
      <c r="E963" s="2" t="str">
        <f>HYPERLINK("capsilon://?command=openfolder&amp;siteaddress=FAM.docvelocity-na8.net&amp;folderid=FX9F4701B3-ECEC-ABDE-75F0-C1A6E91050D0","FX22045356")</f>
        <v>FX22045356</v>
      </c>
      <c r="F963" t="s">
        <v>19</v>
      </c>
      <c r="G963" t="s">
        <v>19</v>
      </c>
      <c r="H963" t="s">
        <v>82</v>
      </c>
      <c r="I963" t="s">
        <v>2148</v>
      </c>
      <c r="J963">
        <v>28</v>
      </c>
      <c r="K963" t="s">
        <v>84</v>
      </c>
      <c r="L963" t="s">
        <v>85</v>
      </c>
      <c r="M963" t="s">
        <v>86</v>
      </c>
      <c r="N963">
        <v>2</v>
      </c>
      <c r="O963" s="1">
        <v>44669.468287037038</v>
      </c>
      <c r="P963" s="1">
        <v>44669.497361111113</v>
      </c>
      <c r="Q963">
        <v>2057</v>
      </c>
      <c r="R963">
        <v>455</v>
      </c>
      <c r="S963" t="b">
        <v>0</v>
      </c>
      <c r="T963" t="s">
        <v>87</v>
      </c>
      <c r="U963" t="b">
        <v>0</v>
      </c>
      <c r="V963" t="s">
        <v>130</v>
      </c>
      <c r="W963" s="1">
        <v>44669.485671296294</v>
      </c>
      <c r="X963">
        <v>126</v>
      </c>
      <c r="Y963">
        <v>21</v>
      </c>
      <c r="Z963">
        <v>0</v>
      </c>
      <c r="AA963">
        <v>21</v>
      </c>
      <c r="AB963">
        <v>0</v>
      </c>
      <c r="AC963">
        <v>0</v>
      </c>
      <c r="AD963">
        <v>7</v>
      </c>
      <c r="AE963">
        <v>0</v>
      </c>
      <c r="AF963">
        <v>0</v>
      </c>
      <c r="AG963">
        <v>0</v>
      </c>
      <c r="AH963" t="s">
        <v>479</v>
      </c>
      <c r="AI963" s="1">
        <v>44669.497361111113</v>
      </c>
      <c r="AJ963">
        <v>145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7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 hidden="1" x14ac:dyDescent="0.45">
      <c r="A964" t="s">
        <v>2149</v>
      </c>
      <c r="B964" t="s">
        <v>79</v>
      </c>
      <c r="C964" t="s">
        <v>2085</v>
      </c>
      <c r="D964" t="s">
        <v>81</v>
      </c>
      <c r="E964" s="2" t="str">
        <f>HYPERLINK("capsilon://?command=openfolder&amp;siteaddress=FAM.docvelocity-na8.net&amp;folderid=FXED6C181C-D285-12A1-86BB-9E0178C6C87D","FX2204291")</f>
        <v>FX2204291</v>
      </c>
      <c r="F964" t="s">
        <v>19</v>
      </c>
      <c r="G964" t="s">
        <v>19</v>
      </c>
      <c r="H964" t="s">
        <v>82</v>
      </c>
      <c r="I964" t="s">
        <v>2086</v>
      </c>
      <c r="J964">
        <v>56</v>
      </c>
      <c r="K964" t="s">
        <v>84</v>
      </c>
      <c r="L964" t="s">
        <v>85</v>
      </c>
      <c r="M964" t="s">
        <v>86</v>
      </c>
      <c r="N964">
        <v>2</v>
      </c>
      <c r="O964" s="1">
        <v>44655.467037037037</v>
      </c>
      <c r="P964" s="1">
        <v>44655.498981481483</v>
      </c>
      <c r="Q964">
        <v>1929</v>
      </c>
      <c r="R964">
        <v>831</v>
      </c>
      <c r="S964" t="b">
        <v>0</v>
      </c>
      <c r="T964" t="s">
        <v>87</v>
      </c>
      <c r="U964" t="b">
        <v>1</v>
      </c>
      <c r="V964" t="s">
        <v>531</v>
      </c>
      <c r="W964" s="1">
        <v>44655.493125000001</v>
      </c>
      <c r="X964">
        <v>550</v>
      </c>
      <c r="Y964">
        <v>42</v>
      </c>
      <c r="Z964">
        <v>0</v>
      </c>
      <c r="AA964">
        <v>42</v>
      </c>
      <c r="AB964">
        <v>0</v>
      </c>
      <c r="AC964">
        <v>18</v>
      </c>
      <c r="AD964">
        <v>14</v>
      </c>
      <c r="AE964">
        <v>0</v>
      </c>
      <c r="AF964">
        <v>0</v>
      </c>
      <c r="AG964">
        <v>0</v>
      </c>
      <c r="AH964" t="s">
        <v>99</v>
      </c>
      <c r="AI964" s="1">
        <v>44655.498981481483</v>
      </c>
      <c r="AJ964">
        <v>271</v>
      </c>
      <c r="AK964">
        <v>1</v>
      </c>
      <c r="AL964">
        <v>0</v>
      </c>
      <c r="AM964">
        <v>1</v>
      </c>
      <c r="AN964">
        <v>0</v>
      </c>
      <c r="AO964">
        <v>1</v>
      </c>
      <c r="AP964">
        <v>13</v>
      </c>
      <c r="AQ964">
        <v>0</v>
      </c>
      <c r="AR964">
        <v>0</v>
      </c>
      <c r="AS964">
        <v>0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 hidden="1" x14ac:dyDescent="0.45">
      <c r="A965" t="s">
        <v>2150</v>
      </c>
      <c r="B965" t="s">
        <v>79</v>
      </c>
      <c r="C965" t="s">
        <v>2141</v>
      </c>
      <c r="D965" t="s">
        <v>81</v>
      </c>
      <c r="E965" s="2" t="str">
        <f>HYPERLINK("capsilon://?command=openfolder&amp;siteaddress=FAM.docvelocity-na8.net&amp;folderid=FX9F4701B3-ECEC-ABDE-75F0-C1A6E91050D0","FX22045356")</f>
        <v>FX22045356</v>
      </c>
      <c r="F965" t="s">
        <v>19</v>
      </c>
      <c r="G965" t="s">
        <v>19</v>
      </c>
      <c r="H965" t="s">
        <v>82</v>
      </c>
      <c r="I965" t="s">
        <v>2151</v>
      </c>
      <c r="J965">
        <v>28</v>
      </c>
      <c r="K965" t="s">
        <v>84</v>
      </c>
      <c r="L965" t="s">
        <v>85</v>
      </c>
      <c r="M965" t="s">
        <v>86</v>
      </c>
      <c r="N965">
        <v>2</v>
      </c>
      <c r="O965" s="1">
        <v>44669.469155092593</v>
      </c>
      <c r="P965" s="1">
        <v>44669.498900462961</v>
      </c>
      <c r="Q965">
        <v>2293</v>
      </c>
      <c r="R965">
        <v>277</v>
      </c>
      <c r="S965" t="b">
        <v>0</v>
      </c>
      <c r="T965" t="s">
        <v>87</v>
      </c>
      <c r="U965" t="b">
        <v>0</v>
      </c>
      <c r="V965" t="s">
        <v>158</v>
      </c>
      <c r="W965" s="1">
        <v>44669.470833333333</v>
      </c>
      <c r="X965">
        <v>133</v>
      </c>
      <c r="Y965">
        <v>21</v>
      </c>
      <c r="Z965">
        <v>0</v>
      </c>
      <c r="AA965">
        <v>21</v>
      </c>
      <c r="AB965">
        <v>0</v>
      </c>
      <c r="AC965">
        <v>0</v>
      </c>
      <c r="AD965">
        <v>7</v>
      </c>
      <c r="AE965">
        <v>0</v>
      </c>
      <c r="AF965">
        <v>0</v>
      </c>
      <c r="AG965">
        <v>0</v>
      </c>
      <c r="AH965" t="s">
        <v>182</v>
      </c>
      <c r="AI965" s="1">
        <v>44669.498900462961</v>
      </c>
      <c r="AJ965">
        <v>144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7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 hidden="1" x14ac:dyDescent="0.45">
      <c r="A966" t="s">
        <v>2152</v>
      </c>
      <c r="B966" t="s">
        <v>79</v>
      </c>
      <c r="C966" t="s">
        <v>2141</v>
      </c>
      <c r="D966" t="s">
        <v>81</v>
      </c>
      <c r="E966" s="2" t="str">
        <f>HYPERLINK("capsilon://?command=openfolder&amp;siteaddress=FAM.docvelocity-na8.net&amp;folderid=FX9F4701B3-ECEC-ABDE-75F0-C1A6E91050D0","FX22045356")</f>
        <v>FX22045356</v>
      </c>
      <c r="F966" t="s">
        <v>19</v>
      </c>
      <c r="G966" t="s">
        <v>19</v>
      </c>
      <c r="H966" t="s">
        <v>82</v>
      </c>
      <c r="I966" t="s">
        <v>2153</v>
      </c>
      <c r="J966">
        <v>28</v>
      </c>
      <c r="K966" t="s">
        <v>84</v>
      </c>
      <c r="L966" t="s">
        <v>85</v>
      </c>
      <c r="M966" t="s">
        <v>86</v>
      </c>
      <c r="N966">
        <v>2</v>
      </c>
      <c r="O966" s="1">
        <v>44669.47042824074</v>
      </c>
      <c r="P966" s="1">
        <v>44669.501354166663</v>
      </c>
      <c r="Q966">
        <v>2061</v>
      </c>
      <c r="R966">
        <v>611</v>
      </c>
      <c r="S966" t="b">
        <v>0</v>
      </c>
      <c r="T966" t="s">
        <v>87</v>
      </c>
      <c r="U966" t="b">
        <v>0</v>
      </c>
      <c r="V966" t="s">
        <v>158</v>
      </c>
      <c r="W966" s="1">
        <v>44669.473935185182</v>
      </c>
      <c r="X966">
        <v>267</v>
      </c>
      <c r="Y966">
        <v>21</v>
      </c>
      <c r="Z966">
        <v>0</v>
      </c>
      <c r="AA966">
        <v>21</v>
      </c>
      <c r="AB966">
        <v>0</v>
      </c>
      <c r="AC966">
        <v>8</v>
      </c>
      <c r="AD966">
        <v>7</v>
      </c>
      <c r="AE966">
        <v>0</v>
      </c>
      <c r="AF966">
        <v>0</v>
      </c>
      <c r="AG966">
        <v>0</v>
      </c>
      <c r="AH966" t="s">
        <v>479</v>
      </c>
      <c r="AI966" s="1">
        <v>44669.501354166663</v>
      </c>
      <c r="AJ966">
        <v>344</v>
      </c>
      <c r="AK966">
        <v>3</v>
      </c>
      <c r="AL966">
        <v>0</v>
      </c>
      <c r="AM966">
        <v>3</v>
      </c>
      <c r="AN966">
        <v>0</v>
      </c>
      <c r="AO966">
        <v>2</v>
      </c>
      <c r="AP966">
        <v>4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 hidden="1" x14ac:dyDescent="0.45">
      <c r="A967" t="s">
        <v>2154</v>
      </c>
      <c r="B967" t="s">
        <v>79</v>
      </c>
      <c r="C967" t="s">
        <v>2155</v>
      </c>
      <c r="D967" t="s">
        <v>81</v>
      </c>
      <c r="E967" s="2" t="str">
        <f>HYPERLINK("capsilon://?command=openfolder&amp;siteaddress=FAM.docvelocity-na8.net&amp;folderid=FXAA8C022B-33B9-A40A-3656-AB0B9224423C","FX22031214")</f>
        <v>FX22031214</v>
      </c>
      <c r="F967" t="s">
        <v>19</v>
      </c>
      <c r="G967" t="s">
        <v>19</v>
      </c>
      <c r="H967" t="s">
        <v>82</v>
      </c>
      <c r="I967" t="s">
        <v>2156</v>
      </c>
      <c r="J967">
        <v>0</v>
      </c>
      <c r="K967" t="s">
        <v>84</v>
      </c>
      <c r="L967" t="s">
        <v>85</v>
      </c>
      <c r="M967" t="s">
        <v>86</v>
      </c>
      <c r="N967">
        <v>2</v>
      </c>
      <c r="O967" s="1">
        <v>44669.471435185187</v>
      </c>
      <c r="P967" s="1">
        <v>44669.497928240744</v>
      </c>
      <c r="Q967">
        <v>2194</v>
      </c>
      <c r="R967">
        <v>95</v>
      </c>
      <c r="S967" t="b">
        <v>0</v>
      </c>
      <c r="T967" t="s">
        <v>87</v>
      </c>
      <c r="U967" t="b">
        <v>0</v>
      </c>
      <c r="V967" t="s">
        <v>130</v>
      </c>
      <c r="W967" s="1">
        <v>44669.486284722225</v>
      </c>
      <c r="X967">
        <v>38</v>
      </c>
      <c r="Y967">
        <v>0</v>
      </c>
      <c r="Z967">
        <v>0</v>
      </c>
      <c r="AA967">
        <v>0</v>
      </c>
      <c r="AB967">
        <v>37</v>
      </c>
      <c r="AC967">
        <v>0</v>
      </c>
      <c r="AD967">
        <v>0</v>
      </c>
      <c r="AE967">
        <v>0</v>
      </c>
      <c r="AF967">
        <v>0</v>
      </c>
      <c r="AG967">
        <v>0</v>
      </c>
      <c r="AH967" t="s">
        <v>99</v>
      </c>
      <c r="AI967" s="1">
        <v>44669.497928240744</v>
      </c>
      <c r="AJ967">
        <v>25</v>
      </c>
      <c r="AK967">
        <v>0</v>
      </c>
      <c r="AL967">
        <v>0</v>
      </c>
      <c r="AM967">
        <v>0</v>
      </c>
      <c r="AN967">
        <v>37</v>
      </c>
      <c r="AO967">
        <v>0</v>
      </c>
      <c r="AP967">
        <v>0</v>
      </c>
      <c r="AQ967">
        <v>0</v>
      </c>
      <c r="AR967">
        <v>0</v>
      </c>
      <c r="AS967">
        <v>0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 hidden="1" x14ac:dyDescent="0.45">
      <c r="A968" t="s">
        <v>2157</v>
      </c>
      <c r="B968" t="s">
        <v>79</v>
      </c>
      <c r="C968" t="s">
        <v>2158</v>
      </c>
      <c r="D968" t="s">
        <v>81</v>
      </c>
      <c r="E968" s="2" t="str">
        <f>HYPERLINK("capsilon://?command=openfolder&amp;siteaddress=FAM.docvelocity-na8.net&amp;folderid=FXC9ED1A81-1A91-D762-EF19-5E0E9AFBA85F","FX22045824")</f>
        <v>FX22045824</v>
      </c>
      <c r="F968" t="s">
        <v>19</v>
      </c>
      <c r="G968" t="s">
        <v>19</v>
      </c>
      <c r="H968" t="s">
        <v>82</v>
      </c>
      <c r="I968" t="s">
        <v>2159</v>
      </c>
      <c r="J968">
        <v>369</v>
      </c>
      <c r="K968" t="s">
        <v>84</v>
      </c>
      <c r="L968" t="s">
        <v>85</v>
      </c>
      <c r="M968" t="s">
        <v>86</v>
      </c>
      <c r="N968">
        <v>1</v>
      </c>
      <c r="O968" s="1">
        <v>44669.474386574075</v>
      </c>
      <c r="P968" s="1">
        <v>44669.491319444445</v>
      </c>
      <c r="Q968">
        <v>1112</v>
      </c>
      <c r="R968">
        <v>351</v>
      </c>
      <c r="S968" t="b">
        <v>0</v>
      </c>
      <c r="T968" t="s">
        <v>87</v>
      </c>
      <c r="U968" t="b">
        <v>0</v>
      </c>
      <c r="V968" t="s">
        <v>660</v>
      </c>
      <c r="W968" s="1">
        <v>44669.491319444445</v>
      </c>
      <c r="X968">
        <v>178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369</v>
      </c>
      <c r="AE968">
        <v>357</v>
      </c>
      <c r="AF968">
        <v>0</v>
      </c>
      <c r="AG968">
        <v>6</v>
      </c>
      <c r="AH968" t="s">
        <v>87</v>
      </c>
      <c r="AI968" t="s">
        <v>87</v>
      </c>
      <c r="AJ968" t="s">
        <v>87</v>
      </c>
      <c r="AK968" t="s">
        <v>87</v>
      </c>
      <c r="AL968" t="s">
        <v>87</v>
      </c>
      <c r="AM968" t="s">
        <v>87</v>
      </c>
      <c r="AN968" t="s">
        <v>87</v>
      </c>
      <c r="AO968" t="s">
        <v>87</v>
      </c>
      <c r="AP968" t="s">
        <v>87</v>
      </c>
      <c r="AQ968" t="s">
        <v>87</v>
      </c>
      <c r="AR968" t="s">
        <v>87</v>
      </c>
      <c r="AS968" t="s">
        <v>87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 hidden="1" x14ac:dyDescent="0.45">
      <c r="A969" t="s">
        <v>2160</v>
      </c>
      <c r="B969" t="s">
        <v>79</v>
      </c>
      <c r="C969" t="s">
        <v>2161</v>
      </c>
      <c r="D969" t="s">
        <v>81</v>
      </c>
      <c r="E969" s="2" t="str">
        <f>HYPERLINK("capsilon://?command=openfolder&amp;siteaddress=FAM.docvelocity-na8.net&amp;folderid=FXB7B73AE4-87A9-8620-F252-FDB9C292C07A","FX22045917")</f>
        <v>FX22045917</v>
      </c>
      <c r="F969" t="s">
        <v>19</v>
      </c>
      <c r="G969" t="s">
        <v>19</v>
      </c>
      <c r="H969" t="s">
        <v>82</v>
      </c>
      <c r="I969" t="s">
        <v>2162</v>
      </c>
      <c r="J969">
        <v>588</v>
      </c>
      <c r="K969" t="s">
        <v>84</v>
      </c>
      <c r="L969" t="s">
        <v>85</v>
      </c>
      <c r="M969" t="s">
        <v>86</v>
      </c>
      <c r="N969">
        <v>1</v>
      </c>
      <c r="O969" s="1">
        <v>44669.480162037034</v>
      </c>
      <c r="P969" s="1">
        <v>44669.496504629627</v>
      </c>
      <c r="Q969">
        <v>740</v>
      </c>
      <c r="R969">
        <v>672</v>
      </c>
      <c r="S969" t="b">
        <v>0</v>
      </c>
      <c r="T969" t="s">
        <v>87</v>
      </c>
      <c r="U969" t="b">
        <v>0</v>
      </c>
      <c r="V969" t="s">
        <v>88</v>
      </c>
      <c r="W969" s="1">
        <v>44669.496504629627</v>
      </c>
      <c r="X969">
        <v>398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588</v>
      </c>
      <c r="AE969">
        <v>576</v>
      </c>
      <c r="AF969">
        <v>0</v>
      </c>
      <c r="AG969">
        <v>15</v>
      </c>
      <c r="AH969" t="s">
        <v>87</v>
      </c>
      <c r="AI969" t="s">
        <v>87</v>
      </c>
      <c r="AJ969" t="s">
        <v>87</v>
      </c>
      <c r="AK969" t="s">
        <v>87</v>
      </c>
      <c r="AL969" t="s">
        <v>87</v>
      </c>
      <c r="AM969" t="s">
        <v>87</v>
      </c>
      <c r="AN969" t="s">
        <v>87</v>
      </c>
      <c r="AO969" t="s">
        <v>87</v>
      </c>
      <c r="AP969" t="s">
        <v>87</v>
      </c>
      <c r="AQ969" t="s">
        <v>87</v>
      </c>
      <c r="AR969" t="s">
        <v>87</v>
      </c>
      <c r="AS969" t="s">
        <v>87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 hidden="1" x14ac:dyDescent="0.45">
      <c r="A970" t="s">
        <v>2163</v>
      </c>
      <c r="B970" t="s">
        <v>79</v>
      </c>
      <c r="C970" t="s">
        <v>2117</v>
      </c>
      <c r="D970" t="s">
        <v>81</v>
      </c>
      <c r="E970" s="2" t="str">
        <f>HYPERLINK("capsilon://?command=openfolder&amp;siteaddress=FAM.docvelocity-na8.net&amp;folderid=FXFEF69C4B-CAE5-7B8A-2984-AC10634CAD08","FX22045911")</f>
        <v>FX22045911</v>
      </c>
      <c r="F970" t="s">
        <v>19</v>
      </c>
      <c r="G970" t="s">
        <v>19</v>
      </c>
      <c r="H970" t="s">
        <v>82</v>
      </c>
      <c r="I970" t="s">
        <v>2126</v>
      </c>
      <c r="J970">
        <v>112</v>
      </c>
      <c r="K970" t="s">
        <v>84</v>
      </c>
      <c r="L970" t="s">
        <v>85</v>
      </c>
      <c r="M970" t="s">
        <v>86</v>
      </c>
      <c r="N970">
        <v>2</v>
      </c>
      <c r="O970" s="1">
        <v>44669.489560185182</v>
      </c>
      <c r="P970" s="1">
        <v>44669.504918981482</v>
      </c>
      <c r="Q970">
        <v>105</v>
      </c>
      <c r="R970">
        <v>1222</v>
      </c>
      <c r="S970" t="b">
        <v>0</v>
      </c>
      <c r="T970" t="s">
        <v>87</v>
      </c>
      <c r="U970" t="b">
        <v>1</v>
      </c>
      <c r="V970" t="s">
        <v>114</v>
      </c>
      <c r="W970" s="1">
        <v>44669.495682870373</v>
      </c>
      <c r="X970">
        <v>525</v>
      </c>
      <c r="Y970">
        <v>63</v>
      </c>
      <c r="Z970">
        <v>0</v>
      </c>
      <c r="AA970">
        <v>63</v>
      </c>
      <c r="AB970">
        <v>21</v>
      </c>
      <c r="AC970">
        <v>6</v>
      </c>
      <c r="AD970">
        <v>49</v>
      </c>
      <c r="AE970">
        <v>0</v>
      </c>
      <c r="AF970">
        <v>0</v>
      </c>
      <c r="AG970">
        <v>0</v>
      </c>
      <c r="AH970" t="s">
        <v>190</v>
      </c>
      <c r="AI970" s="1">
        <v>44669.504918981482</v>
      </c>
      <c r="AJ970">
        <v>697</v>
      </c>
      <c r="AK970">
        <v>2</v>
      </c>
      <c r="AL970">
        <v>0</v>
      </c>
      <c r="AM970">
        <v>2</v>
      </c>
      <c r="AN970">
        <v>21</v>
      </c>
      <c r="AO970">
        <v>2</v>
      </c>
      <c r="AP970">
        <v>47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 hidden="1" x14ac:dyDescent="0.45">
      <c r="A971" t="s">
        <v>2164</v>
      </c>
      <c r="B971" t="s">
        <v>79</v>
      </c>
      <c r="C971" t="s">
        <v>2158</v>
      </c>
      <c r="D971" t="s">
        <v>81</v>
      </c>
      <c r="E971" s="2" t="str">
        <f>HYPERLINK("capsilon://?command=openfolder&amp;siteaddress=FAM.docvelocity-na8.net&amp;folderid=FXC9ED1A81-1A91-D762-EF19-5E0E9AFBA85F","FX22045824")</f>
        <v>FX22045824</v>
      </c>
      <c r="F971" t="s">
        <v>19</v>
      </c>
      <c r="G971" t="s">
        <v>19</v>
      </c>
      <c r="H971" t="s">
        <v>82</v>
      </c>
      <c r="I971" t="s">
        <v>2159</v>
      </c>
      <c r="J971">
        <v>469</v>
      </c>
      <c r="K971" t="s">
        <v>84</v>
      </c>
      <c r="L971" t="s">
        <v>85</v>
      </c>
      <c r="M971" t="s">
        <v>86</v>
      </c>
      <c r="N971">
        <v>2</v>
      </c>
      <c r="O971" s="1">
        <v>44669.492256944446</v>
      </c>
      <c r="P971" s="1">
        <v>44669.532627314817</v>
      </c>
      <c r="Q971">
        <v>147</v>
      </c>
      <c r="R971">
        <v>3341</v>
      </c>
      <c r="S971" t="b">
        <v>0</v>
      </c>
      <c r="T971" t="s">
        <v>87</v>
      </c>
      <c r="U971" t="b">
        <v>1</v>
      </c>
      <c r="V971" t="s">
        <v>130</v>
      </c>
      <c r="W971" s="1">
        <v>44669.510185185187</v>
      </c>
      <c r="X971">
        <v>1546</v>
      </c>
      <c r="Y971">
        <v>435</v>
      </c>
      <c r="Z971">
        <v>0</v>
      </c>
      <c r="AA971">
        <v>435</v>
      </c>
      <c r="AB971">
        <v>0</v>
      </c>
      <c r="AC971">
        <v>102</v>
      </c>
      <c r="AD971">
        <v>34</v>
      </c>
      <c r="AE971">
        <v>0</v>
      </c>
      <c r="AF971">
        <v>0</v>
      </c>
      <c r="AG971">
        <v>0</v>
      </c>
      <c r="AH971" t="s">
        <v>115</v>
      </c>
      <c r="AI971" s="1">
        <v>44669.532627314817</v>
      </c>
      <c r="AJ971">
        <v>1795</v>
      </c>
      <c r="AK971">
        <v>3</v>
      </c>
      <c r="AL971">
        <v>0</v>
      </c>
      <c r="AM971">
        <v>3</v>
      </c>
      <c r="AN971">
        <v>0</v>
      </c>
      <c r="AO971">
        <v>3</v>
      </c>
      <c r="AP971">
        <v>31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 hidden="1" x14ac:dyDescent="0.45">
      <c r="A972" t="s">
        <v>2165</v>
      </c>
      <c r="B972" t="s">
        <v>79</v>
      </c>
      <c r="C972" t="s">
        <v>2021</v>
      </c>
      <c r="D972" t="s">
        <v>81</v>
      </c>
      <c r="E972" s="2" t="str">
        <f>HYPERLINK("capsilon://?command=openfolder&amp;siteaddress=FAM.docvelocity-na8.net&amp;folderid=FXF4FBDD9C-5087-686E-1736-FE5C9D9DFABB","FX22044996")</f>
        <v>FX22044996</v>
      </c>
      <c r="F972" t="s">
        <v>19</v>
      </c>
      <c r="G972" t="s">
        <v>19</v>
      </c>
      <c r="H972" t="s">
        <v>82</v>
      </c>
      <c r="I972" t="s">
        <v>2128</v>
      </c>
      <c r="J972">
        <v>431</v>
      </c>
      <c r="K972" t="s">
        <v>84</v>
      </c>
      <c r="L972" t="s">
        <v>85</v>
      </c>
      <c r="M972" t="s">
        <v>86</v>
      </c>
      <c r="N972">
        <v>2</v>
      </c>
      <c r="O972" s="1">
        <v>44669.493495370371</v>
      </c>
      <c r="P972" s="1">
        <v>44669.583958333336</v>
      </c>
      <c r="Q972">
        <v>3741</v>
      </c>
      <c r="R972">
        <v>4075</v>
      </c>
      <c r="S972" t="b">
        <v>0</v>
      </c>
      <c r="T972" t="s">
        <v>87</v>
      </c>
      <c r="U972" t="b">
        <v>1</v>
      </c>
      <c r="V972" t="s">
        <v>98</v>
      </c>
      <c r="W972" s="1">
        <v>44669.522523148145</v>
      </c>
      <c r="X972">
        <v>2505</v>
      </c>
      <c r="Y972">
        <v>392</v>
      </c>
      <c r="Z972">
        <v>0</v>
      </c>
      <c r="AA972">
        <v>392</v>
      </c>
      <c r="AB972">
        <v>0</v>
      </c>
      <c r="AC972">
        <v>13</v>
      </c>
      <c r="AD972">
        <v>39</v>
      </c>
      <c r="AE972">
        <v>0</v>
      </c>
      <c r="AF972">
        <v>0</v>
      </c>
      <c r="AG972">
        <v>0</v>
      </c>
      <c r="AH972" t="s">
        <v>182</v>
      </c>
      <c r="AI972" s="1">
        <v>44669.583958333336</v>
      </c>
      <c r="AJ972">
        <v>966</v>
      </c>
      <c r="AK972">
        <v>8</v>
      </c>
      <c r="AL972">
        <v>0</v>
      </c>
      <c r="AM972">
        <v>8</v>
      </c>
      <c r="AN972">
        <v>71</v>
      </c>
      <c r="AO972">
        <v>8</v>
      </c>
      <c r="AP972">
        <v>31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 hidden="1" x14ac:dyDescent="0.45">
      <c r="A973" t="s">
        <v>2166</v>
      </c>
      <c r="B973" t="s">
        <v>79</v>
      </c>
      <c r="C973" t="s">
        <v>2167</v>
      </c>
      <c r="D973" t="s">
        <v>81</v>
      </c>
      <c r="E973" s="2" t="str">
        <f>HYPERLINK("capsilon://?command=openfolder&amp;siteaddress=FAM.docvelocity-na8.net&amp;folderid=FX44A13A15-597F-C970-6112-B296204FE1D5","FX22044983")</f>
        <v>FX22044983</v>
      </c>
      <c r="F973" t="s">
        <v>19</v>
      </c>
      <c r="G973" t="s">
        <v>19</v>
      </c>
      <c r="H973" t="s">
        <v>82</v>
      </c>
      <c r="I973" t="s">
        <v>2168</v>
      </c>
      <c r="J973">
        <v>41</v>
      </c>
      <c r="K973" t="s">
        <v>84</v>
      </c>
      <c r="L973" t="s">
        <v>85</v>
      </c>
      <c r="M973" t="s">
        <v>86</v>
      </c>
      <c r="N973">
        <v>2</v>
      </c>
      <c r="O973" s="1">
        <v>44669.497488425928</v>
      </c>
      <c r="P973" s="1">
        <v>44669.508125</v>
      </c>
      <c r="Q973">
        <v>8</v>
      </c>
      <c r="R973">
        <v>911</v>
      </c>
      <c r="S973" t="b">
        <v>0</v>
      </c>
      <c r="T973" t="s">
        <v>87</v>
      </c>
      <c r="U973" t="b">
        <v>0</v>
      </c>
      <c r="V973" t="s">
        <v>151</v>
      </c>
      <c r="W973" s="1">
        <v>44669.503530092596</v>
      </c>
      <c r="X973">
        <v>521</v>
      </c>
      <c r="Y973">
        <v>33</v>
      </c>
      <c r="Z973">
        <v>0</v>
      </c>
      <c r="AA973">
        <v>33</v>
      </c>
      <c r="AB973">
        <v>0</v>
      </c>
      <c r="AC973">
        <v>7</v>
      </c>
      <c r="AD973">
        <v>8</v>
      </c>
      <c r="AE973">
        <v>0</v>
      </c>
      <c r="AF973">
        <v>0</v>
      </c>
      <c r="AG973">
        <v>0</v>
      </c>
      <c r="AH973" t="s">
        <v>442</v>
      </c>
      <c r="AI973" s="1">
        <v>44669.508125</v>
      </c>
      <c r="AJ973">
        <v>390</v>
      </c>
      <c r="AK973">
        <v>2</v>
      </c>
      <c r="AL973">
        <v>0</v>
      </c>
      <c r="AM973">
        <v>2</v>
      </c>
      <c r="AN973">
        <v>0</v>
      </c>
      <c r="AO973">
        <v>2</v>
      </c>
      <c r="AP973">
        <v>6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 hidden="1" x14ac:dyDescent="0.45">
      <c r="A974" t="s">
        <v>2169</v>
      </c>
      <c r="B974" t="s">
        <v>79</v>
      </c>
      <c r="C974" t="s">
        <v>2167</v>
      </c>
      <c r="D974" t="s">
        <v>81</v>
      </c>
      <c r="E974" s="2" t="str">
        <f>HYPERLINK("capsilon://?command=openfolder&amp;siteaddress=FAM.docvelocity-na8.net&amp;folderid=FX44A13A15-597F-C970-6112-B296204FE1D5","FX22044983")</f>
        <v>FX22044983</v>
      </c>
      <c r="F974" t="s">
        <v>19</v>
      </c>
      <c r="G974" t="s">
        <v>19</v>
      </c>
      <c r="H974" t="s">
        <v>82</v>
      </c>
      <c r="I974" t="s">
        <v>2170</v>
      </c>
      <c r="J974">
        <v>41</v>
      </c>
      <c r="K974" t="s">
        <v>84</v>
      </c>
      <c r="L974" t="s">
        <v>85</v>
      </c>
      <c r="M974" t="s">
        <v>86</v>
      </c>
      <c r="N974">
        <v>2</v>
      </c>
      <c r="O974" s="1">
        <v>44669.497835648152</v>
      </c>
      <c r="P974" s="1">
        <v>44669.508402777778</v>
      </c>
      <c r="Q974">
        <v>12</v>
      </c>
      <c r="R974">
        <v>901</v>
      </c>
      <c r="S974" t="b">
        <v>0</v>
      </c>
      <c r="T974" t="s">
        <v>87</v>
      </c>
      <c r="U974" t="b">
        <v>0</v>
      </c>
      <c r="V974" t="s">
        <v>108</v>
      </c>
      <c r="W974" s="1">
        <v>44669.504849537036</v>
      </c>
      <c r="X974">
        <v>601</v>
      </c>
      <c r="Y974">
        <v>33</v>
      </c>
      <c r="Z974">
        <v>0</v>
      </c>
      <c r="AA974">
        <v>33</v>
      </c>
      <c r="AB974">
        <v>0</v>
      </c>
      <c r="AC974">
        <v>9</v>
      </c>
      <c r="AD974">
        <v>8</v>
      </c>
      <c r="AE974">
        <v>0</v>
      </c>
      <c r="AF974">
        <v>0</v>
      </c>
      <c r="AG974">
        <v>0</v>
      </c>
      <c r="AH974" t="s">
        <v>190</v>
      </c>
      <c r="AI974" s="1">
        <v>44669.508402777778</v>
      </c>
      <c r="AJ974">
        <v>300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8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 hidden="1" x14ac:dyDescent="0.45">
      <c r="A975" t="s">
        <v>2171</v>
      </c>
      <c r="B975" t="s">
        <v>79</v>
      </c>
      <c r="C975" t="s">
        <v>2161</v>
      </c>
      <c r="D975" t="s">
        <v>81</v>
      </c>
      <c r="E975" s="2" t="str">
        <f>HYPERLINK("capsilon://?command=openfolder&amp;siteaddress=FAM.docvelocity-na8.net&amp;folderid=FXB7B73AE4-87A9-8620-F252-FDB9C292C07A","FX22045917")</f>
        <v>FX22045917</v>
      </c>
      <c r="F975" t="s">
        <v>19</v>
      </c>
      <c r="G975" t="s">
        <v>19</v>
      </c>
      <c r="H975" t="s">
        <v>82</v>
      </c>
      <c r="I975" t="s">
        <v>2162</v>
      </c>
      <c r="J975">
        <v>904</v>
      </c>
      <c r="K975" t="s">
        <v>84</v>
      </c>
      <c r="L975" t="s">
        <v>85</v>
      </c>
      <c r="M975" t="s">
        <v>86</v>
      </c>
      <c r="N975">
        <v>2</v>
      </c>
      <c r="O975" s="1">
        <v>44669.49795138889</v>
      </c>
      <c r="P975" s="1">
        <v>44669.623854166668</v>
      </c>
      <c r="Q975">
        <v>2732</v>
      </c>
      <c r="R975">
        <v>8146</v>
      </c>
      <c r="S975" t="b">
        <v>0</v>
      </c>
      <c r="T975" t="s">
        <v>87</v>
      </c>
      <c r="U975" t="b">
        <v>1</v>
      </c>
      <c r="V975" t="s">
        <v>531</v>
      </c>
      <c r="W975" s="1">
        <v>44669.543611111112</v>
      </c>
      <c r="X975">
        <v>3940</v>
      </c>
      <c r="Y975">
        <v>411</v>
      </c>
      <c r="Z975">
        <v>0</v>
      </c>
      <c r="AA975">
        <v>411</v>
      </c>
      <c r="AB975">
        <v>428</v>
      </c>
      <c r="AC975">
        <v>159</v>
      </c>
      <c r="AD975">
        <v>493</v>
      </c>
      <c r="AE975">
        <v>0</v>
      </c>
      <c r="AF975">
        <v>0</v>
      </c>
      <c r="AG975">
        <v>0</v>
      </c>
      <c r="AH975" t="s">
        <v>115</v>
      </c>
      <c r="AI975" s="1">
        <v>44669.623854166668</v>
      </c>
      <c r="AJ975">
        <v>4206</v>
      </c>
      <c r="AK975">
        <v>28</v>
      </c>
      <c r="AL975">
        <v>0</v>
      </c>
      <c r="AM975">
        <v>28</v>
      </c>
      <c r="AN975">
        <v>428</v>
      </c>
      <c r="AO975">
        <v>27</v>
      </c>
      <c r="AP975">
        <v>465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 hidden="1" x14ac:dyDescent="0.45">
      <c r="A976" t="s">
        <v>2172</v>
      </c>
      <c r="B976" t="s">
        <v>79</v>
      </c>
      <c r="C976" t="s">
        <v>2167</v>
      </c>
      <c r="D976" t="s">
        <v>81</v>
      </c>
      <c r="E976" s="2" t="str">
        <f>HYPERLINK("capsilon://?command=openfolder&amp;siteaddress=FAM.docvelocity-na8.net&amp;folderid=FX44A13A15-597F-C970-6112-B296204FE1D5","FX22044983")</f>
        <v>FX22044983</v>
      </c>
      <c r="F976" t="s">
        <v>19</v>
      </c>
      <c r="G976" t="s">
        <v>19</v>
      </c>
      <c r="H976" t="s">
        <v>82</v>
      </c>
      <c r="I976" t="s">
        <v>2173</v>
      </c>
      <c r="J976">
        <v>178</v>
      </c>
      <c r="K976" t="s">
        <v>84</v>
      </c>
      <c r="L976" t="s">
        <v>85</v>
      </c>
      <c r="M976" t="s">
        <v>86</v>
      </c>
      <c r="N976">
        <v>1</v>
      </c>
      <c r="O976" s="1">
        <v>44669.498298611114</v>
      </c>
      <c r="P976" s="1">
        <v>44669.51866898148</v>
      </c>
      <c r="Q976">
        <v>1199</v>
      </c>
      <c r="R976">
        <v>561</v>
      </c>
      <c r="S976" t="b">
        <v>0</v>
      </c>
      <c r="T976" t="s">
        <v>87</v>
      </c>
      <c r="U976" t="b">
        <v>0</v>
      </c>
      <c r="V976" t="s">
        <v>88</v>
      </c>
      <c r="W976" s="1">
        <v>44669.51866898148</v>
      </c>
      <c r="X976">
        <v>144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178</v>
      </c>
      <c r="AE976">
        <v>173</v>
      </c>
      <c r="AF976">
        <v>0</v>
      </c>
      <c r="AG976">
        <v>4</v>
      </c>
      <c r="AH976" t="s">
        <v>87</v>
      </c>
      <c r="AI976" t="s">
        <v>87</v>
      </c>
      <c r="AJ976" t="s">
        <v>87</v>
      </c>
      <c r="AK976" t="s">
        <v>87</v>
      </c>
      <c r="AL976" t="s">
        <v>87</v>
      </c>
      <c r="AM976" t="s">
        <v>87</v>
      </c>
      <c r="AN976" t="s">
        <v>87</v>
      </c>
      <c r="AO976" t="s">
        <v>87</v>
      </c>
      <c r="AP976" t="s">
        <v>87</v>
      </c>
      <c r="AQ976" t="s">
        <v>87</v>
      </c>
      <c r="AR976" t="s">
        <v>87</v>
      </c>
      <c r="AS976" t="s">
        <v>87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 hidden="1" x14ac:dyDescent="0.45">
      <c r="A977" t="s">
        <v>2174</v>
      </c>
      <c r="B977" t="s">
        <v>79</v>
      </c>
      <c r="C977" t="s">
        <v>2175</v>
      </c>
      <c r="D977" t="s">
        <v>81</v>
      </c>
      <c r="E977" s="2" t="str">
        <f t="shared" ref="E977:E983" si="25">HYPERLINK("capsilon://?command=openfolder&amp;siteaddress=FAM.docvelocity-na8.net&amp;folderid=FX0B341F51-57A1-5110-34D3-D48FBE3E6B42","FX22045923")</f>
        <v>FX22045923</v>
      </c>
      <c r="F977" t="s">
        <v>19</v>
      </c>
      <c r="G977" t="s">
        <v>19</v>
      </c>
      <c r="H977" t="s">
        <v>82</v>
      </c>
      <c r="I977" t="s">
        <v>2176</v>
      </c>
      <c r="J977">
        <v>51</v>
      </c>
      <c r="K977" t="s">
        <v>84</v>
      </c>
      <c r="L977" t="s">
        <v>85</v>
      </c>
      <c r="M977" t="s">
        <v>86</v>
      </c>
      <c r="N977">
        <v>2</v>
      </c>
      <c r="O977" s="1">
        <v>44669.507210648146</v>
      </c>
      <c r="P977" s="1">
        <v>44669.515266203707</v>
      </c>
      <c r="Q977">
        <v>121</v>
      </c>
      <c r="R977">
        <v>575</v>
      </c>
      <c r="S977" t="b">
        <v>0</v>
      </c>
      <c r="T977" t="s">
        <v>87</v>
      </c>
      <c r="U977" t="b">
        <v>0</v>
      </c>
      <c r="V977" t="s">
        <v>1394</v>
      </c>
      <c r="W977" s="1">
        <v>44669.511412037034</v>
      </c>
      <c r="X977">
        <v>356</v>
      </c>
      <c r="Y977">
        <v>41</v>
      </c>
      <c r="Z977">
        <v>0</v>
      </c>
      <c r="AA977">
        <v>41</v>
      </c>
      <c r="AB977">
        <v>0</v>
      </c>
      <c r="AC977">
        <v>5</v>
      </c>
      <c r="AD977">
        <v>10</v>
      </c>
      <c r="AE977">
        <v>0</v>
      </c>
      <c r="AF977">
        <v>0</v>
      </c>
      <c r="AG977">
        <v>0</v>
      </c>
      <c r="AH977" t="s">
        <v>479</v>
      </c>
      <c r="AI977" s="1">
        <v>44669.515266203707</v>
      </c>
      <c r="AJ977">
        <v>219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10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 hidden="1" x14ac:dyDescent="0.45">
      <c r="A978" t="s">
        <v>2177</v>
      </c>
      <c r="B978" t="s">
        <v>79</v>
      </c>
      <c r="C978" t="s">
        <v>2175</v>
      </c>
      <c r="D978" t="s">
        <v>81</v>
      </c>
      <c r="E978" s="2" t="str">
        <f t="shared" si="25"/>
        <v>FX22045923</v>
      </c>
      <c r="F978" t="s">
        <v>19</v>
      </c>
      <c r="G978" t="s">
        <v>19</v>
      </c>
      <c r="H978" t="s">
        <v>82</v>
      </c>
      <c r="I978" t="s">
        <v>2178</v>
      </c>
      <c r="J978">
        <v>51</v>
      </c>
      <c r="K978" t="s">
        <v>84</v>
      </c>
      <c r="L978" t="s">
        <v>85</v>
      </c>
      <c r="M978" t="s">
        <v>86</v>
      </c>
      <c r="N978">
        <v>2</v>
      </c>
      <c r="O978" s="1">
        <v>44669.507465277777</v>
      </c>
      <c r="P978" s="1">
        <v>44669.516087962962</v>
      </c>
      <c r="Q978">
        <v>229</v>
      </c>
      <c r="R978">
        <v>516</v>
      </c>
      <c r="S978" t="b">
        <v>0</v>
      </c>
      <c r="T978" t="s">
        <v>87</v>
      </c>
      <c r="U978" t="b">
        <v>0</v>
      </c>
      <c r="V978" t="s">
        <v>151</v>
      </c>
      <c r="W978" s="1">
        <v>44669.510729166665</v>
      </c>
      <c r="X978">
        <v>277</v>
      </c>
      <c r="Y978">
        <v>41</v>
      </c>
      <c r="Z978">
        <v>0</v>
      </c>
      <c r="AA978">
        <v>41</v>
      </c>
      <c r="AB978">
        <v>0</v>
      </c>
      <c r="AC978">
        <v>5</v>
      </c>
      <c r="AD978">
        <v>10</v>
      </c>
      <c r="AE978">
        <v>0</v>
      </c>
      <c r="AF978">
        <v>0</v>
      </c>
      <c r="AG978">
        <v>0</v>
      </c>
      <c r="AH978" t="s">
        <v>99</v>
      </c>
      <c r="AI978" s="1">
        <v>44669.516087962962</v>
      </c>
      <c r="AJ978">
        <v>239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10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 hidden="1" x14ac:dyDescent="0.45">
      <c r="A979" t="s">
        <v>2179</v>
      </c>
      <c r="B979" t="s">
        <v>79</v>
      </c>
      <c r="C979" t="s">
        <v>2175</v>
      </c>
      <c r="D979" t="s">
        <v>81</v>
      </c>
      <c r="E979" s="2" t="str">
        <f t="shared" si="25"/>
        <v>FX22045923</v>
      </c>
      <c r="F979" t="s">
        <v>19</v>
      </c>
      <c r="G979" t="s">
        <v>19</v>
      </c>
      <c r="H979" t="s">
        <v>82</v>
      </c>
      <c r="I979" t="s">
        <v>2180</v>
      </c>
      <c r="J979">
        <v>0</v>
      </c>
      <c r="K979" t="s">
        <v>84</v>
      </c>
      <c r="L979" t="s">
        <v>85</v>
      </c>
      <c r="M979" t="s">
        <v>86</v>
      </c>
      <c r="N979">
        <v>2</v>
      </c>
      <c r="O979" s="1">
        <v>44669.508437500001</v>
      </c>
      <c r="P979" s="1">
        <v>44669.519305555557</v>
      </c>
      <c r="Q979">
        <v>18</v>
      </c>
      <c r="R979">
        <v>921</v>
      </c>
      <c r="S979" t="b">
        <v>0</v>
      </c>
      <c r="T979" t="s">
        <v>87</v>
      </c>
      <c r="U979" t="b">
        <v>0</v>
      </c>
      <c r="V979" t="s">
        <v>108</v>
      </c>
      <c r="W979" s="1">
        <v>44669.515127314815</v>
      </c>
      <c r="X979">
        <v>573</v>
      </c>
      <c r="Y979">
        <v>37</v>
      </c>
      <c r="Z979">
        <v>0</v>
      </c>
      <c r="AA979">
        <v>37</v>
      </c>
      <c r="AB979">
        <v>0</v>
      </c>
      <c r="AC979">
        <v>22</v>
      </c>
      <c r="AD979">
        <v>-37</v>
      </c>
      <c r="AE979">
        <v>0</v>
      </c>
      <c r="AF979">
        <v>0</v>
      </c>
      <c r="AG979">
        <v>0</v>
      </c>
      <c r="AH979" t="s">
        <v>479</v>
      </c>
      <c r="AI979" s="1">
        <v>44669.519305555557</v>
      </c>
      <c r="AJ979">
        <v>348</v>
      </c>
      <c r="AK979">
        <v>2</v>
      </c>
      <c r="AL979">
        <v>0</v>
      </c>
      <c r="AM979">
        <v>2</v>
      </c>
      <c r="AN979">
        <v>0</v>
      </c>
      <c r="AO979">
        <v>1</v>
      </c>
      <c r="AP979">
        <v>-39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 hidden="1" x14ac:dyDescent="0.45">
      <c r="A980" t="s">
        <v>2181</v>
      </c>
      <c r="B980" t="s">
        <v>79</v>
      </c>
      <c r="C980" t="s">
        <v>2175</v>
      </c>
      <c r="D980" t="s">
        <v>81</v>
      </c>
      <c r="E980" s="2" t="str">
        <f t="shared" si="25"/>
        <v>FX22045923</v>
      </c>
      <c r="F980" t="s">
        <v>19</v>
      </c>
      <c r="G980" t="s">
        <v>19</v>
      </c>
      <c r="H980" t="s">
        <v>82</v>
      </c>
      <c r="I980" t="s">
        <v>2182</v>
      </c>
      <c r="J980">
        <v>0</v>
      </c>
      <c r="K980" t="s">
        <v>84</v>
      </c>
      <c r="L980" t="s">
        <v>85</v>
      </c>
      <c r="M980" t="s">
        <v>86</v>
      </c>
      <c r="N980">
        <v>2</v>
      </c>
      <c r="O980" s="1">
        <v>44669.508553240739</v>
      </c>
      <c r="P980" s="1">
        <v>44669.522743055553</v>
      </c>
      <c r="Q980">
        <v>572</v>
      </c>
      <c r="R980">
        <v>654</v>
      </c>
      <c r="S980" t="b">
        <v>0</v>
      </c>
      <c r="T980" t="s">
        <v>87</v>
      </c>
      <c r="U980" t="b">
        <v>0</v>
      </c>
      <c r="V980" t="s">
        <v>130</v>
      </c>
      <c r="W980" s="1">
        <v>44669.514363425929</v>
      </c>
      <c r="X980">
        <v>337</v>
      </c>
      <c r="Y980">
        <v>37</v>
      </c>
      <c r="Z980">
        <v>0</v>
      </c>
      <c r="AA980">
        <v>37</v>
      </c>
      <c r="AB980">
        <v>0</v>
      </c>
      <c r="AC980">
        <v>25</v>
      </c>
      <c r="AD980">
        <v>-37</v>
      </c>
      <c r="AE980">
        <v>0</v>
      </c>
      <c r="AF980">
        <v>0</v>
      </c>
      <c r="AG980">
        <v>0</v>
      </c>
      <c r="AH980" t="s">
        <v>479</v>
      </c>
      <c r="AI980" s="1">
        <v>44669.522743055553</v>
      </c>
      <c r="AJ980">
        <v>296</v>
      </c>
      <c r="AK980">
        <v>1</v>
      </c>
      <c r="AL980">
        <v>0</v>
      </c>
      <c r="AM980">
        <v>1</v>
      </c>
      <c r="AN980">
        <v>0</v>
      </c>
      <c r="AO980">
        <v>1</v>
      </c>
      <c r="AP980">
        <v>-38</v>
      </c>
      <c r="AQ980">
        <v>0</v>
      </c>
      <c r="AR980">
        <v>0</v>
      </c>
      <c r="AS980">
        <v>0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 hidden="1" x14ac:dyDescent="0.45">
      <c r="A981" t="s">
        <v>2183</v>
      </c>
      <c r="B981" t="s">
        <v>79</v>
      </c>
      <c r="C981" t="s">
        <v>2175</v>
      </c>
      <c r="D981" t="s">
        <v>81</v>
      </c>
      <c r="E981" s="2" t="str">
        <f t="shared" si="25"/>
        <v>FX22045923</v>
      </c>
      <c r="F981" t="s">
        <v>19</v>
      </c>
      <c r="G981" t="s">
        <v>19</v>
      </c>
      <c r="H981" t="s">
        <v>82</v>
      </c>
      <c r="I981" t="s">
        <v>2184</v>
      </c>
      <c r="J981">
        <v>28</v>
      </c>
      <c r="K981" t="s">
        <v>84</v>
      </c>
      <c r="L981" t="s">
        <v>85</v>
      </c>
      <c r="M981" t="s">
        <v>86</v>
      </c>
      <c r="N981">
        <v>2</v>
      </c>
      <c r="O981" s="1">
        <v>44669.509467592594</v>
      </c>
      <c r="P981" s="1">
        <v>44669.522418981483</v>
      </c>
      <c r="Q981">
        <v>791</v>
      </c>
      <c r="R981">
        <v>328</v>
      </c>
      <c r="S981" t="b">
        <v>0</v>
      </c>
      <c r="T981" t="s">
        <v>87</v>
      </c>
      <c r="U981" t="b">
        <v>0</v>
      </c>
      <c r="V981" t="s">
        <v>158</v>
      </c>
      <c r="W981" s="1">
        <v>44669.512511574074</v>
      </c>
      <c r="X981">
        <v>197</v>
      </c>
      <c r="Y981">
        <v>21</v>
      </c>
      <c r="Z981">
        <v>0</v>
      </c>
      <c r="AA981">
        <v>21</v>
      </c>
      <c r="AB981">
        <v>0</v>
      </c>
      <c r="AC981">
        <v>0</v>
      </c>
      <c r="AD981">
        <v>7</v>
      </c>
      <c r="AE981">
        <v>0</v>
      </c>
      <c r="AF981">
        <v>0</v>
      </c>
      <c r="AG981">
        <v>0</v>
      </c>
      <c r="AH981" t="s">
        <v>182</v>
      </c>
      <c r="AI981" s="1">
        <v>44669.522418981483</v>
      </c>
      <c r="AJ981">
        <v>131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7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 hidden="1" x14ac:dyDescent="0.45">
      <c r="A982" t="s">
        <v>2185</v>
      </c>
      <c r="B982" t="s">
        <v>79</v>
      </c>
      <c r="C982" t="s">
        <v>2175</v>
      </c>
      <c r="D982" t="s">
        <v>81</v>
      </c>
      <c r="E982" s="2" t="str">
        <f t="shared" si="25"/>
        <v>FX22045923</v>
      </c>
      <c r="F982" t="s">
        <v>19</v>
      </c>
      <c r="G982" t="s">
        <v>19</v>
      </c>
      <c r="H982" t="s">
        <v>82</v>
      </c>
      <c r="I982" t="s">
        <v>2186</v>
      </c>
      <c r="J982">
        <v>106</v>
      </c>
      <c r="K982" t="s">
        <v>84</v>
      </c>
      <c r="L982" t="s">
        <v>85</v>
      </c>
      <c r="M982" t="s">
        <v>86</v>
      </c>
      <c r="N982">
        <v>2</v>
      </c>
      <c r="O982" s="1">
        <v>44669.509629629632</v>
      </c>
      <c r="P982" s="1">
        <v>44669.528368055559</v>
      </c>
      <c r="Q982">
        <v>560</v>
      </c>
      <c r="R982">
        <v>1059</v>
      </c>
      <c r="S982" t="b">
        <v>0</v>
      </c>
      <c r="T982" t="s">
        <v>87</v>
      </c>
      <c r="U982" t="b">
        <v>0</v>
      </c>
      <c r="V982" t="s">
        <v>151</v>
      </c>
      <c r="W982" s="1">
        <v>44669.517060185186</v>
      </c>
      <c r="X982">
        <v>546</v>
      </c>
      <c r="Y982">
        <v>76</v>
      </c>
      <c r="Z982">
        <v>0</v>
      </c>
      <c r="AA982">
        <v>76</v>
      </c>
      <c r="AB982">
        <v>0</v>
      </c>
      <c r="AC982">
        <v>8</v>
      </c>
      <c r="AD982">
        <v>30</v>
      </c>
      <c r="AE982">
        <v>0</v>
      </c>
      <c r="AF982">
        <v>0</v>
      </c>
      <c r="AG982">
        <v>0</v>
      </c>
      <c r="AH982" t="s">
        <v>182</v>
      </c>
      <c r="AI982" s="1">
        <v>44669.528368055559</v>
      </c>
      <c r="AJ982">
        <v>513</v>
      </c>
      <c r="AK982">
        <v>3</v>
      </c>
      <c r="AL982">
        <v>0</v>
      </c>
      <c r="AM982">
        <v>3</v>
      </c>
      <c r="AN982">
        <v>0</v>
      </c>
      <c r="AO982">
        <v>5</v>
      </c>
      <c r="AP982">
        <v>27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 hidden="1" x14ac:dyDescent="0.45">
      <c r="A983" t="s">
        <v>2187</v>
      </c>
      <c r="B983" t="s">
        <v>79</v>
      </c>
      <c r="C983" t="s">
        <v>2175</v>
      </c>
      <c r="D983" t="s">
        <v>81</v>
      </c>
      <c r="E983" s="2" t="str">
        <f t="shared" si="25"/>
        <v>FX22045923</v>
      </c>
      <c r="F983" t="s">
        <v>19</v>
      </c>
      <c r="G983" t="s">
        <v>19</v>
      </c>
      <c r="H983" t="s">
        <v>82</v>
      </c>
      <c r="I983" t="s">
        <v>2188</v>
      </c>
      <c r="J983">
        <v>106</v>
      </c>
      <c r="K983" t="s">
        <v>84</v>
      </c>
      <c r="L983" t="s">
        <v>85</v>
      </c>
      <c r="M983" t="s">
        <v>86</v>
      </c>
      <c r="N983">
        <v>2</v>
      </c>
      <c r="O983" s="1">
        <v>44669.509699074071</v>
      </c>
      <c r="P983" s="1">
        <v>44669.587152777778</v>
      </c>
      <c r="Q983">
        <v>5725</v>
      </c>
      <c r="R983">
        <v>967</v>
      </c>
      <c r="S983" t="b">
        <v>0</v>
      </c>
      <c r="T983" t="s">
        <v>87</v>
      </c>
      <c r="U983" t="b">
        <v>0</v>
      </c>
      <c r="V983" t="s">
        <v>130</v>
      </c>
      <c r="W983" s="1">
        <v>44669.519814814812</v>
      </c>
      <c r="X983">
        <v>470</v>
      </c>
      <c r="Y983">
        <v>76</v>
      </c>
      <c r="Z983">
        <v>0</v>
      </c>
      <c r="AA983">
        <v>76</v>
      </c>
      <c r="AB983">
        <v>0</v>
      </c>
      <c r="AC983">
        <v>26</v>
      </c>
      <c r="AD983">
        <v>30</v>
      </c>
      <c r="AE983">
        <v>0</v>
      </c>
      <c r="AF983">
        <v>0</v>
      </c>
      <c r="AG983">
        <v>0</v>
      </c>
      <c r="AH983" t="s">
        <v>182</v>
      </c>
      <c r="AI983" s="1">
        <v>44669.587152777778</v>
      </c>
      <c r="AJ983">
        <v>275</v>
      </c>
      <c r="AK983">
        <v>1</v>
      </c>
      <c r="AL983">
        <v>0</v>
      </c>
      <c r="AM983">
        <v>1</v>
      </c>
      <c r="AN983">
        <v>0</v>
      </c>
      <c r="AO983">
        <v>1</v>
      </c>
      <c r="AP983">
        <v>29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 hidden="1" x14ac:dyDescent="0.45">
      <c r="A984" t="s">
        <v>2189</v>
      </c>
      <c r="B984" t="s">
        <v>79</v>
      </c>
      <c r="C984" t="s">
        <v>2190</v>
      </c>
      <c r="D984" t="s">
        <v>81</v>
      </c>
      <c r="E984" s="2" t="str">
        <f>HYPERLINK("capsilon://?command=openfolder&amp;siteaddress=FAM.docvelocity-na8.net&amp;folderid=FXD236BA15-0D33-64FF-F7B8-FB5BB63D6D63","FX22046306")</f>
        <v>FX22046306</v>
      </c>
      <c r="F984" t="s">
        <v>19</v>
      </c>
      <c r="G984" t="s">
        <v>19</v>
      </c>
      <c r="H984" t="s">
        <v>82</v>
      </c>
      <c r="I984" t="s">
        <v>2191</v>
      </c>
      <c r="J984">
        <v>60</v>
      </c>
      <c r="K984" t="s">
        <v>84</v>
      </c>
      <c r="L984" t="s">
        <v>85</v>
      </c>
      <c r="M984" t="s">
        <v>86</v>
      </c>
      <c r="N984">
        <v>1</v>
      </c>
      <c r="O984" s="1">
        <v>44669.513460648152</v>
      </c>
      <c r="P984" s="1">
        <v>44669.520995370367</v>
      </c>
      <c r="Q984">
        <v>204</v>
      </c>
      <c r="R984">
        <v>447</v>
      </c>
      <c r="S984" t="b">
        <v>0</v>
      </c>
      <c r="T984" t="s">
        <v>87</v>
      </c>
      <c r="U984" t="b">
        <v>0</v>
      </c>
      <c r="V984" t="s">
        <v>88</v>
      </c>
      <c r="W984" s="1">
        <v>44669.520995370367</v>
      </c>
      <c r="X984">
        <v>200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60</v>
      </c>
      <c r="AE984">
        <v>48</v>
      </c>
      <c r="AF984">
        <v>0</v>
      </c>
      <c r="AG984">
        <v>8</v>
      </c>
      <c r="AH984" t="s">
        <v>87</v>
      </c>
      <c r="AI984" t="s">
        <v>87</v>
      </c>
      <c r="AJ984" t="s">
        <v>87</v>
      </c>
      <c r="AK984" t="s">
        <v>87</v>
      </c>
      <c r="AL984" t="s">
        <v>87</v>
      </c>
      <c r="AM984" t="s">
        <v>87</v>
      </c>
      <c r="AN984" t="s">
        <v>87</v>
      </c>
      <c r="AO984" t="s">
        <v>87</v>
      </c>
      <c r="AP984" t="s">
        <v>87</v>
      </c>
      <c r="AQ984" t="s">
        <v>87</v>
      </c>
      <c r="AR984" t="s">
        <v>87</v>
      </c>
      <c r="AS984" t="s">
        <v>87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 hidden="1" x14ac:dyDescent="0.45">
      <c r="A985" t="s">
        <v>2192</v>
      </c>
      <c r="B985" t="s">
        <v>79</v>
      </c>
      <c r="C985" t="s">
        <v>2073</v>
      </c>
      <c r="D985" t="s">
        <v>81</v>
      </c>
      <c r="E985" s="2" t="str">
        <f>HYPERLINK("capsilon://?command=openfolder&amp;siteaddress=FAM.docvelocity-na8.net&amp;folderid=FX38FBEABB-068E-AABE-FBC9-636F2765ADC1","FX22045984")</f>
        <v>FX22045984</v>
      </c>
      <c r="F985" t="s">
        <v>19</v>
      </c>
      <c r="G985" t="s">
        <v>19</v>
      </c>
      <c r="H985" t="s">
        <v>82</v>
      </c>
      <c r="I985" t="s">
        <v>2193</v>
      </c>
      <c r="J985">
        <v>0</v>
      </c>
      <c r="K985" t="s">
        <v>84</v>
      </c>
      <c r="L985" t="s">
        <v>85</v>
      </c>
      <c r="M985" t="s">
        <v>86</v>
      </c>
      <c r="N985">
        <v>2</v>
      </c>
      <c r="O985" s="1">
        <v>44669.514398148145</v>
      </c>
      <c r="P985" s="1">
        <v>44669.586400462962</v>
      </c>
      <c r="Q985">
        <v>6003</v>
      </c>
      <c r="R985">
        <v>218</v>
      </c>
      <c r="S985" t="b">
        <v>0</v>
      </c>
      <c r="T985" t="s">
        <v>87</v>
      </c>
      <c r="U985" t="b">
        <v>0</v>
      </c>
      <c r="V985" t="s">
        <v>1394</v>
      </c>
      <c r="W985" s="1">
        <v>44669.515682870369</v>
      </c>
      <c r="X985">
        <v>104</v>
      </c>
      <c r="Y985">
        <v>9</v>
      </c>
      <c r="Z985">
        <v>0</v>
      </c>
      <c r="AA985">
        <v>9</v>
      </c>
      <c r="AB985">
        <v>0</v>
      </c>
      <c r="AC985">
        <v>1</v>
      </c>
      <c r="AD985">
        <v>-9</v>
      </c>
      <c r="AE985">
        <v>0</v>
      </c>
      <c r="AF985">
        <v>0</v>
      </c>
      <c r="AG985">
        <v>0</v>
      </c>
      <c r="AH985" t="s">
        <v>190</v>
      </c>
      <c r="AI985" s="1">
        <v>44669.586400462962</v>
      </c>
      <c r="AJ985">
        <v>80</v>
      </c>
      <c r="AK985">
        <v>2</v>
      </c>
      <c r="AL985">
        <v>0</v>
      </c>
      <c r="AM985">
        <v>2</v>
      </c>
      <c r="AN985">
        <v>0</v>
      </c>
      <c r="AO985">
        <v>2</v>
      </c>
      <c r="AP985">
        <v>-11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 hidden="1" x14ac:dyDescent="0.45">
      <c r="A986" t="s">
        <v>2194</v>
      </c>
      <c r="B986" t="s">
        <v>79</v>
      </c>
      <c r="C986" t="s">
        <v>2167</v>
      </c>
      <c r="D986" t="s">
        <v>81</v>
      </c>
      <c r="E986" s="2" t="str">
        <f>HYPERLINK("capsilon://?command=openfolder&amp;siteaddress=FAM.docvelocity-na8.net&amp;folderid=FX44A13A15-597F-C970-6112-B296204FE1D5","FX22044983")</f>
        <v>FX22044983</v>
      </c>
      <c r="F986" t="s">
        <v>19</v>
      </c>
      <c r="G986" t="s">
        <v>19</v>
      </c>
      <c r="H986" t="s">
        <v>82</v>
      </c>
      <c r="I986" t="s">
        <v>2173</v>
      </c>
      <c r="J986">
        <v>250</v>
      </c>
      <c r="K986" t="s">
        <v>84</v>
      </c>
      <c r="L986" t="s">
        <v>85</v>
      </c>
      <c r="M986" t="s">
        <v>86</v>
      </c>
      <c r="N986">
        <v>2</v>
      </c>
      <c r="O986" s="1">
        <v>44669.519421296296</v>
      </c>
      <c r="P986" s="1">
        <v>44669.545740740738</v>
      </c>
      <c r="Q986">
        <v>745</v>
      </c>
      <c r="R986">
        <v>1529</v>
      </c>
      <c r="S986" t="b">
        <v>0</v>
      </c>
      <c r="T986" t="s">
        <v>87</v>
      </c>
      <c r="U986" t="b">
        <v>1</v>
      </c>
      <c r="V986" t="s">
        <v>158</v>
      </c>
      <c r="W986" s="1">
        <v>44669.52921296296</v>
      </c>
      <c r="X986">
        <v>832</v>
      </c>
      <c r="Y986">
        <v>140</v>
      </c>
      <c r="Z986">
        <v>0</v>
      </c>
      <c r="AA986">
        <v>140</v>
      </c>
      <c r="AB986">
        <v>0</v>
      </c>
      <c r="AC986">
        <v>5</v>
      </c>
      <c r="AD986">
        <v>110</v>
      </c>
      <c r="AE986">
        <v>0</v>
      </c>
      <c r="AF986">
        <v>0</v>
      </c>
      <c r="AG986">
        <v>0</v>
      </c>
      <c r="AH986" t="s">
        <v>115</v>
      </c>
      <c r="AI986" s="1">
        <v>44669.545740740738</v>
      </c>
      <c r="AJ986">
        <v>697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110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 hidden="1" x14ac:dyDescent="0.45">
      <c r="A987" t="s">
        <v>2195</v>
      </c>
      <c r="B987" t="s">
        <v>79</v>
      </c>
      <c r="C987" t="s">
        <v>1044</v>
      </c>
      <c r="D987" t="s">
        <v>81</v>
      </c>
      <c r="E987" s="2" t="str">
        <f>HYPERLINK("capsilon://?command=openfolder&amp;siteaddress=FAM.docvelocity-na8.net&amp;folderid=FX84AB5157-976F-8F68-B550-79B52A3C94F1","FX220311563")</f>
        <v>FX220311563</v>
      </c>
      <c r="F987" t="s">
        <v>19</v>
      </c>
      <c r="G987" t="s">
        <v>19</v>
      </c>
      <c r="H987" t="s">
        <v>82</v>
      </c>
      <c r="I987" t="s">
        <v>2196</v>
      </c>
      <c r="J987">
        <v>0</v>
      </c>
      <c r="K987" t="s">
        <v>84</v>
      </c>
      <c r="L987" t="s">
        <v>85</v>
      </c>
      <c r="M987" t="s">
        <v>86</v>
      </c>
      <c r="N987">
        <v>2</v>
      </c>
      <c r="O987" s="1">
        <v>44669.520636574074</v>
      </c>
      <c r="P987" s="1">
        <v>44669.585347222222</v>
      </c>
      <c r="Q987">
        <v>4911</v>
      </c>
      <c r="R987">
        <v>680</v>
      </c>
      <c r="S987" t="b">
        <v>0</v>
      </c>
      <c r="T987" t="s">
        <v>87</v>
      </c>
      <c r="U987" t="b">
        <v>0</v>
      </c>
      <c r="V987" t="s">
        <v>127</v>
      </c>
      <c r="W987" s="1">
        <v>44669.542638888888</v>
      </c>
      <c r="X987">
        <v>297</v>
      </c>
      <c r="Y987">
        <v>0</v>
      </c>
      <c r="Z987">
        <v>0</v>
      </c>
      <c r="AA987">
        <v>0</v>
      </c>
      <c r="AB987">
        <v>222</v>
      </c>
      <c r="AC987">
        <v>0</v>
      </c>
      <c r="AD987">
        <v>0</v>
      </c>
      <c r="AE987">
        <v>0</v>
      </c>
      <c r="AF987">
        <v>0</v>
      </c>
      <c r="AG987">
        <v>0</v>
      </c>
      <c r="AH987" t="s">
        <v>99</v>
      </c>
      <c r="AI987" s="1">
        <v>44669.585347222222</v>
      </c>
      <c r="AJ987">
        <v>16</v>
      </c>
      <c r="AK987">
        <v>0</v>
      </c>
      <c r="AL987">
        <v>0</v>
      </c>
      <c r="AM987">
        <v>0</v>
      </c>
      <c r="AN987">
        <v>37</v>
      </c>
      <c r="AO987">
        <v>0</v>
      </c>
      <c r="AP987">
        <v>0</v>
      </c>
      <c r="AQ987">
        <v>0</v>
      </c>
      <c r="AR987">
        <v>0</v>
      </c>
      <c r="AS987">
        <v>0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 hidden="1" x14ac:dyDescent="0.45">
      <c r="A988" t="s">
        <v>2197</v>
      </c>
      <c r="B988" t="s">
        <v>79</v>
      </c>
      <c r="C988" t="s">
        <v>2190</v>
      </c>
      <c r="D988" t="s">
        <v>81</v>
      </c>
      <c r="E988" s="2" t="str">
        <f>HYPERLINK("capsilon://?command=openfolder&amp;siteaddress=FAM.docvelocity-na8.net&amp;folderid=FXD236BA15-0D33-64FF-F7B8-FB5BB63D6D63","FX22046306")</f>
        <v>FX22046306</v>
      </c>
      <c r="F988" t="s">
        <v>19</v>
      </c>
      <c r="G988" t="s">
        <v>19</v>
      </c>
      <c r="H988" t="s">
        <v>82</v>
      </c>
      <c r="I988" t="s">
        <v>2191</v>
      </c>
      <c r="J988">
        <v>244</v>
      </c>
      <c r="K988" t="s">
        <v>84</v>
      </c>
      <c r="L988" t="s">
        <v>85</v>
      </c>
      <c r="M988" t="s">
        <v>86</v>
      </c>
      <c r="N988">
        <v>2</v>
      </c>
      <c r="O988" s="1">
        <v>44669.521585648145</v>
      </c>
      <c r="P988" s="1">
        <v>44669.637962962966</v>
      </c>
      <c r="Q988">
        <v>1156</v>
      </c>
      <c r="R988">
        <v>8899</v>
      </c>
      <c r="S988" t="b">
        <v>0</v>
      </c>
      <c r="T988" t="s">
        <v>87</v>
      </c>
      <c r="U988" t="b">
        <v>1</v>
      </c>
      <c r="V988" t="s">
        <v>1394</v>
      </c>
      <c r="W988" s="1">
        <v>44669.598425925928</v>
      </c>
      <c r="X988">
        <v>6296</v>
      </c>
      <c r="Y988">
        <v>372</v>
      </c>
      <c r="Z988">
        <v>0</v>
      </c>
      <c r="AA988">
        <v>372</v>
      </c>
      <c r="AB988">
        <v>27</v>
      </c>
      <c r="AC988">
        <v>310</v>
      </c>
      <c r="AD988">
        <v>-128</v>
      </c>
      <c r="AE988">
        <v>0</v>
      </c>
      <c r="AF988">
        <v>0</v>
      </c>
      <c r="AG988">
        <v>0</v>
      </c>
      <c r="AH988" t="s">
        <v>182</v>
      </c>
      <c r="AI988" s="1">
        <v>44669.637962962966</v>
      </c>
      <c r="AJ988">
        <v>2133</v>
      </c>
      <c r="AK988">
        <v>28</v>
      </c>
      <c r="AL988">
        <v>0</v>
      </c>
      <c r="AM988">
        <v>28</v>
      </c>
      <c r="AN988">
        <v>27</v>
      </c>
      <c r="AO988">
        <v>26</v>
      </c>
      <c r="AP988">
        <v>-156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 hidden="1" x14ac:dyDescent="0.45">
      <c r="A989" t="s">
        <v>2198</v>
      </c>
      <c r="B989" t="s">
        <v>79</v>
      </c>
      <c r="C989" t="s">
        <v>1484</v>
      </c>
      <c r="D989" t="s">
        <v>81</v>
      </c>
      <c r="E989" s="2" t="str">
        <f>HYPERLINK("capsilon://?command=openfolder&amp;siteaddress=FAM.docvelocity-na8.net&amp;folderid=FX991B4E26-E93D-1F94-8B84-549F2E135056","FX22044275")</f>
        <v>FX22044275</v>
      </c>
      <c r="F989" t="s">
        <v>19</v>
      </c>
      <c r="G989" t="s">
        <v>19</v>
      </c>
      <c r="H989" t="s">
        <v>82</v>
      </c>
      <c r="I989" t="s">
        <v>2199</v>
      </c>
      <c r="J989">
        <v>0</v>
      </c>
      <c r="K989" t="s">
        <v>84</v>
      </c>
      <c r="L989" t="s">
        <v>85</v>
      </c>
      <c r="M989" t="s">
        <v>86</v>
      </c>
      <c r="N989">
        <v>2</v>
      </c>
      <c r="O989" s="1">
        <v>44669.532222222224</v>
      </c>
      <c r="P989" s="1">
        <v>44669.585520833331</v>
      </c>
      <c r="Q989">
        <v>4489</v>
      </c>
      <c r="R989">
        <v>116</v>
      </c>
      <c r="S989" t="b">
        <v>0</v>
      </c>
      <c r="T989" t="s">
        <v>87</v>
      </c>
      <c r="U989" t="b">
        <v>0</v>
      </c>
      <c r="V989" t="s">
        <v>127</v>
      </c>
      <c r="W989" s="1">
        <v>44669.543564814812</v>
      </c>
      <c r="X989">
        <v>79</v>
      </c>
      <c r="Y989">
        <v>0</v>
      </c>
      <c r="Z989">
        <v>0</v>
      </c>
      <c r="AA989">
        <v>0</v>
      </c>
      <c r="AB989">
        <v>52</v>
      </c>
      <c r="AC989">
        <v>0</v>
      </c>
      <c r="AD989">
        <v>0</v>
      </c>
      <c r="AE989">
        <v>0</v>
      </c>
      <c r="AF989">
        <v>0</v>
      </c>
      <c r="AG989">
        <v>0</v>
      </c>
      <c r="AH989" t="s">
        <v>99</v>
      </c>
      <c r="AI989" s="1">
        <v>44669.585520833331</v>
      </c>
      <c r="AJ989">
        <v>14</v>
      </c>
      <c r="AK989">
        <v>0</v>
      </c>
      <c r="AL989">
        <v>0</v>
      </c>
      <c r="AM989">
        <v>0</v>
      </c>
      <c r="AN989">
        <v>52</v>
      </c>
      <c r="AO989">
        <v>0</v>
      </c>
      <c r="AP989">
        <v>0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 hidden="1" x14ac:dyDescent="0.45">
      <c r="A990" t="s">
        <v>2200</v>
      </c>
      <c r="B990" t="s">
        <v>79</v>
      </c>
      <c r="C990" t="s">
        <v>2201</v>
      </c>
      <c r="D990" t="s">
        <v>81</v>
      </c>
      <c r="E990" s="2" t="str">
        <f>HYPERLINK("capsilon://?command=openfolder&amp;siteaddress=FAM.docvelocity-na8.net&amp;folderid=FX182E4AC0-8FDC-043E-8820-F46DBBDEBC9A","FX22031976")</f>
        <v>FX22031976</v>
      </c>
      <c r="F990" t="s">
        <v>19</v>
      </c>
      <c r="G990" t="s">
        <v>19</v>
      </c>
      <c r="H990" t="s">
        <v>82</v>
      </c>
      <c r="I990" t="s">
        <v>2202</v>
      </c>
      <c r="J990">
        <v>168</v>
      </c>
      <c r="K990" t="s">
        <v>84</v>
      </c>
      <c r="L990" t="s">
        <v>85</v>
      </c>
      <c r="M990" t="s">
        <v>86</v>
      </c>
      <c r="N990">
        <v>1</v>
      </c>
      <c r="O990" s="1">
        <v>44669.535891203705</v>
      </c>
      <c r="P990" s="1">
        <v>44669.553900462961</v>
      </c>
      <c r="Q990">
        <v>1083</v>
      </c>
      <c r="R990">
        <v>473</v>
      </c>
      <c r="S990" t="b">
        <v>0</v>
      </c>
      <c r="T990" t="s">
        <v>87</v>
      </c>
      <c r="U990" t="b">
        <v>0</v>
      </c>
      <c r="V990" t="s">
        <v>88</v>
      </c>
      <c r="W990" s="1">
        <v>44669.553900462961</v>
      </c>
      <c r="X990">
        <v>275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168</v>
      </c>
      <c r="AE990">
        <v>144</v>
      </c>
      <c r="AF990">
        <v>0</v>
      </c>
      <c r="AG990">
        <v>12</v>
      </c>
      <c r="AH990" t="s">
        <v>87</v>
      </c>
      <c r="AI990" t="s">
        <v>87</v>
      </c>
      <c r="AJ990" t="s">
        <v>87</v>
      </c>
      <c r="AK990" t="s">
        <v>87</v>
      </c>
      <c r="AL990" t="s">
        <v>87</v>
      </c>
      <c r="AM990" t="s">
        <v>87</v>
      </c>
      <c r="AN990" t="s">
        <v>87</v>
      </c>
      <c r="AO990" t="s">
        <v>87</v>
      </c>
      <c r="AP990" t="s">
        <v>87</v>
      </c>
      <c r="AQ990" t="s">
        <v>87</v>
      </c>
      <c r="AR990" t="s">
        <v>87</v>
      </c>
      <c r="AS990" t="s">
        <v>87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 hidden="1" x14ac:dyDescent="0.45">
      <c r="A991" t="s">
        <v>2203</v>
      </c>
      <c r="B991" t="s">
        <v>79</v>
      </c>
      <c r="C991" t="s">
        <v>2204</v>
      </c>
      <c r="D991" t="s">
        <v>81</v>
      </c>
      <c r="E991" s="2" t="str">
        <f>HYPERLINK("capsilon://?command=openfolder&amp;siteaddress=FAM.docvelocity-na8.net&amp;folderid=FX8FDE7AFD-BF1F-52BE-BA74-FF344BEAE028","FX220311524")</f>
        <v>FX220311524</v>
      </c>
      <c r="F991" t="s">
        <v>19</v>
      </c>
      <c r="G991" t="s">
        <v>19</v>
      </c>
      <c r="H991" t="s">
        <v>82</v>
      </c>
      <c r="I991" t="s">
        <v>2205</v>
      </c>
      <c r="J991">
        <v>0</v>
      </c>
      <c r="K991" t="s">
        <v>84</v>
      </c>
      <c r="L991" t="s">
        <v>85</v>
      </c>
      <c r="M991" t="s">
        <v>86</v>
      </c>
      <c r="N991">
        <v>2</v>
      </c>
      <c r="O991" s="1">
        <v>44669.538217592592</v>
      </c>
      <c r="P991" s="1">
        <v>44669.585694444446</v>
      </c>
      <c r="Q991">
        <v>4038</v>
      </c>
      <c r="R991">
        <v>64</v>
      </c>
      <c r="S991" t="b">
        <v>0</v>
      </c>
      <c r="T991" t="s">
        <v>87</v>
      </c>
      <c r="U991" t="b">
        <v>0</v>
      </c>
      <c r="V991" t="s">
        <v>531</v>
      </c>
      <c r="W991" s="1">
        <v>44669.544027777774</v>
      </c>
      <c r="X991">
        <v>35</v>
      </c>
      <c r="Y991">
        <v>0</v>
      </c>
      <c r="Z991">
        <v>0</v>
      </c>
      <c r="AA991">
        <v>0</v>
      </c>
      <c r="AB991">
        <v>37</v>
      </c>
      <c r="AC991">
        <v>0</v>
      </c>
      <c r="AD991">
        <v>0</v>
      </c>
      <c r="AE991">
        <v>0</v>
      </c>
      <c r="AF991">
        <v>0</v>
      </c>
      <c r="AG991">
        <v>0</v>
      </c>
      <c r="AH991" t="s">
        <v>99</v>
      </c>
      <c r="AI991" s="1">
        <v>44669.585694444446</v>
      </c>
      <c r="AJ991">
        <v>14</v>
      </c>
      <c r="AK991">
        <v>0</v>
      </c>
      <c r="AL991">
        <v>0</v>
      </c>
      <c r="AM991">
        <v>0</v>
      </c>
      <c r="AN991">
        <v>37</v>
      </c>
      <c r="AO991">
        <v>0</v>
      </c>
      <c r="AP991">
        <v>0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 hidden="1" x14ac:dyDescent="0.45">
      <c r="A992" t="s">
        <v>2206</v>
      </c>
      <c r="B992" t="s">
        <v>79</v>
      </c>
      <c r="C992" t="s">
        <v>2207</v>
      </c>
      <c r="D992" t="s">
        <v>81</v>
      </c>
      <c r="E992" s="2" t="str">
        <f>HYPERLINK("capsilon://?command=openfolder&amp;siteaddress=FAM.docvelocity-na8.net&amp;folderid=FX9F364E35-3C14-6BDF-DA36-FDEBA17A6595","FX22041560")</f>
        <v>FX22041560</v>
      </c>
      <c r="F992" t="s">
        <v>19</v>
      </c>
      <c r="G992" t="s">
        <v>19</v>
      </c>
      <c r="H992" t="s">
        <v>82</v>
      </c>
      <c r="I992" t="s">
        <v>2208</v>
      </c>
      <c r="J992">
        <v>86</v>
      </c>
      <c r="K992" t="s">
        <v>84</v>
      </c>
      <c r="L992" t="s">
        <v>85</v>
      </c>
      <c r="M992" t="s">
        <v>86</v>
      </c>
      <c r="N992">
        <v>1</v>
      </c>
      <c r="O992" s="1">
        <v>44669.54277777778</v>
      </c>
      <c r="P992" s="1">
        <v>44669.556018518517</v>
      </c>
      <c r="Q992">
        <v>885</v>
      </c>
      <c r="R992">
        <v>259</v>
      </c>
      <c r="S992" t="b">
        <v>0</v>
      </c>
      <c r="T992" t="s">
        <v>87</v>
      </c>
      <c r="U992" t="b">
        <v>0</v>
      </c>
      <c r="V992" t="s">
        <v>88</v>
      </c>
      <c r="W992" s="1">
        <v>44669.556018518517</v>
      </c>
      <c r="X992">
        <v>182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86</v>
      </c>
      <c r="AE992">
        <v>74</v>
      </c>
      <c r="AF992">
        <v>0</v>
      </c>
      <c r="AG992">
        <v>4</v>
      </c>
      <c r="AH992" t="s">
        <v>87</v>
      </c>
      <c r="AI992" t="s">
        <v>87</v>
      </c>
      <c r="AJ992" t="s">
        <v>87</v>
      </c>
      <c r="AK992" t="s">
        <v>87</v>
      </c>
      <c r="AL992" t="s">
        <v>87</v>
      </c>
      <c r="AM992" t="s">
        <v>87</v>
      </c>
      <c r="AN992" t="s">
        <v>87</v>
      </c>
      <c r="AO992" t="s">
        <v>87</v>
      </c>
      <c r="AP992" t="s">
        <v>87</v>
      </c>
      <c r="AQ992" t="s">
        <v>87</v>
      </c>
      <c r="AR992" t="s">
        <v>87</v>
      </c>
      <c r="AS992" t="s">
        <v>87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 hidden="1" x14ac:dyDescent="0.45">
      <c r="A993" t="s">
        <v>2209</v>
      </c>
      <c r="B993" t="s">
        <v>79</v>
      </c>
      <c r="C993" t="s">
        <v>2210</v>
      </c>
      <c r="D993" t="s">
        <v>81</v>
      </c>
      <c r="E993" s="2" t="str">
        <f>HYPERLINK("capsilon://?command=openfolder&amp;siteaddress=FAM.docvelocity-na8.net&amp;folderid=FX41028851-6BD9-B7A4-7169-CAB39F3C8C36","FX220313465")</f>
        <v>FX220313465</v>
      </c>
      <c r="F993" t="s">
        <v>19</v>
      </c>
      <c r="G993" t="s">
        <v>19</v>
      </c>
      <c r="H993" t="s">
        <v>82</v>
      </c>
      <c r="I993" t="s">
        <v>2211</v>
      </c>
      <c r="J993">
        <v>247</v>
      </c>
      <c r="K993" t="s">
        <v>84</v>
      </c>
      <c r="L993" t="s">
        <v>85</v>
      </c>
      <c r="M993" t="s">
        <v>86</v>
      </c>
      <c r="N993">
        <v>1</v>
      </c>
      <c r="O993" s="1">
        <v>44655.47378472222</v>
      </c>
      <c r="P993" s="1">
        <v>44655.501273148147</v>
      </c>
      <c r="Q993">
        <v>1911</v>
      </c>
      <c r="R993">
        <v>464</v>
      </c>
      <c r="S993" t="b">
        <v>0</v>
      </c>
      <c r="T993" t="s">
        <v>87</v>
      </c>
      <c r="U993" t="b">
        <v>0</v>
      </c>
      <c r="V993" t="s">
        <v>88</v>
      </c>
      <c r="W993" s="1">
        <v>44655.501273148147</v>
      </c>
      <c r="X993">
        <v>210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247</v>
      </c>
      <c r="AE993">
        <v>211</v>
      </c>
      <c r="AF993">
        <v>0</v>
      </c>
      <c r="AG993">
        <v>9</v>
      </c>
      <c r="AH993" t="s">
        <v>87</v>
      </c>
      <c r="AI993" t="s">
        <v>87</v>
      </c>
      <c r="AJ993" t="s">
        <v>87</v>
      </c>
      <c r="AK993" t="s">
        <v>87</v>
      </c>
      <c r="AL993" t="s">
        <v>87</v>
      </c>
      <c r="AM993" t="s">
        <v>87</v>
      </c>
      <c r="AN993" t="s">
        <v>87</v>
      </c>
      <c r="AO993" t="s">
        <v>87</v>
      </c>
      <c r="AP993" t="s">
        <v>87</v>
      </c>
      <c r="AQ993" t="s">
        <v>87</v>
      </c>
      <c r="AR993" t="s">
        <v>87</v>
      </c>
      <c r="AS993" t="s">
        <v>87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 hidden="1" x14ac:dyDescent="0.45">
      <c r="A994" t="s">
        <v>2212</v>
      </c>
      <c r="B994" t="s">
        <v>79</v>
      </c>
      <c r="C994" t="s">
        <v>2201</v>
      </c>
      <c r="D994" t="s">
        <v>81</v>
      </c>
      <c r="E994" s="2" t="str">
        <f>HYPERLINK("capsilon://?command=openfolder&amp;siteaddress=FAM.docvelocity-na8.net&amp;folderid=FX182E4AC0-8FDC-043E-8820-F46DBBDEBC9A","FX22031976")</f>
        <v>FX22031976</v>
      </c>
      <c r="F994" t="s">
        <v>19</v>
      </c>
      <c r="G994" t="s">
        <v>19</v>
      </c>
      <c r="H994" t="s">
        <v>82</v>
      </c>
      <c r="I994" t="s">
        <v>2202</v>
      </c>
      <c r="J994">
        <v>380</v>
      </c>
      <c r="K994" t="s">
        <v>84</v>
      </c>
      <c r="L994" t="s">
        <v>85</v>
      </c>
      <c r="M994" t="s">
        <v>86</v>
      </c>
      <c r="N994">
        <v>2</v>
      </c>
      <c r="O994" s="1">
        <v>44669.554826388892</v>
      </c>
      <c r="P994" s="1">
        <v>44669.585046296299</v>
      </c>
      <c r="Q994">
        <v>1039</v>
      </c>
      <c r="R994">
        <v>1572</v>
      </c>
      <c r="S994" t="b">
        <v>0</v>
      </c>
      <c r="T994" t="s">
        <v>87</v>
      </c>
      <c r="U994" t="b">
        <v>1</v>
      </c>
      <c r="V994" t="s">
        <v>158</v>
      </c>
      <c r="W994" s="1">
        <v>44669.565405092595</v>
      </c>
      <c r="X994">
        <v>835</v>
      </c>
      <c r="Y994">
        <v>306</v>
      </c>
      <c r="Z994">
        <v>0</v>
      </c>
      <c r="AA994">
        <v>306</v>
      </c>
      <c r="AB994">
        <v>0</v>
      </c>
      <c r="AC994">
        <v>4</v>
      </c>
      <c r="AD994">
        <v>74</v>
      </c>
      <c r="AE994">
        <v>0</v>
      </c>
      <c r="AF994">
        <v>0</v>
      </c>
      <c r="AG994">
        <v>0</v>
      </c>
      <c r="AH994" t="s">
        <v>190</v>
      </c>
      <c r="AI994" s="1">
        <v>44669.585046296299</v>
      </c>
      <c r="AJ994">
        <v>704</v>
      </c>
      <c r="AK994">
        <v>1</v>
      </c>
      <c r="AL994">
        <v>0</v>
      </c>
      <c r="AM994">
        <v>1</v>
      </c>
      <c r="AN994">
        <v>0</v>
      </c>
      <c r="AO994">
        <v>1</v>
      </c>
      <c r="AP994">
        <v>73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 hidden="1" x14ac:dyDescent="0.45">
      <c r="A995" t="s">
        <v>2213</v>
      </c>
      <c r="B995" t="s">
        <v>79</v>
      </c>
      <c r="C995" t="s">
        <v>2207</v>
      </c>
      <c r="D995" t="s">
        <v>81</v>
      </c>
      <c r="E995" s="2" t="str">
        <f>HYPERLINK("capsilon://?command=openfolder&amp;siteaddress=FAM.docvelocity-na8.net&amp;folderid=FX9F364E35-3C14-6BDF-DA36-FDEBA17A6595","FX22041560")</f>
        <v>FX22041560</v>
      </c>
      <c r="F995" t="s">
        <v>19</v>
      </c>
      <c r="G995" t="s">
        <v>19</v>
      </c>
      <c r="H995" t="s">
        <v>82</v>
      </c>
      <c r="I995" t="s">
        <v>2208</v>
      </c>
      <c r="J995">
        <v>138</v>
      </c>
      <c r="K995" t="s">
        <v>84</v>
      </c>
      <c r="L995" t="s">
        <v>85</v>
      </c>
      <c r="M995" t="s">
        <v>86</v>
      </c>
      <c r="N995">
        <v>2</v>
      </c>
      <c r="O995" s="1">
        <v>44669.556666666664</v>
      </c>
      <c r="P995" s="1">
        <v>44669.585150462961</v>
      </c>
      <c r="Q995">
        <v>1134</v>
      </c>
      <c r="R995">
        <v>1327</v>
      </c>
      <c r="S995" t="b">
        <v>0</v>
      </c>
      <c r="T995" t="s">
        <v>87</v>
      </c>
      <c r="U995" t="b">
        <v>1</v>
      </c>
      <c r="V995" t="s">
        <v>114</v>
      </c>
      <c r="W995" s="1">
        <v>44669.568749999999</v>
      </c>
      <c r="X995">
        <v>724</v>
      </c>
      <c r="Y995">
        <v>114</v>
      </c>
      <c r="Z995">
        <v>0</v>
      </c>
      <c r="AA995">
        <v>114</v>
      </c>
      <c r="AB995">
        <v>0</v>
      </c>
      <c r="AC995">
        <v>22</v>
      </c>
      <c r="AD995">
        <v>24</v>
      </c>
      <c r="AE995">
        <v>0</v>
      </c>
      <c r="AF995">
        <v>0</v>
      </c>
      <c r="AG995">
        <v>0</v>
      </c>
      <c r="AH995" t="s">
        <v>99</v>
      </c>
      <c r="AI995" s="1">
        <v>44669.585150462961</v>
      </c>
      <c r="AJ995">
        <v>530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24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 hidden="1" x14ac:dyDescent="0.45">
      <c r="A996" t="s">
        <v>2214</v>
      </c>
      <c r="B996" t="s">
        <v>79</v>
      </c>
      <c r="C996" t="s">
        <v>2215</v>
      </c>
      <c r="D996" t="s">
        <v>81</v>
      </c>
      <c r="E996" s="2" t="str">
        <f>HYPERLINK("capsilon://?command=openfolder&amp;siteaddress=FAM.docvelocity-na8.net&amp;folderid=FXC7949793-4166-4628-032F-CC80F3165D22","FX22046371")</f>
        <v>FX22046371</v>
      </c>
      <c r="F996" t="s">
        <v>19</v>
      </c>
      <c r="G996" t="s">
        <v>19</v>
      </c>
      <c r="H996" t="s">
        <v>82</v>
      </c>
      <c r="I996" t="s">
        <v>2216</v>
      </c>
      <c r="J996">
        <v>484</v>
      </c>
      <c r="K996" t="s">
        <v>84</v>
      </c>
      <c r="L996" t="s">
        <v>85</v>
      </c>
      <c r="M996" t="s">
        <v>86</v>
      </c>
      <c r="N996">
        <v>1</v>
      </c>
      <c r="O996" s="1">
        <v>44669.559004629627</v>
      </c>
      <c r="P996" s="1">
        <v>44669.61141203704</v>
      </c>
      <c r="Q996">
        <v>3905</v>
      </c>
      <c r="R996">
        <v>623</v>
      </c>
      <c r="S996" t="b">
        <v>0</v>
      </c>
      <c r="T996" t="s">
        <v>87</v>
      </c>
      <c r="U996" t="b">
        <v>0</v>
      </c>
      <c r="V996" t="s">
        <v>88</v>
      </c>
      <c r="W996" s="1">
        <v>44669.61141203704</v>
      </c>
      <c r="X996">
        <v>292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484</v>
      </c>
      <c r="AE996">
        <v>460</v>
      </c>
      <c r="AF996">
        <v>0</v>
      </c>
      <c r="AG996">
        <v>15</v>
      </c>
      <c r="AH996" t="s">
        <v>87</v>
      </c>
      <c r="AI996" t="s">
        <v>87</v>
      </c>
      <c r="AJ996" t="s">
        <v>87</v>
      </c>
      <c r="AK996" t="s">
        <v>87</v>
      </c>
      <c r="AL996" t="s">
        <v>87</v>
      </c>
      <c r="AM996" t="s">
        <v>87</v>
      </c>
      <c r="AN996" t="s">
        <v>87</v>
      </c>
      <c r="AO996" t="s">
        <v>87</v>
      </c>
      <c r="AP996" t="s">
        <v>87</v>
      </c>
      <c r="AQ996" t="s">
        <v>87</v>
      </c>
      <c r="AR996" t="s">
        <v>87</v>
      </c>
      <c r="AS996" t="s">
        <v>87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 hidden="1" x14ac:dyDescent="0.45">
      <c r="A997" t="s">
        <v>2217</v>
      </c>
      <c r="B997" t="s">
        <v>79</v>
      </c>
      <c r="C997" t="s">
        <v>2218</v>
      </c>
      <c r="D997" t="s">
        <v>81</v>
      </c>
      <c r="E997" s="2" t="str">
        <f>HYPERLINK("capsilon://?command=openfolder&amp;siteaddress=FAM.docvelocity-na8.net&amp;folderid=FXDA2666EA-9450-E02A-A45D-FDC895C31E22","FX22046081")</f>
        <v>FX22046081</v>
      </c>
      <c r="F997" t="s">
        <v>19</v>
      </c>
      <c r="G997" t="s">
        <v>19</v>
      </c>
      <c r="H997" t="s">
        <v>82</v>
      </c>
      <c r="I997" t="s">
        <v>2219</v>
      </c>
      <c r="J997">
        <v>314</v>
      </c>
      <c r="K997" t="s">
        <v>84</v>
      </c>
      <c r="L997" t="s">
        <v>85</v>
      </c>
      <c r="M997" t="s">
        <v>86</v>
      </c>
      <c r="N997">
        <v>1</v>
      </c>
      <c r="O997" s="1">
        <v>44669.561550925922</v>
      </c>
      <c r="P997" s="1">
        <v>44669.61310185185</v>
      </c>
      <c r="Q997">
        <v>4097</v>
      </c>
      <c r="R997">
        <v>357</v>
      </c>
      <c r="S997" t="b">
        <v>0</v>
      </c>
      <c r="T997" t="s">
        <v>87</v>
      </c>
      <c r="U997" t="b">
        <v>0</v>
      </c>
      <c r="V997" t="s">
        <v>88</v>
      </c>
      <c r="W997" s="1">
        <v>44669.61310185185</v>
      </c>
      <c r="X997">
        <v>145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314</v>
      </c>
      <c r="AE997">
        <v>278</v>
      </c>
      <c r="AF997">
        <v>0</v>
      </c>
      <c r="AG997">
        <v>9</v>
      </c>
      <c r="AH997" t="s">
        <v>87</v>
      </c>
      <c r="AI997" t="s">
        <v>87</v>
      </c>
      <c r="AJ997" t="s">
        <v>87</v>
      </c>
      <c r="AK997" t="s">
        <v>87</v>
      </c>
      <c r="AL997" t="s">
        <v>87</v>
      </c>
      <c r="AM997" t="s">
        <v>87</v>
      </c>
      <c r="AN997" t="s">
        <v>87</v>
      </c>
      <c r="AO997" t="s">
        <v>87</v>
      </c>
      <c r="AP997" t="s">
        <v>87</v>
      </c>
      <c r="AQ997" t="s">
        <v>87</v>
      </c>
      <c r="AR997" t="s">
        <v>87</v>
      </c>
      <c r="AS997" t="s">
        <v>87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 hidden="1" x14ac:dyDescent="0.45">
      <c r="A998" t="s">
        <v>2220</v>
      </c>
      <c r="B998" t="s">
        <v>79</v>
      </c>
      <c r="C998" t="s">
        <v>2221</v>
      </c>
      <c r="D998" t="s">
        <v>81</v>
      </c>
      <c r="E998" s="2" t="str">
        <f>HYPERLINK("capsilon://?command=openfolder&amp;siteaddress=FAM.docvelocity-na8.net&amp;folderid=FXDC54CA48-3854-5135-83BB-1554E4C6E3F8","FX22043969")</f>
        <v>FX22043969</v>
      </c>
      <c r="F998" t="s">
        <v>19</v>
      </c>
      <c r="G998" t="s">
        <v>19</v>
      </c>
      <c r="H998" t="s">
        <v>82</v>
      </c>
      <c r="I998" t="s">
        <v>2222</v>
      </c>
      <c r="J998">
        <v>187</v>
      </c>
      <c r="K998" t="s">
        <v>84</v>
      </c>
      <c r="L998" t="s">
        <v>85</v>
      </c>
      <c r="M998" t="s">
        <v>86</v>
      </c>
      <c r="N998">
        <v>1</v>
      </c>
      <c r="O998" s="1">
        <v>44669.575162037036</v>
      </c>
      <c r="P998" s="1">
        <v>44669.61446759259</v>
      </c>
      <c r="Q998">
        <v>3047</v>
      </c>
      <c r="R998">
        <v>349</v>
      </c>
      <c r="S998" t="b">
        <v>0</v>
      </c>
      <c r="T998" t="s">
        <v>87</v>
      </c>
      <c r="U998" t="b">
        <v>0</v>
      </c>
      <c r="V998" t="s">
        <v>88</v>
      </c>
      <c r="W998" s="1">
        <v>44669.61446759259</v>
      </c>
      <c r="X998">
        <v>117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187</v>
      </c>
      <c r="AE998">
        <v>161</v>
      </c>
      <c r="AF998">
        <v>0</v>
      </c>
      <c r="AG998">
        <v>4</v>
      </c>
      <c r="AH998" t="s">
        <v>87</v>
      </c>
      <c r="AI998" t="s">
        <v>87</v>
      </c>
      <c r="AJ998" t="s">
        <v>87</v>
      </c>
      <c r="AK998" t="s">
        <v>87</v>
      </c>
      <c r="AL998" t="s">
        <v>87</v>
      </c>
      <c r="AM998" t="s">
        <v>87</v>
      </c>
      <c r="AN998" t="s">
        <v>87</v>
      </c>
      <c r="AO998" t="s">
        <v>87</v>
      </c>
      <c r="AP998" t="s">
        <v>87</v>
      </c>
      <c r="AQ998" t="s">
        <v>87</v>
      </c>
      <c r="AR998" t="s">
        <v>87</v>
      </c>
      <c r="AS998" t="s">
        <v>87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 hidden="1" x14ac:dyDescent="0.45">
      <c r="A999" t="s">
        <v>2223</v>
      </c>
      <c r="B999" t="s">
        <v>79</v>
      </c>
      <c r="C999" t="s">
        <v>2224</v>
      </c>
      <c r="D999" t="s">
        <v>81</v>
      </c>
      <c r="E999" s="2" t="str">
        <f>HYPERLINK("capsilon://?command=openfolder&amp;siteaddress=FAM.docvelocity-na8.net&amp;folderid=FX4CA23068-198B-6344-CE75-E1329A1BA86B","FX22044989")</f>
        <v>FX22044989</v>
      </c>
      <c r="F999" t="s">
        <v>19</v>
      </c>
      <c r="G999" t="s">
        <v>19</v>
      </c>
      <c r="H999" t="s">
        <v>82</v>
      </c>
      <c r="I999" t="s">
        <v>2225</v>
      </c>
      <c r="J999">
        <v>28</v>
      </c>
      <c r="K999" t="s">
        <v>84</v>
      </c>
      <c r="L999" t="s">
        <v>85</v>
      </c>
      <c r="M999" t="s">
        <v>86</v>
      </c>
      <c r="N999">
        <v>2</v>
      </c>
      <c r="O999" s="1">
        <v>44669.575196759259</v>
      </c>
      <c r="P999" s="1">
        <v>44669.588391203702</v>
      </c>
      <c r="Q999">
        <v>692</v>
      </c>
      <c r="R999">
        <v>448</v>
      </c>
      <c r="S999" t="b">
        <v>0</v>
      </c>
      <c r="T999" t="s">
        <v>87</v>
      </c>
      <c r="U999" t="b">
        <v>0</v>
      </c>
      <c r="V999" t="s">
        <v>148</v>
      </c>
      <c r="W999" s="1">
        <v>44669.577708333331</v>
      </c>
      <c r="X999">
        <v>216</v>
      </c>
      <c r="Y999">
        <v>21</v>
      </c>
      <c r="Z999">
        <v>0</v>
      </c>
      <c r="AA999">
        <v>21</v>
      </c>
      <c r="AB999">
        <v>0</v>
      </c>
      <c r="AC999">
        <v>0</v>
      </c>
      <c r="AD999">
        <v>7</v>
      </c>
      <c r="AE999">
        <v>0</v>
      </c>
      <c r="AF999">
        <v>0</v>
      </c>
      <c r="AG999">
        <v>0</v>
      </c>
      <c r="AH999" t="s">
        <v>99</v>
      </c>
      <c r="AI999" s="1">
        <v>44669.588391203702</v>
      </c>
      <c r="AJ999">
        <v>232</v>
      </c>
      <c r="AK999">
        <v>1</v>
      </c>
      <c r="AL999">
        <v>0</v>
      </c>
      <c r="AM999">
        <v>1</v>
      </c>
      <c r="AN999">
        <v>0</v>
      </c>
      <c r="AO999">
        <v>0</v>
      </c>
      <c r="AP999">
        <v>6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 hidden="1" x14ac:dyDescent="0.45">
      <c r="A1000" t="s">
        <v>2226</v>
      </c>
      <c r="B1000" t="s">
        <v>79</v>
      </c>
      <c r="C1000" t="s">
        <v>2224</v>
      </c>
      <c r="D1000" t="s">
        <v>81</v>
      </c>
      <c r="E1000" s="2" t="str">
        <f>HYPERLINK("capsilon://?command=openfolder&amp;siteaddress=FAM.docvelocity-na8.net&amp;folderid=FX4CA23068-198B-6344-CE75-E1329A1BA86B","FX22044989")</f>
        <v>FX22044989</v>
      </c>
      <c r="F1000" t="s">
        <v>19</v>
      </c>
      <c r="G1000" t="s">
        <v>19</v>
      </c>
      <c r="H1000" t="s">
        <v>82</v>
      </c>
      <c r="I1000" t="s">
        <v>2227</v>
      </c>
      <c r="J1000">
        <v>0</v>
      </c>
      <c r="K1000" t="s">
        <v>84</v>
      </c>
      <c r="L1000" t="s">
        <v>85</v>
      </c>
      <c r="M1000" t="s">
        <v>86</v>
      </c>
      <c r="N1000">
        <v>2</v>
      </c>
      <c r="O1000" s="1">
        <v>44669.575729166667</v>
      </c>
      <c r="P1000" s="1">
        <v>44669.588043981479</v>
      </c>
      <c r="Q1000">
        <v>560</v>
      </c>
      <c r="R1000">
        <v>504</v>
      </c>
      <c r="S1000" t="b">
        <v>0</v>
      </c>
      <c r="T1000" t="s">
        <v>87</v>
      </c>
      <c r="U1000" t="b">
        <v>0</v>
      </c>
      <c r="V1000" t="s">
        <v>531</v>
      </c>
      <c r="W1000" s="1">
        <v>44669.580023148148</v>
      </c>
      <c r="X1000">
        <v>363</v>
      </c>
      <c r="Y1000">
        <v>37</v>
      </c>
      <c r="Z1000">
        <v>0</v>
      </c>
      <c r="AA1000">
        <v>37</v>
      </c>
      <c r="AB1000">
        <v>0</v>
      </c>
      <c r="AC1000">
        <v>27</v>
      </c>
      <c r="AD1000">
        <v>-37</v>
      </c>
      <c r="AE1000">
        <v>0</v>
      </c>
      <c r="AF1000">
        <v>0</v>
      </c>
      <c r="AG1000">
        <v>0</v>
      </c>
      <c r="AH1000" t="s">
        <v>190</v>
      </c>
      <c r="AI1000" s="1">
        <v>44669.588043981479</v>
      </c>
      <c r="AJ1000">
        <v>141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-37</v>
      </c>
      <c r="AQ1000">
        <v>0</v>
      </c>
      <c r="AR1000">
        <v>0</v>
      </c>
      <c r="AS1000">
        <v>0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 hidden="1" x14ac:dyDescent="0.45">
      <c r="A1001" t="s">
        <v>2228</v>
      </c>
      <c r="B1001" t="s">
        <v>79</v>
      </c>
      <c r="C1001" t="s">
        <v>2224</v>
      </c>
      <c r="D1001" t="s">
        <v>81</v>
      </c>
      <c r="E1001" s="2" t="str">
        <f>HYPERLINK("capsilon://?command=openfolder&amp;siteaddress=FAM.docvelocity-na8.net&amp;folderid=FX4CA23068-198B-6344-CE75-E1329A1BA86B","FX22044989")</f>
        <v>FX22044989</v>
      </c>
      <c r="F1001" t="s">
        <v>19</v>
      </c>
      <c r="G1001" t="s">
        <v>19</v>
      </c>
      <c r="H1001" t="s">
        <v>82</v>
      </c>
      <c r="I1001" t="s">
        <v>2229</v>
      </c>
      <c r="J1001">
        <v>0</v>
      </c>
      <c r="K1001" t="s">
        <v>84</v>
      </c>
      <c r="L1001" t="s">
        <v>85</v>
      </c>
      <c r="M1001" t="s">
        <v>86</v>
      </c>
      <c r="N1001">
        <v>2</v>
      </c>
      <c r="O1001" s="1">
        <v>44669.576215277775</v>
      </c>
      <c r="P1001" s="1">
        <v>44669.590370370373</v>
      </c>
      <c r="Q1001">
        <v>588</v>
      </c>
      <c r="R1001">
        <v>635</v>
      </c>
      <c r="S1001" t="b">
        <v>0</v>
      </c>
      <c r="T1001" t="s">
        <v>87</v>
      </c>
      <c r="U1001" t="b">
        <v>0</v>
      </c>
      <c r="V1001" t="s">
        <v>531</v>
      </c>
      <c r="W1001" s="1">
        <v>44669.584039351852</v>
      </c>
      <c r="X1001">
        <v>272</v>
      </c>
      <c r="Y1001">
        <v>37</v>
      </c>
      <c r="Z1001">
        <v>0</v>
      </c>
      <c r="AA1001">
        <v>37</v>
      </c>
      <c r="AB1001">
        <v>0</v>
      </c>
      <c r="AC1001">
        <v>25</v>
      </c>
      <c r="AD1001">
        <v>-37</v>
      </c>
      <c r="AE1001">
        <v>0</v>
      </c>
      <c r="AF1001">
        <v>0</v>
      </c>
      <c r="AG1001">
        <v>0</v>
      </c>
      <c r="AH1001" t="s">
        <v>182</v>
      </c>
      <c r="AI1001" s="1">
        <v>44669.590370370373</v>
      </c>
      <c r="AJ1001">
        <v>277</v>
      </c>
      <c r="AK1001">
        <v>1</v>
      </c>
      <c r="AL1001">
        <v>0</v>
      </c>
      <c r="AM1001">
        <v>1</v>
      </c>
      <c r="AN1001">
        <v>0</v>
      </c>
      <c r="AO1001">
        <v>1</v>
      </c>
      <c r="AP1001">
        <v>-38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 hidden="1" x14ac:dyDescent="0.45">
      <c r="A1002" t="s">
        <v>2230</v>
      </c>
      <c r="B1002" t="s">
        <v>79</v>
      </c>
      <c r="C1002" t="s">
        <v>2224</v>
      </c>
      <c r="D1002" t="s">
        <v>81</v>
      </c>
      <c r="E1002" s="2" t="str">
        <f>HYPERLINK("capsilon://?command=openfolder&amp;siteaddress=FAM.docvelocity-na8.net&amp;folderid=FX4CA23068-198B-6344-CE75-E1329A1BA86B","FX22044989")</f>
        <v>FX22044989</v>
      </c>
      <c r="F1002" t="s">
        <v>19</v>
      </c>
      <c r="G1002" t="s">
        <v>19</v>
      </c>
      <c r="H1002" t="s">
        <v>82</v>
      </c>
      <c r="I1002" t="s">
        <v>2231</v>
      </c>
      <c r="J1002">
        <v>28</v>
      </c>
      <c r="K1002" t="s">
        <v>84</v>
      </c>
      <c r="L1002" t="s">
        <v>85</v>
      </c>
      <c r="M1002" t="s">
        <v>86</v>
      </c>
      <c r="N1002">
        <v>2</v>
      </c>
      <c r="O1002" s="1">
        <v>44669.576331018521</v>
      </c>
      <c r="P1002" s="1">
        <v>44669.59065972222</v>
      </c>
      <c r="Q1002">
        <v>612</v>
      </c>
      <c r="R1002">
        <v>626</v>
      </c>
      <c r="S1002" t="b">
        <v>0</v>
      </c>
      <c r="T1002" t="s">
        <v>87</v>
      </c>
      <c r="U1002" t="b">
        <v>0</v>
      </c>
      <c r="V1002" t="s">
        <v>158</v>
      </c>
      <c r="W1002" s="1">
        <v>44669.581122685187</v>
      </c>
      <c r="X1002">
        <v>401</v>
      </c>
      <c r="Y1002">
        <v>21</v>
      </c>
      <c r="Z1002">
        <v>0</v>
      </c>
      <c r="AA1002">
        <v>21</v>
      </c>
      <c r="AB1002">
        <v>0</v>
      </c>
      <c r="AC1002">
        <v>3</v>
      </c>
      <c r="AD1002">
        <v>7</v>
      </c>
      <c r="AE1002">
        <v>0</v>
      </c>
      <c r="AF1002">
        <v>0</v>
      </c>
      <c r="AG1002">
        <v>0</v>
      </c>
      <c r="AH1002" t="s">
        <v>190</v>
      </c>
      <c r="AI1002" s="1">
        <v>44669.59065972222</v>
      </c>
      <c r="AJ1002">
        <v>225</v>
      </c>
      <c r="AK1002">
        <v>1</v>
      </c>
      <c r="AL1002">
        <v>0</v>
      </c>
      <c r="AM1002">
        <v>1</v>
      </c>
      <c r="AN1002">
        <v>0</v>
      </c>
      <c r="AO1002">
        <v>1</v>
      </c>
      <c r="AP1002">
        <v>6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 hidden="1" x14ac:dyDescent="0.45">
      <c r="A1003" t="s">
        <v>2232</v>
      </c>
      <c r="B1003" t="s">
        <v>79</v>
      </c>
      <c r="C1003" t="s">
        <v>2224</v>
      </c>
      <c r="D1003" t="s">
        <v>81</v>
      </c>
      <c r="E1003" s="2" t="str">
        <f>HYPERLINK("capsilon://?command=openfolder&amp;siteaddress=FAM.docvelocity-na8.net&amp;folderid=FX4CA23068-198B-6344-CE75-E1329A1BA86B","FX22044989")</f>
        <v>FX22044989</v>
      </c>
      <c r="F1003" t="s">
        <v>19</v>
      </c>
      <c r="G1003" t="s">
        <v>19</v>
      </c>
      <c r="H1003" t="s">
        <v>82</v>
      </c>
      <c r="I1003" t="s">
        <v>2233</v>
      </c>
      <c r="J1003">
        <v>183</v>
      </c>
      <c r="K1003" t="s">
        <v>84</v>
      </c>
      <c r="L1003" t="s">
        <v>85</v>
      </c>
      <c r="M1003" t="s">
        <v>86</v>
      </c>
      <c r="N1003">
        <v>1</v>
      </c>
      <c r="O1003" s="1">
        <v>44669.577731481484</v>
      </c>
      <c r="P1003" s="1">
        <v>44669.615543981483</v>
      </c>
      <c r="Q1003">
        <v>3062</v>
      </c>
      <c r="R1003">
        <v>205</v>
      </c>
      <c r="S1003" t="b">
        <v>0</v>
      </c>
      <c r="T1003" t="s">
        <v>87</v>
      </c>
      <c r="U1003" t="b">
        <v>0</v>
      </c>
      <c r="V1003" t="s">
        <v>88</v>
      </c>
      <c r="W1003" s="1">
        <v>44669.615543981483</v>
      </c>
      <c r="X1003">
        <v>92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183</v>
      </c>
      <c r="AE1003">
        <v>178</v>
      </c>
      <c r="AF1003">
        <v>0</v>
      </c>
      <c r="AG1003">
        <v>2</v>
      </c>
      <c r="AH1003" t="s">
        <v>87</v>
      </c>
      <c r="AI1003" t="s">
        <v>87</v>
      </c>
      <c r="AJ1003" t="s">
        <v>87</v>
      </c>
      <c r="AK1003" t="s">
        <v>87</v>
      </c>
      <c r="AL1003" t="s">
        <v>87</v>
      </c>
      <c r="AM1003" t="s">
        <v>87</v>
      </c>
      <c r="AN1003" t="s">
        <v>87</v>
      </c>
      <c r="AO1003" t="s">
        <v>87</v>
      </c>
      <c r="AP1003" t="s">
        <v>87</v>
      </c>
      <c r="AQ1003" t="s">
        <v>87</v>
      </c>
      <c r="AR1003" t="s">
        <v>87</v>
      </c>
      <c r="AS1003" t="s">
        <v>87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 hidden="1" x14ac:dyDescent="0.45">
      <c r="A1004" t="s">
        <v>2234</v>
      </c>
      <c r="B1004" t="s">
        <v>79</v>
      </c>
      <c r="C1004" t="s">
        <v>2158</v>
      </c>
      <c r="D1004" t="s">
        <v>81</v>
      </c>
      <c r="E1004" s="2" t="str">
        <f>HYPERLINK("capsilon://?command=openfolder&amp;siteaddress=FAM.docvelocity-na8.net&amp;folderid=FXC9ED1A81-1A91-D762-EF19-5E0E9AFBA85F","FX22045824")</f>
        <v>FX22045824</v>
      </c>
      <c r="F1004" t="s">
        <v>19</v>
      </c>
      <c r="G1004" t="s">
        <v>19</v>
      </c>
      <c r="H1004" t="s">
        <v>82</v>
      </c>
      <c r="I1004" t="s">
        <v>2235</v>
      </c>
      <c r="J1004">
        <v>0</v>
      </c>
      <c r="K1004" t="s">
        <v>84</v>
      </c>
      <c r="L1004" t="s">
        <v>85</v>
      </c>
      <c r="M1004" t="s">
        <v>86</v>
      </c>
      <c r="N1004">
        <v>2</v>
      </c>
      <c r="O1004" s="1">
        <v>44669.593981481485</v>
      </c>
      <c r="P1004" s="1">
        <v>44669.610775462963</v>
      </c>
      <c r="Q1004">
        <v>1189</v>
      </c>
      <c r="R1004">
        <v>262</v>
      </c>
      <c r="S1004" t="b">
        <v>0</v>
      </c>
      <c r="T1004" t="s">
        <v>87</v>
      </c>
      <c r="U1004" t="b">
        <v>0</v>
      </c>
      <c r="V1004" t="s">
        <v>148</v>
      </c>
      <c r="W1004" s="1">
        <v>44669.59578703704</v>
      </c>
      <c r="X1004">
        <v>152</v>
      </c>
      <c r="Y1004">
        <v>9</v>
      </c>
      <c r="Z1004">
        <v>0</v>
      </c>
      <c r="AA1004">
        <v>9</v>
      </c>
      <c r="AB1004">
        <v>0</v>
      </c>
      <c r="AC1004">
        <v>2</v>
      </c>
      <c r="AD1004">
        <v>-9</v>
      </c>
      <c r="AE1004">
        <v>0</v>
      </c>
      <c r="AF1004">
        <v>0</v>
      </c>
      <c r="AG1004">
        <v>0</v>
      </c>
      <c r="AH1004" t="s">
        <v>99</v>
      </c>
      <c r="AI1004" s="1">
        <v>44669.610775462963</v>
      </c>
      <c r="AJ1004">
        <v>105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-9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 hidden="1" x14ac:dyDescent="0.45">
      <c r="A1005" t="s">
        <v>2236</v>
      </c>
      <c r="B1005" t="s">
        <v>79</v>
      </c>
      <c r="C1005" t="s">
        <v>2237</v>
      </c>
      <c r="D1005" t="s">
        <v>81</v>
      </c>
      <c r="E1005" s="2" t="str">
        <f t="shared" ref="E1005:E1011" si="26">HYPERLINK("capsilon://?command=openfolder&amp;siteaddress=FAM.docvelocity-na8.net&amp;folderid=FXBF192D61-E875-3AE0-AAA6-93A6534C5117","FX22045196")</f>
        <v>FX22045196</v>
      </c>
      <c r="F1005" t="s">
        <v>19</v>
      </c>
      <c r="G1005" t="s">
        <v>19</v>
      </c>
      <c r="H1005" t="s">
        <v>82</v>
      </c>
      <c r="I1005" t="s">
        <v>2238</v>
      </c>
      <c r="J1005">
        <v>79</v>
      </c>
      <c r="K1005" t="s">
        <v>84</v>
      </c>
      <c r="L1005" t="s">
        <v>85</v>
      </c>
      <c r="M1005" t="s">
        <v>86</v>
      </c>
      <c r="N1005">
        <v>2</v>
      </c>
      <c r="O1005" s="1">
        <v>44669.594814814816</v>
      </c>
      <c r="P1005" s="1">
        <v>44669.615706018521</v>
      </c>
      <c r="Q1005">
        <v>1023</v>
      </c>
      <c r="R1005">
        <v>782</v>
      </c>
      <c r="S1005" t="b">
        <v>0</v>
      </c>
      <c r="T1005" t="s">
        <v>87</v>
      </c>
      <c r="U1005" t="b">
        <v>0</v>
      </c>
      <c r="V1005" t="s">
        <v>148</v>
      </c>
      <c r="W1005" s="1">
        <v>44669.599930555552</v>
      </c>
      <c r="X1005">
        <v>357</v>
      </c>
      <c r="Y1005">
        <v>74</v>
      </c>
      <c r="Z1005">
        <v>0</v>
      </c>
      <c r="AA1005">
        <v>74</v>
      </c>
      <c r="AB1005">
        <v>0</v>
      </c>
      <c r="AC1005">
        <v>1</v>
      </c>
      <c r="AD1005">
        <v>5</v>
      </c>
      <c r="AE1005">
        <v>0</v>
      </c>
      <c r="AF1005">
        <v>0</v>
      </c>
      <c r="AG1005">
        <v>0</v>
      </c>
      <c r="AH1005" t="s">
        <v>99</v>
      </c>
      <c r="AI1005" s="1">
        <v>44669.615706018521</v>
      </c>
      <c r="AJ1005">
        <v>425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5</v>
      </c>
      <c r="AQ1005">
        <v>0</v>
      </c>
      <c r="AR1005">
        <v>0</v>
      </c>
      <c r="AS1005">
        <v>0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 hidden="1" x14ac:dyDescent="0.45">
      <c r="A1006" t="s">
        <v>2239</v>
      </c>
      <c r="B1006" t="s">
        <v>79</v>
      </c>
      <c r="C1006" t="s">
        <v>2237</v>
      </c>
      <c r="D1006" t="s">
        <v>81</v>
      </c>
      <c r="E1006" s="2" t="str">
        <f t="shared" si="26"/>
        <v>FX22045196</v>
      </c>
      <c r="F1006" t="s">
        <v>19</v>
      </c>
      <c r="G1006" t="s">
        <v>19</v>
      </c>
      <c r="H1006" t="s">
        <v>82</v>
      </c>
      <c r="I1006" t="s">
        <v>2240</v>
      </c>
      <c r="J1006">
        <v>59</v>
      </c>
      <c r="K1006" t="s">
        <v>84</v>
      </c>
      <c r="L1006" t="s">
        <v>85</v>
      </c>
      <c r="M1006" t="s">
        <v>86</v>
      </c>
      <c r="N1006">
        <v>2</v>
      </c>
      <c r="O1006" s="1">
        <v>44669.594930555555</v>
      </c>
      <c r="P1006" s="1">
        <v>44669.619108796294</v>
      </c>
      <c r="Q1006">
        <v>1642</v>
      </c>
      <c r="R1006">
        <v>447</v>
      </c>
      <c r="S1006" t="b">
        <v>0</v>
      </c>
      <c r="T1006" t="s">
        <v>87</v>
      </c>
      <c r="U1006" t="b">
        <v>0</v>
      </c>
      <c r="V1006" t="s">
        <v>531</v>
      </c>
      <c r="W1006" s="1">
        <v>44669.598402777781</v>
      </c>
      <c r="X1006">
        <v>153</v>
      </c>
      <c r="Y1006">
        <v>54</v>
      </c>
      <c r="Z1006">
        <v>0</v>
      </c>
      <c r="AA1006">
        <v>54</v>
      </c>
      <c r="AB1006">
        <v>0</v>
      </c>
      <c r="AC1006">
        <v>0</v>
      </c>
      <c r="AD1006">
        <v>5</v>
      </c>
      <c r="AE1006">
        <v>0</v>
      </c>
      <c r="AF1006">
        <v>0</v>
      </c>
      <c r="AG1006">
        <v>0</v>
      </c>
      <c r="AH1006" t="s">
        <v>99</v>
      </c>
      <c r="AI1006" s="1">
        <v>44669.619108796294</v>
      </c>
      <c r="AJ1006">
        <v>294</v>
      </c>
      <c r="AK1006">
        <v>1</v>
      </c>
      <c r="AL1006">
        <v>0</v>
      </c>
      <c r="AM1006">
        <v>1</v>
      </c>
      <c r="AN1006">
        <v>0</v>
      </c>
      <c r="AO1006">
        <v>1</v>
      </c>
      <c r="AP1006">
        <v>4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 hidden="1" x14ac:dyDescent="0.45">
      <c r="A1007" t="s">
        <v>2241</v>
      </c>
      <c r="B1007" t="s">
        <v>79</v>
      </c>
      <c r="C1007" t="s">
        <v>2237</v>
      </c>
      <c r="D1007" t="s">
        <v>81</v>
      </c>
      <c r="E1007" s="2" t="str">
        <f t="shared" si="26"/>
        <v>FX22045196</v>
      </c>
      <c r="F1007" t="s">
        <v>19</v>
      </c>
      <c r="G1007" t="s">
        <v>19</v>
      </c>
      <c r="H1007" t="s">
        <v>82</v>
      </c>
      <c r="I1007" t="s">
        <v>2242</v>
      </c>
      <c r="J1007">
        <v>79</v>
      </c>
      <c r="K1007" t="s">
        <v>84</v>
      </c>
      <c r="L1007" t="s">
        <v>85</v>
      </c>
      <c r="M1007" t="s">
        <v>86</v>
      </c>
      <c r="N1007">
        <v>2</v>
      </c>
      <c r="O1007" s="1">
        <v>44669.595208333332</v>
      </c>
      <c r="P1007" s="1">
        <v>44669.687025462961</v>
      </c>
      <c r="Q1007">
        <v>7594</v>
      </c>
      <c r="R1007">
        <v>339</v>
      </c>
      <c r="S1007" t="b">
        <v>0</v>
      </c>
      <c r="T1007" t="s">
        <v>87</v>
      </c>
      <c r="U1007" t="b">
        <v>0</v>
      </c>
      <c r="V1007" t="s">
        <v>531</v>
      </c>
      <c r="W1007" s="1">
        <v>44669.599814814814</v>
      </c>
      <c r="X1007">
        <v>122</v>
      </c>
      <c r="Y1007">
        <v>74</v>
      </c>
      <c r="Z1007">
        <v>0</v>
      </c>
      <c r="AA1007">
        <v>74</v>
      </c>
      <c r="AB1007">
        <v>0</v>
      </c>
      <c r="AC1007">
        <v>0</v>
      </c>
      <c r="AD1007">
        <v>5</v>
      </c>
      <c r="AE1007">
        <v>0</v>
      </c>
      <c r="AF1007">
        <v>0</v>
      </c>
      <c r="AG1007">
        <v>0</v>
      </c>
      <c r="AH1007" t="s">
        <v>479</v>
      </c>
      <c r="AI1007" s="1">
        <v>44669.687025462961</v>
      </c>
      <c r="AJ1007">
        <v>187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5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 hidden="1" x14ac:dyDescent="0.45">
      <c r="A1008" t="s">
        <v>2243</v>
      </c>
      <c r="B1008" t="s">
        <v>79</v>
      </c>
      <c r="C1008" t="s">
        <v>2237</v>
      </c>
      <c r="D1008" t="s">
        <v>81</v>
      </c>
      <c r="E1008" s="2" t="str">
        <f t="shared" si="26"/>
        <v>FX22045196</v>
      </c>
      <c r="F1008" t="s">
        <v>19</v>
      </c>
      <c r="G1008" t="s">
        <v>19</v>
      </c>
      <c r="H1008" t="s">
        <v>82</v>
      </c>
      <c r="I1008" t="s">
        <v>2244</v>
      </c>
      <c r="J1008">
        <v>43</v>
      </c>
      <c r="K1008" t="s">
        <v>84</v>
      </c>
      <c r="L1008" t="s">
        <v>85</v>
      </c>
      <c r="M1008" t="s">
        <v>86</v>
      </c>
      <c r="N1008">
        <v>2</v>
      </c>
      <c r="O1008" s="1">
        <v>44669.595416666663</v>
      </c>
      <c r="P1008" s="1">
        <v>44669.690324074072</v>
      </c>
      <c r="Q1008">
        <v>7684</v>
      </c>
      <c r="R1008">
        <v>516</v>
      </c>
      <c r="S1008" t="b">
        <v>0</v>
      </c>
      <c r="T1008" t="s">
        <v>87</v>
      </c>
      <c r="U1008" t="b">
        <v>0</v>
      </c>
      <c r="V1008" t="s">
        <v>531</v>
      </c>
      <c r="W1008" s="1">
        <v>44669.602372685185</v>
      </c>
      <c r="X1008">
        <v>220</v>
      </c>
      <c r="Y1008">
        <v>54</v>
      </c>
      <c r="Z1008">
        <v>0</v>
      </c>
      <c r="AA1008">
        <v>54</v>
      </c>
      <c r="AB1008">
        <v>0</v>
      </c>
      <c r="AC1008">
        <v>21</v>
      </c>
      <c r="AD1008">
        <v>-11</v>
      </c>
      <c r="AE1008">
        <v>0</v>
      </c>
      <c r="AF1008">
        <v>0</v>
      </c>
      <c r="AG1008">
        <v>0</v>
      </c>
      <c r="AH1008" t="s">
        <v>479</v>
      </c>
      <c r="AI1008" s="1">
        <v>44669.690324074072</v>
      </c>
      <c r="AJ1008">
        <v>285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-11</v>
      </c>
      <c r="AQ1008">
        <v>0</v>
      </c>
      <c r="AR1008">
        <v>0</v>
      </c>
      <c r="AS1008">
        <v>0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 hidden="1" x14ac:dyDescent="0.45">
      <c r="A1009" t="s">
        <v>2245</v>
      </c>
      <c r="B1009" t="s">
        <v>79</v>
      </c>
      <c r="C1009" t="s">
        <v>2237</v>
      </c>
      <c r="D1009" t="s">
        <v>81</v>
      </c>
      <c r="E1009" s="2" t="str">
        <f t="shared" si="26"/>
        <v>FX22045196</v>
      </c>
      <c r="F1009" t="s">
        <v>19</v>
      </c>
      <c r="G1009" t="s">
        <v>19</v>
      </c>
      <c r="H1009" t="s">
        <v>82</v>
      </c>
      <c r="I1009" t="s">
        <v>2246</v>
      </c>
      <c r="J1009">
        <v>28</v>
      </c>
      <c r="K1009" t="s">
        <v>84</v>
      </c>
      <c r="L1009" t="s">
        <v>85</v>
      </c>
      <c r="M1009" t="s">
        <v>86</v>
      </c>
      <c r="N1009">
        <v>2</v>
      </c>
      <c r="O1009" s="1">
        <v>44669.595902777779</v>
      </c>
      <c r="P1009" s="1">
        <v>44669.695509259262</v>
      </c>
      <c r="Q1009">
        <v>8116</v>
      </c>
      <c r="R1009">
        <v>490</v>
      </c>
      <c r="S1009" t="b">
        <v>0</v>
      </c>
      <c r="T1009" t="s">
        <v>87</v>
      </c>
      <c r="U1009" t="b">
        <v>0</v>
      </c>
      <c r="V1009" t="s">
        <v>148</v>
      </c>
      <c r="W1009" s="1">
        <v>44669.602905092594</v>
      </c>
      <c r="X1009">
        <v>256</v>
      </c>
      <c r="Y1009">
        <v>21</v>
      </c>
      <c r="Z1009">
        <v>0</v>
      </c>
      <c r="AA1009">
        <v>21</v>
      </c>
      <c r="AB1009">
        <v>0</v>
      </c>
      <c r="AC1009">
        <v>0</v>
      </c>
      <c r="AD1009">
        <v>7</v>
      </c>
      <c r="AE1009">
        <v>0</v>
      </c>
      <c r="AF1009">
        <v>0</v>
      </c>
      <c r="AG1009">
        <v>0</v>
      </c>
      <c r="AH1009" t="s">
        <v>479</v>
      </c>
      <c r="AI1009" s="1">
        <v>44669.695509259262</v>
      </c>
      <c r="AJ1009">
        <v>219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7</v>
      </c>
      <c r="AQ1009">
        <v>0</v>
      </c>
      <c r="AR1009">
        <v>0</v>
      </c>
      <c r="AS1009">
        <v>0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 hidden="1" x14ac:dyDescent="0.45">
      <c r="A1010" t="s">
        <v>2247</v>
      </c>
      <c r="B1010" t="s">
        <v>79</v>
      </c>
      <c r="C1010" t="s">
        <v>2237</v>
      </c>
      <c r="D1010" t="s">
        <v>81</v>
      </c>
      <c r="E1010" s="2" t="str">
        <f t="shared" si="26"/>
        <v>FX22045196</v>
      </c>
      <c r="F1010" t="s">
        <v>19</v>
      </c>
      <c r="G1010" t="s">
        <v>19</v>
      </c>
      <c r="H1010" t="s">
        <v>82</v>
      </c>
      <c r="I1010" t="s">
        <v>2248</v>
      </c>
      <c r="J1010">
        <v>28</v>
      </c>
      <c r="K1010" t="s">
        <v>84</v>
      </c>
      <c r="L1010" t="s">
        <v>85</v>
      </c>
      <c r="M1010" t="s">
        <v>86</v>
      </c>
      <c r="N1010">
        <v>2</v>
      </c>
      <c r="O1010" s="1">
        <v>44669.596018518518</v>
      </c>
      <c r="P1010" s="1">
        <v>44669.692962962959</v>
      </c>
      <c r="Q1010">
        <v>7968</v>
      </c>
      <c r="R1010">
        <v>408</v>
      </c>
      <c r="S1010" t="b">
        <v>0</v>
      </c>
      <c r="T1010" t="s">
        <v>87</v>
      </c>
      <c r="U1010" t="b">
        <v>0</v>
      </c>
      <c r="V1010" t="s">
        <v>1394</v>
      </c>
      <c r="W1010" s="1">
        <v>44669.603275462963</v>
      </c>
      <c r="X1010">
        <v>181</v>
      </c>
      <c r="Y1010">
        <v>21</v>
      </c>
      <c r="Z1010">
        <v>0</v>
      </c>
      <c r="AA1010">
        <v>21</v>
      </c>
      <c r="AB1010">
        <v>0</v>
      </c>
      <c r="AC1010">
        <v>0</v>
      </c>
      <c r="AD1010">
        <v>7</v>
      </c>
      <c r="AE1010">
        <v>0</v>
      </c>
      <c r="AF1010">
        <v>0</v>
      </c>
      <c r="AG1010">
        <v>0</v>
      </c>
      <c r="AH1010" t="s">
        <v>479</v>
      </c>
      <c r="AI1010" s="1">
        <v>44669.692962962959</v>
      </c>
      <c r="AJ1010">
        <v>227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7</v>
      </c>
      <c r="AQ1010">
        <v>0</v>
      </c>
      <c r="AR1010">
        <v>0</v>
      </c>
      <c r="AS1010">
        <v>0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 hidden="1" x14ac:dyDescent="0.45">
      <c r="A1011" t="s">
        <v>2249</v>
      </c>
      <c r="B1011" t="s">
        <v>79</v>
      </c>
      <c r="C1011" t="s">
        <v>2237</v>
      </c>
      <c r="D1011" t="s">
        <v>81</v>
      </c>
      <c r="E1011" s="2" t="str">
        <f t="shared" si="26"/>
        <v>FX22045196</v>
      </c>
      <c r="F1011" t="s">
        <v>19</v>
      </c>
      <c r="G1011" t="s">
        <v>19</v>
      </c>
      <c r="H1011" t="s">
        <v>82</v>
      </c>
      <c r="I1011" t="s">
        <v>2250</v>
      </c>
      <c r="J1011">
        <v>28</v>
      </c>
      <c r="K1011" t="s">
        <v>84</v>
      </c>
      <c r="L1011" t="s">
        <v>85</v>
      </c>
      <c r="M1011" t="s">
        <v>86</v>
      </c>
      <c r="N1011">
        <v>2</v>
      </c>
      <c r="O1011" s="1">
        <v>44669.596550925926</v>
      </c>
      <c r="P1011" s="1">
        <v>44669.697777777779</v>
      </c>
      <c r="Q1011">
        <v>8396</v>
      </c>
      <c r="R1011">
        <v>350</v>
      </c>
      <c r="S1011" t="b">
        <v>0</v>
      </c>
      <c r="T1011" t="s">
        <v>87</v>
      </c>
      <c r="U1011" t="b">
        <v>0</v>
      </c>
      <c r="V1011" t="s">
        <v>531</v>
      </c>
      <c r="W1011" s="1">
        <v>44669.604166666664</v>
      </c>
      <c r="X1011">
        <v>154</v>
      </c>
      <c r="Y1011">
        <v>21</v>
      </c>
      <c r="Z1011">
        <v>0</v>
      </c>
      <c r="AA1011">
        <v>21</v>
      </c>
      <c r="AB1011">
        <v>0</v>
      </c>
      <c r="AC1011">
        <v>4</v>
      </c>
      <c r="AD1011">
        <v>7</v>
      </c>
      <c r="AE1011">
        <v>0</v>
      </c>
      <c r="AF1011">
        <v>0</v>
      </c>
      <c r="AG1011">
        <v>0</v>
      </c>
      <c r="AH1011" t="s">
        <v>479</v>
      </c>
      <c r="AI1011" s="1">
        <v>44669.697777777779</v>
      </c>
      <c r="AJ1011">
        <v>196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7</v>
      </c>
      <c r="AQ1011">
        <v>0</v>
      </c>
      <c r="AR1011">
        <v>0</v>
      </c>
      <c r="AS1011">
        <v>0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 hidden="1" x14ac:dyDescent="0.45">
      <c r="A1012" t="s">
        <v>2251</v>
      </c>
      <c r="B1012" t="s">
        <v>79</v>
      </c>
      <c r="C1012" t="s">
        <v>2252</v>
      </c>
      <c r="D1012" t="s">
        <v>81</v>
      </c>
      <c r="E1012" s="2" t="str">
        <f>HYPERLINK("capsilon://?command=openfolder&amp;siteaddress=FAM.docvelocity-na8.net&amp;folderid=FXE7AF45BB-93E1-E0D7-BD78-1FDF89AF7292","FX22043954")</f>
        <v>FX22043954</v>
      </c>
      <c r="F1012" t="s">
        <v>19</v>
      </c>
      <c r="G1012" t="s">
        <v>19</v>
      </c>
      <c r="H1012" t="s">
        <v>82</v>
      </c>
      <c r="I1012" t="s">
        <v>2253</v>
      </c>
      <c r="J1012">
        <v>0</v>
      </c>
      <c r="K1012" t="s">
        <v>84</v>
      </c>
      <c r="L1012" t="s">
        <v>85</v>
      </c>
      <c r="M1012" t="s">
        <v>86</v>
      </c>
      <c r="N1012">
        <v>2</v>
      </c>
      <c r="O1012" s="1">
        <v>44669.597060185188</v>
      </c>
      <c r="P1012" s="1">
        <v>44669.72278935185</v>
      </c>
      <c r="Q1012">
        <v>8740</v>
      </c>
      <c r="R1012">
        <v>2123</v>
      </c>
      <c r="S1012" t="b">
        <v>0</v>
      </c>
      <c r="T1012" t="s">
        <v>87</v>
      </c>
      <c r="U1012" t="b">
        <v>0</v>
      </c>
      <c r="V1012" t="s">
        <v>1394</v>
      </c>
      <c r="W1012" s="1">
        <v>44669.61986111111</v>
      </c>
      <c r="X1012">
        <v>1432</v>
      </c>
      <c r="Y1012">
        <v>104</v>
      </c>
      <c r="Z1012">
        <v>0</v>
      </c>
      <c r="AA1012">
        <v>104</v>
      </c>
      <c r="AB1012">
        <v>0</v>
      </c>
      <c r="AC1012">
        <v>65</v>
      </c>
      <c r="AD1012">
        <v>-104</v>
      </c>
      <c r="AE1012">
        <v>0</v>
      </c>
      <c r="AF1012">
        <v>0</v>
      </c>
      <c r="AG1012">
        <v>0</v>
      </c>
      <c r="AH1012" t="s">
        <v>479</v>
      </c>
      <c r="AI1012" s="1">
        <v>44669.72278935185</v>
      </c>
      <c r="AJ1012">
        <v>613</v>
      </c>
      <c r="AK1012">
        <v>5</v>
      </c>
      <c r="AL1012">
        <v>0</v>
      </c>
      <c r="AM1012">
        <v>5</v>
      </c>
      <c r="AN1012">
        <v>0</v>
      </c>
      <c r="AO1012">
        <v>4</v>
      </c>
      <c r="AP1012">
        <v>-109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 hidden="1" x14ac:dyDescent="0.45">
      <c r="A1013" t="s">
        <v>2254</v>
      </c>
      <c r="B1013" t="s">
        <v>79</v>
      </c>
      <c r="C1013" t="s">
        <v>2215</v>
      </c>
      <c r="D1013" t="s">
        <v>81</v>
      </c>
      <c r="E1013" s="2" t="str">
        <f>HYPERLINK("capsilon://?command=openfolder&amp;siteaddress=FAM.docvelocity-na8.net&amp;folderid=FXC7949793-4166-4628-032F-CC80F3165D22","FX22046371")</f>
        <v>FX22046371</v>
      </c>
      <c r="F1013" t="s">
        <v>19</v>
      </c>
      <c r="G1013" t="s">
        <v>19</v>
      </c>
      <c r="H1013" t="s">
        <v>82</v>
      </c>
      <c r="I1013" t="s">
        <v>2216</v>
      </c>
      <c r="J1013">
        <v>760</v>
      </c>
      <c r="K1013" t="s">
        <v>84</v>
      </c>
      <c r="L1013" t="s">
        <v>85</v>
      </c>
      <c r="M1013" t="s">
        <v>86</v>
      </c>
      <c r="N1013">
        <v>2</v>
      </c>
      <c r="O1013" s="1">
        <v>44669.612974537034</v>
      </c>
      <c r="P1013" s="1">
        <v>44669.656018518515</v>
      </c>
      <c r="Q1013">
        <v>176</v>
      </c>
      <c r="R1013">
        <v>3543</v>
      </c>
      <c r="S1013" t="b">
        <v>0</v>
      </c>
      <c r="T1013" t="s">
        <v>87</v>
      </c>
      <c r="U1013" t="b">
        <v>1</v>
      </c>
      <c r="V1013" t="s">
        <v>531</v>
      </c>
      <c r="W1013" s="1">
        <v>44669.630694444444</v>
      </c>
      <c r="X1013">
        <v>1437</v>
      </c>
      <c r="Y1013">
        <v>446</v>
      </c>
      <c r="Z1013">
        <v>0</v>
      </c>
      <c r="AA1013">
        <v>446</v>
      </c>
      <c r="AB1013">
        <v>166</v>
      </c>
      <c r="AC1013">
        <v>51</v>
      </c>
      <c r="AD1013">
        <v>314</v>
      </c>
      <c r="AE1013">
        <v>0</v>
      </c>
      <c r="AF1013">
        <v>0</v>
      </c>
      <c r="AG1013">
        <v>0</v>
      </c>
      <c r="AH1013" t="s">
        <v>115</v>
      </c>
      <c r="AI1013" s="1">
        <v>44669.656018518515</v>
      </c>
      <c r="AJ1013">
        <v>2083</v>
      </c>
      <c r="AK1013">
        <v>8</v>
      </c>
      <c r="AL1013">
        <v>0</v>
      </c>
      <c r="AM1013">
        <v>8</v>
      </c>
      <c r="AN1013">
        <v>151</v>
      </c>
      <c r="AO1013">
        <v>8</v>
      </c>
      <c r="AP1013">
        <v>306</v>
      </c>
      <c r="AQ1013">
        <v>0</v>
      </c>
      <c r="AR1013">
        <v>0</v>
      </c>
      <c r="AS1013">
        <v>0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 hidden="1" x14ac:dyDescent="0.45">
      <c r="A1014" t="s">
        <v>2255</v>
      </c>
      <c r="B1014" t="s">
        <v>79</v>
      </c>
      <c r="C1014" t="s">
        <v>2218</v>
      </c>
      <c r="D1014" t="s">
        <v>81</v>
      </c>
      <c r="E1014" s="2" t="str">
        <f>HYPERLINK("capsilon://?command=openfolder&amp;siteaddress=FAM.docvelocity-na8.net&amp;folderid=FXDA2666EA-9450-E02A-A45D-FDC895C31E22","FX22046081")</f>
        <v>FX22046081</v>
      </c>
      <c r="F1014" t="s">
        <v>19</v>
      </c>
      <c r="G1014" t="s">
        <v>19</v>
      </c>
      <c r="H1014" t="s">
        <v>82</v>
      </c>
      <c r="I1014" t="s">
        <v>2219</v>
      </c>
      <c r="J1014">
        <v>386</v>
      </c>
      <c r="K1014" t="s">
        <v>84</v>
      </c>
      <c r="L1014" t="s">
        <v>85</v>
      </c>
      <c r="M1014" t="s">
        <v>86</v>
      </c>
      <c r="N1014">
        <v>2</v>
      </c>
      <c r="O1014" s="1">
        <v>44669.613888888889</v>
      </c>
      <c r="P1014" s="1">
        <v>44669.659490740742</v>
      </c>
      <c r="Q1014">
        <v>1309</v>
      </c>
      <c r="R1014">
        <v>2631</v>
      </c>
      <c r="S1014" t="b">
        <v>0</v>
      </c>
      <c r="T1014" t="s">
        <v>87</v>
      </c>
      <c r="U1014" t="b">
        <v>1</v>
      </c>
      <c r="V1014" t="s">
        <v>1549</v>
      </c>
      <c r="W1014" s="1">
        <v>44669.624178240738</v>
      </c>
      <c r="X1014">
        <v>823</v>
      </c>
      <c r="Y1014">
        <v>335</v>
      </c>
      <c r="Z1014">
        <v>0</v>
      </c>
      <c r="AA1014">
        <v>335</v>
      </c>
      <c r="AB1014">
        <v>0</v>
      </c>
      <c r="AC1014">
        <v>17</v>
      </c>
      <c r="AD1014">
        <v>51</v>
      </c>
      <c r="AE1014">
        <v>0</v>
      </c>
      <c r="AF1014">
        <v>0</v>
      </c>
      <c r="AG1014">
        <v>0</v>
      </c>
      <c r="AH1014" t="s">
        <v>182</v>
      </c>
      <c r="AI1014" s="1">
        <v>44669.659490740742</v>
      </c>
      <c r="AJ1014">
        <v>1760</v>
      </c>
      <c r="AK1014">
        <v>21</v>
      </c>
      <c r="AL1014">
        <v>0</v>
      </c>
      <c r="AM1014">
        <v>21</v>
      </c>
      <c r="AN1014">
        <v>0</v>
      </c>
      <c r="AO1014">
        <v>21</v>
      </c>
      <c r="AP1014">
        <v>30</v>
      </c>
      <c r="AQ1014">
        <v>0</v>
      </c>
      <c r="AR1014">
        <v>0</v>
      </c>
      <c r="AS1014">
        <v>0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 hidden="1" x14ac:dyDescent="0.45">
      <c r="A1015" t="s">
        <v>2256</v>
      </c>
      <c r="B1015" t="s">
        <v>79</v>
      </c>
      <c r="C1015" t="s">
        <v>2221</v>
      </c>
      <c r="D1015" t="s">
        <v>81</v>
      </c>
      <c r="E1015" s="2" t="str">
        <f>HYPERLINK("capsilon://?command=openfolder&amp;siteaddress=FAM.docvelocity-na8.net&amp;folderid=FXDC54CA48-3854-5135-83BB-1554E4C6E3F8","FX22043969")</f>
        <v>FX22043969</v>
      </c>
      <c r="F1015" t="s">
        <v>19</v>
      </c>
      <c r="G1015" t="s">
        <v>19</v>
      </c>
      <c r="H1015" t="s">
        <v>82</v>
      </c>
      <c r="I1015" t="s">
        <v>2222</v>
      </c>
      <c r="J1015">
        <v>215</v>
      </c>
      <c r="K1015" t="s">
        <v>84</v>
      </c>
      <c r="L1015" t="s">
        <v>85</v>
      </c>
      <c r="M1015" t="s">
        <v>86</v>
      </c>
      <c r="N1015">
        <v>2</v>
      </c>
      <c r="O1015" s="1">
        <v>44669.615219907406</v>
      </c>
      <c r="P1015" s="1">
        <v>44669.69017361111</v>
      </c>
      <c r="Q1015">
        <v>2738</v>
      </c>
      <c r="R1015">
        <v>3738</v>
      </c>
      <c r="S1015" t="b">
        <v>0</v>
      </c>
      <c r="T1015" t="s">
        <v>87</v>
      </c>
      <c r="U1015" t="b">
        <v>1</v>
      </c>
      <c r="V1015" t="s">
        <v>151</v>
      </c>
      <c r="W1015" s="1">
        <v>44669.64130787037</v>
      </c>
      <c r="X1015">
        <v>2236</v>
      </c>
      <c r="Y1015">
        <v>150</v>
      </c>
      <c r="Z1015">
        <v>0</v>
      </c>
      <c r="AA1015">
        <v>150</v>
      </c>
      <c r="AB1015">
        <v>0</v>
      </c>
      <c r="AC1015">
        <v>79</v>
      </c>
      <c r="AD1015">
        <v>65</v>
      </c>
      <c r="AE1015">
        <v>0</v>
      </c>
      <c r="AF1015">
        <v>0</v>
      </c>
      <c r="AG1015">
        <v>0</v>
      </c>
      <c r="AH1015" t="s">
        <v>182</v>
      </c>
      <c r="AI1015" s="1">
        <v>44669.69017361111</v>
      </c>
      <c r="AJ1015">
        <v>1456</v>
      </c>
      <c r="AK1015">
        <v>6</v>
      </c>
      <c r="AL1015">
        <v>0</v>
      </c>
      <c r="AM1015">
        <v>6</v>
      </c>
      <c r="AN1015">
        <v>0</v>
      </c>
      <c r="AO1015">
        <v>6</v>
      </c>
      <c r="AP1015">
        <v>59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 hidden="1" x14ac:dyDescent="0.45">
      <c r="A1016" t="s">
        <v>2257</v>
      </c>
      <c r="B1016" t="s">
        <v>79</v>
      </c>
      <c r="C1016" t="s">
        <v>2224</v>
      </c>
      <c r="D1016" t="s">
        <v>81</v>
      </c>
      <c r="E1016" s="2" t="str">
        <f>HYPERLINK("capsilon://?command=openfolder&amp;siteaddress=FAM.docvelocity-na8.net&amp;folderid=FX4CA23068-198B-6344-CE75-E1329A1BA86B","FX22044989")</f>
        <v>FX22044989</v>
      </c>
      <c r="F1016" t="s">
        <v>19</v>
      </c>
      <c r="G1016" t="s">
        <v>19</v>
      </c>
      <c r="H1016" t="s">
        <v>82</v>
      </c>
      <c r="I1016" t="s">
        <v>2233</v>
      </c>
      <c r="J1016">
        <v>207</v>
      </c>
      <c r="K1016" t="s">
        <v>84</v>
      </c>
      <c r="L1016" t="s">
        <v>85</v>
      </c>
      <c r="M1016" t="s">
        <v>86</v>
      </c>
      <c r="N1016">
        <v>2</v>
      </c>
      <c r="O1016" s="1">
        <v>44669.616342592592</v>
      </c>
      <c r="P1016" s="1">
        <v>44669.684328703705</v>
      </c>
      <c r="Q1016">
        <v>3098</v>
      </c>
      <c r="R1016">
        <v>2776</v>
      </c>
      <c r="S1016" t="b">
        <v>0</v>
      </c>
      <c r="T1016" t="s">
        <v>87</v>
      </c>
      <c r="U1016" t="b">
        <v>1</v>
      </c>
      <c r="V1016" t="s">
        <v>1394</v>
      </c>
      <c r="W1016" s="1">
        <v>44669.643900462965</v>
      </c>
      <c r="X1016">
        <v>2076</v>
      </c>
      <c r="Y1016">
        <v>187</v>
      </c>
      <c r="Z1016">
        <v>0</v>
      </c>
      <c r="AA1016">
        <v>187</v>
      </c>
      <c r="AB1016">
        <v>0</v>
      </c>
      <c r="AC1016">
        <v>50</v>
      </c>
      <c r="AD1016">
        <v>20</v>
      </c>
      <c r="AE1016">
        <v>0</v>
      </c>
      <c r="AF1016">
        <v>0</v>
      </c>
      <c r="AG1016">
        <v>0</v>
      </c>
      <c r="AH1016" t="s">
        <v>115</v>
      </c>
      <c r="AI1016" s="1">
        <v>44669.684328703705</v>
      </c>
      <c r="AJ1016">
        <v>677</v>
      </c>
      <c r="AK1016">
        <v>3</v>
      </c>
      <c r="AL1016">
        <v>0</v>
      </c>
      <c r="AM1016">
        <v>3</v>
      </c>
      <c r="AN1016">
        <v>0</v>
      </c>
      <c r="AO1016">
        <v>3</v>
      </c>
      <c r="AP1016">
        <v>17</v>
      </c>
      <c r="AQ1016">
        <v>0</v>
      </c>
      <c r="AR1016">
        <v>0</v>
      </c>
      <c r="AS1016">
        <v>0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 hidden="1" x14ac:dyDescent="0.45">
      <c r="A1017" t="s">
        <v>2258</v>
      </c>
      <c r="B1017" t="s">
        <v>79</v>
      </c>
      <c r="C1017" t="s">
        <v>2259</v>
      </c>
      <c r="D1017" t="s">
        <v>81</v>
      </c>
      <c r="E1017" s="2" t="str">
        <f>HYPERLINK("capsilon://?command=openfolder&amp;siteaddress=FAM.docvelocity-na8.net&amp;folderid=FX3E456EE3-0DE4-D416-30F1-D538742D9949","FX22044172")</f>
        <v>FX22044172</v>
      </c>
      <c r="F1017" t="s">
        <v>19</v>
      </c>
      <c r="G1017" t="s">
        <v>19</v>
      </c>
      <c r="H1017" t="s">
        <v>82</v>
      </c>
      <c r="I1017" t="s">
        <v>2260</v>
      </c>
      <c r="J1017">
        <v>282</v>
      </c>
      <c r="K1017" t="s">
        <v>84</v>
      </c>
      <c r="L1017" t="s">
        <v>85</v>
      </c>
      <c r="M1017" t="s">
        <v>86</v>
      </c>
      <c r="N1017">
        <v>1</v>
      </c>
      <c r="O1017" s="1">
        <v>44669.633703703701</v>
      </c>
      <c r="P1017" s="1">
        <v>44669.675266203703</v>
      </c>
      <c r="Q1017">
        <v>3199</v>
      </c>
      <c r="R1017">
        <v>392</v>
      </c>
      <c r="S1017" t="b">
        <v>0</v>
      </c>
      <c r="T1017" t="s">
        <v>87</v>
      </c>
      <c r="U1017" t="b">
        <v>0</v>
      </c>
      <c r="V1017" t="s">
        <v>88</v>
      </c>
      <c r="W1017" s="1">
        <v>44669.675266203703</v>
      </c>
      <c r="X1017">
        <v>185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282</v>
      </c>
      <c r="AE1017">
        <v>270</v>
      </c>
      <c r="AF1017">
        <v>0</v>
      </c>
      <c r="AG1017">
        <v>6</v>
      </c>
      <c r="AH1017" t="s">
        <v>87</v>
      </c>
      <c r="AI1017" t="s">
        <v>87</v>
      </c>
      <c r="AJ1017" t="s">
        <v>87</v>
      </c>
      <c r="AK1017" t="s">
        <v>87</v>
      </c>
      <c r="AL1017" t="s">
        <v>87</v>
      </c>
      <c r="AM1017" t="s">
        <v>87</v>
      </c>
      <c r="AN1017" t="s">
        <v>87</v>
      </c>
      <c r="AO1017" t="s">
        <v>87</v>
      </c>
      <c r="AP1017" t="s">
        <v>87</v>
      </c>
      <c r="AQ1017" t="s">
        <v>87</v>
      </c>
      <c r="AR1017" t="s">
        <v>87</v>
      </c>
      <c r="AS1017" t="s">
        <v>87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 hidden="1" x14ac:dyDescent="0.45">
      <c r="A1018" t="s">
        <v>2261</v>
      </c>
      <c r="B1018" t="s">
        <v>79</v>
      </c>
      <c r="C1018" t="s">
        <v>2262</v>
      </c>
      <c r="D1018" t="s">
        <v>81</v>
      </c>
      <c r="E1018" s="2" t="str">
        <f>HYPERLINK("capsilon://?command=openfolder&amp;siteaddress=FAM.docvelocity-na8.net&amp;folderid=FX2F7A8E7E-706A-BB03-B042-7325E6238262","FX220311628")</f>
        <v>FX220311628</v>
      </c>
      <c r="F1018" t="s">
        <v>19</v>
      </c>
      <c r="G1018" t="s">
        <v>19</v>
      </c>
      <c r="H1018" t="s">
        <v>82</v>
      </c>
      <c r="I1018" t="s">
        <v>2263</v>
      </c>
      <c r="J1018">
        <v>196</v>
      </c>
      <c r="K1018" t="s">
        <v>84</v>
      </c>
      <c r="L1018" t="s">
        <v>85</v>
      </c>
      <c r="M1018" t="s">
        <v>86</v>
      </c>
      <c r="N1018">
        <v>1</v>
      </c>
      <c r="O1018" s="1">
        <v>44669.637928240743</v>
      </c>
      <c r="P1018" s="1">
        <v>44669.676689814813</v>
      </c>
      <c r="Q1018">
        <v>3099</v>
      </c>
      <c r="R1018">
        <v>250</v>
      </c>
      <c r="S1018" t="b">
        <v>0</v>
      </c>
      <c r="T1018" t="s">
        <v>87</v>
      </c>
      <c r="U1018" t="b">
        <v>0</v>
      </c>
      <c r="V1018" t="s">
        <v>88</v>
      </c>
      <c r="W1018" s="1">
        <v>44669.676689814813</v>
      </c>
      <c r="X1018">
        <v>122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196</v>
      </c>
      <c r="AE1018">
        <v>172</v>
      </c>
      <c r="AF1018">
        <v>0</v>
      </c>
      <c r="AG1018">
        <v>6</v>
      </c>
      <c r="AH1018" t="s">
        <v>87</v>
      </c>
      <c r="AI1018" t="s">
        <v>87</v>
      </c>
      <c r="AJ1018" t="s">
        <v>87</v>
      </c>
      <c r="AK1018" t="s">
        <v>87</v>
      </c>
      <c r="AL1018" t="s">
        <v>87</v>
      </c>
      <c r="AM1018" t="s">
        <v>87</v>
      </c>
      <c r="AN1018" t="s">
        <v>87</v>
      </c>
      <c r="AO1018" t="s">
        <v>87</v>
      </c>
      <c r="AP1018" t="s">
        <v>87</v>
      </c>
      <c r="AQ1018" t="s">
        <v>87</v>
      </c>
      <c r="AR1018" t="s">
        <v>87</v>
      </c>
      <c r="AS1018" t="s">
        <v>87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 hidden="1" x14ac:dyDescent="0.45">
      <c r="A1019" t="s">
        <v>2264</v>
      </c>
      <c r="B1019" t="s">
        <v>79</v>
      </c>
      <c r="C1019" t="s">
        <v>2265</v>
      </c>
      <c r="D1019" t="s">
        <v>81</v>
      </c>
      <c r="E1019" s="2" t="str">
        <f>HYPERLINK("capsilon://?command=openfolder&amp;siteaddress=FAM.docvelocity-na8.net&amp;folderid=FXA77F8005-3DC2-819D-CA18-7939BD27616D","FX22044981")</f>
        <v>FX22044981</v>
      </c>
      <c r="F1019" t="s">
        <v>19</v>
      </c>
      <c r="G1019" t="s">
        <v>19</v>
      </c>
      <c r="H1019" t="s">
        <v>82</v>
      </c>
      <c r="I1019" t="s">
        <v>2266</v>
      </c>
      <c r="J1019">
        <v>92</v>
      </c>
      <c r="K1019" t="s">
        <v>84</v>
      </c>
      <c r="L1019" t="s">
        <v>85</v>
      </c>
      <c r="M1019" t="s">
        <v>86</v>
      </c>
      <c r="N1019">
        <v>1</v>
      </c>
      <c r="O1019" s="1">
        <v>44669.649236111109</v>
      </c>
      <c r="P1019" s="1">
        <v>44669.67769675926</v>
      </c>
      <c r="Q1019">
        <v>2278</v>
      </c>
      <c r="R1019">
        <v>181</v>
      </c>
      <c r="S1019" t="b">
        <v>0</v>
      </c>
      <c r="T1019" t="s">
        <v>87</v>
      </c>
      <c r="U1019" t="b">
        <v>0</v>
      </c>
      <c r="V1019" t="s">
        <v>88</v>
      </c>
      <c r="W1019" s="1">
        <v>44669.67769675926</v>
      </c>
      <c r="X1019">
        <v>70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92</v>
      </c>
      <c r="AE1019">
        <v>80</v>
      </c>
      <c r="AF1019">
        <v>0</v>
      </c>
      <c r="AG1019">
        <v>3</v>
      </c>
      <c r="AH1019" t="s">
        <v>87</v>
      </c>
      <c r="AI1019" t="s">
        <v>87</v>
      </c>
      <c r="AJ1019" t="s">
        <v>87</v>
      </c>
      <c r="AK1019" t="s">
        <v>87</v>
      </c>
      <c r="AL1019" t="s">
        <v>87</v>
      </c>
      <c r="AM1019" t="s">
        <v>87</v>
      </c>
      <c r="AN1019" t="s">
        <v>87</v>
      </c>
      <c r="AO1019" t="s">
        <v>87</v>
      </c>
      <c r="AP1019" t="s">
        <v>87</v>
      </c>
      <c r="AQ1019" t="s">
        <v>87</v>
      </c>
      <c r="AR1019" t="s">
        <v>87</v>
      </c>
      <c r="AS1019" t="s">
        <v>87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 hidden="1" x14ac:dyDescent="0.45">
      <c r="A1020" t="s">
        <v>2267</v>
      </c>
      <c r="B1020" t="s">
        <v>79</v>
      </c>
      <c r="C1020" t="s">
        <v>2028</v>
      </c>
      <c r="D1020" t="s">
        <v>81</v>
      </c>
      <c r="E1020" s="2" t="str">
        <f>HYPERLINK("capsilon://?command=openfolder&amp;siteaddress=FAM.docvelocity-na8.net&amp;folderid=FXF55EAAB3-2663-D692-936E-4256B70CAD09","FX22045650")</f>
        <v>FX22045650</v>
      </c>
      <c r="F1020" t="s">
        <v>19</v>
      </c>
      <c r="G1020" t="s">
        <v>19</v>
      </c>
      <c r="H1020" t="s">
        <v>82</v>
      </c>
      <c r="I1020" t="s">
        <v>2268</v>
      </c>
      <c r="J1020">
        <v>0</v>
      </c>
      <c r="K1020" t="s">
        <v>84</v>
      </c>
      <c r="L1020" t="s">
        <v>85</v>
      </c>
      <c r="M1020" t="s">
        <v>86</v>
      </c>
      <c r="N1020">
        <v>2</v>
      </c>
      <c r="O1020" s="1">
        <v>44669.65179398148</v>
      </c>
      <c r="P1020" s="1">
        <v>44669.715682870374</v>
      </c>
      <c r="Q1020">
        <v>5278</v>
      </c>
      <c r="R1020">
        <v>242</v>
      </c>
      <c r="S1020" t="b">
        <v>0</v>
      </c>
      <c r="T1020" t="s">
        <v>87</v>
      </c>
      <c r="U1020" t="b">
        <v>0</v>
      </c>
      <c r="V1020" t="s">
        <v>148</v>
      </c>
      <c r="W1020" s="1">
        <v>44669.654293981483</v>
      </c>
      <c r="X1020">
        <v>151</v>
      </c>
      <c r="Y1020">
        <v>9</v>
      </c>
      <c r="Z1020">
        <v>0</v>
      </c>
      <c r="AA1020">
        <v>9</v>
      </c>
      <c r="AB1020">
        <v>0</v>
      </c>
      <c r="AC1020">
        <v>1</v>
      </c>
      <c r="AD1020">
        <v>-9</v>
      </c>
      <c r="AE1020">
        <v>0</v>
      </c>
      <c r="AF1020">
        <v>0</v>
      </c>
      <c r="AG1020">
        <v>0</v>
      </c>
      <c r="AH1020" t="s">
        <v>479</v>
      </c>
      <c r="AI1020" s="1">
        <v>44669.715682870374</v>
      </c>
      <c r="AJ1020">
        <v>91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-9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 hidden="1" x14ac:dyDescent="0.45">
      <c r="A1021" t="s">
        <v>2269</v>
      </c>
      <c r="B1021" t="s">
        <v>79</v>
      </c>
      <c r="C1021" t="s">
        <v>2270</v>
      </c>
      <c r="D1021" t="s">
        <v>81</v>
      </c>
      <c r="E1021" s="2" t="str">
        <f>HYPERLINK("capsilon://?command=openfolder&amp;siteaddress=FAM.docvelocity-na8.net&amp;folderid=FX7DB7549F-CB0C-7C6B-B986-0C7527F8220F","FX22034512")</f>
        <v>FX22034512</v>
      </c>
      <c r="F1021" t="s">
        <v>19</v>
      </c>
      <c r="G1021" t="s">
        <v>19</v>
      </c>
      <c r="H1021" t="s">
        <v>82</v>
      </c>
      <c r="I1021" t="s">
        <v>2271</v>
      </c>
      <c r="J1021">
        <v>0</v>
      </c>
      <c r="K1021" t="s">
        <v>84</v>
      </c>
      <c r="L1021" t="s">
        <v>85</v>
      </c>
      <c r="M1021" t="s">
        <v>86</v>
      </c>
      <c r="N1021">
        <v>2</v>
      </c>
      <c r="O1021" s="1">
        <v>44669.665891203702</v>
      </c>
      <c r="P1021" s="1">
        <v>44669.72314814815</v>
      </c>
      <c r="Q1021">
        <v>4866</v>
      </c>
      <c r="R1021">
        <v>81</v>
      </c>
      <c r="S1021" t="b">
        <v>0</v>
      </c>
      <c r="T1021" t="s">
        <v>87</v>
      </c>
      <c r="U1021" t="b">
        <v>0</v>
      </c>
      <c r="V1021" t="s">
        <v>127</v>
      </c>
      <c r="W1021" s="1">
        <v>44669.667337962965</v>
      </c>
      <c r="X1021">
        <v>39</v>
      </c>
      <c r="Y1021">
        <v>0</v>
      </c>
      <c r="Z1021">
        <v>0</v>
      </c>
      <c r="AA1021">
        <v>0</v>
      </c>
      <c r="AB1021">
        <v>37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">
        <v>479</v>
      </c>
      <c r="AI1021" s="1">
        <v>44669.72314814815</v>
      </c>
      <c r="AJ1021">
        <v>30</v>
      </c>
      <c r="AK1021">
        <v>0</v>
      </c>
      <c r="AL1021">
        <v>0</v>
      </c>
      <c r="AM1021">
        <v>0</v>
      </c>
      <c r="AN1021">
        <v>37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 hidden="1" x14ac:dyDescent="0.45">
      <c r="A1022" t="s">
        <v>2272</v>
      </c>
      <c r="B1022" t="s">
        <v>79</v>
      </c>
      <c r="C1022" t="s">
        <v>2237</v>
      </c>
      <c r="D1022" t="s">
        <v>81</v>
      </c>
      <c r="E1022" s="2" t="str">
        <f>HYPERLINK("capsilon://?command=openfolder&amp;siteaddress=FAM.docvelocity-na8.net&amp;folderid=FXBF192D61-E875-3AE0-AAA6-93A6534C5117","FX22045196")</f>
        <v>FX22045196</v>
      </c>
      <c r="F1022" t="s">
        <v>19</v>
      </c>
      <c r="G1022" t="s">
        <v>19</v>
      </c>
      <c r="H1022" t="s">
        <v>82</v>
      </c>
      <c r="I1022" t="s">
        <v>2273</v>
      </c>
      <c r="J1022">
        <v>0</v>
      </c>
      <c r="K1022" t="s">
        <v>84</v>
      </c>
      <c r="L1022" t="s">
        <v>85</v>
      </c>
      <c r="M1022" t="s">
        <v>86</v>
      </c>
      <c r="N1022">
        <v>2</v>
      </c>
      <c r="O1022" s="1">
        <v>44669.669699074075</v>
      </c>
      <c r="P1022" s="1">
        <v>44669.72446759259</v>
      </c>
      <c r="Q1022">
        <v>4525</v>
      </c>
      <c r="R1022">
        <v>207</v>
      </c>
      <c r="S1022" t="b">
        <v>0</v>
      </c>
      <c r="T1022" t="s">
        <v>87</v>
      </c>
      <c r="U1022" t="b">
        <v>0</v>
      </c>
      <c r="V1022" t="s">
        <v>108</v>
      </c>
      <c r="W1022" s="1">
        <v>44669.671215277776</v>
      </c>
      <c r="X1022">
        <v>94</v>
      </c>
      <c r="Y1022">
        <v>9</v>
      </c>
      <c r="Z1022">
        <v>0</v>
      </c>
      <c r="AA1022">
        <v>9</v>
      </c>
      <c r="AB1022">
        <v>0</v>
      </c>
      <c r="AC1022">
        <v>0</v>
      </c>
      <c r="AD1022">
        <v>-9</v>
      </c>
      <c r="AE1022">
        <v>0</v>
      </c>
      <c r="AF1022">
        <v>0</v>
      </c>
      <c r="AG1022">
        <v>0</v>
      </c>
      <c r="AH1022" t="s">
        <v>479</v>
      </c>
      <c r="AI1022" s="1">
        <v>44669.72446759259</v>
      </c>
      <c r="AJ1022">
        <v>113</v>
      </c>
      <c r="AK1022">
        <v>2</v>
      </c>
      <c r="AL1022">
        <v>0</v>
      </c>
      <c r="AM1022">
        <v>2</v>
      </c>
      <c r="AN1022">
        <v>0</v>
      </c>
      <c r="AO1022">
        <v>1</v>
      </c>
      <c r="AP1022">
        <v>-11</v>
      </c>
      <c r="AQ1022">
        <v>0</v>
      </c>
      <c r="AR1022">
        <v>0</v>
      </c>
      <c r="AS1022">
        <v>0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 hidden="1" x14ac:dyDescent="0.45">
      <c r="A1023" t="s">
        <v>2274</v>
      </c>
      <c r="B1023" t="s">
        <v>79</v>
      </c>
      <c r="C1023" t="s">
        <v>2262</v>
      </c>
      <c r="D1023" t="s">
        <v>81</v>
      </c>
      <c r="E1023" s="2" t="str">
        <f>HYPERLINK("capsilon://?command=openfolder&amp;siteaddress=FAM.docvelocity-na8.net&amp;folderid=FX2F7A8E7E-706A-BB03-B042-7325E6238262","FX220311628")</f>
        <v>FX220311628</v>
      </c>
      <c r="F1023" t="s">
        <v>19</v>
      </c>
      <c r="G1023" t="s">
        <v>19</v>
      </c>
      <c r="H1023" t="s">
        <v>82</v>
      </c>
      <c r="I1023" t="s">
        <v>2275</v>
      </c>
      <c r="J1023">
        <v>204</v>
      </c>
      <c r="K1023" t="s">
        <v>84</v>
      </c>
      <c r="L1023" t="s">
        <v>85</v>
      </c>
      <c r="M1023" t="s">
        <v>86</v>
      </c>
      <c r="N1023">
        <v>2</v>
      </c>
      <c r="O1023" s="1">
        <v>44669.673425925925</v>
      </c>
      <c r="P1023" s="1">
        <v>44669.73159722222</v>
      </c>
      <c r="Q1023">
        <v>3280</v>
      </c>
      <c r="R1023">
        <v>1746</v>
      </c>
      <c r="S1023" t="b">
        <v>0</v>
      </c>
      <c r="T1023" t="s">
        <v>87</v>
      </c>
      <c r="U1023" t="b">
        <v>0</v>
      </c>
      <c r="V1023" t="s">
        <v>130</v>
      </c>
      <c r="W1023" s="1">
        <v>44669.685381944444</v>
      </c>
      <c r="X1023">
        <v>1018</v>
      </c>
      <c r="Y1023">
        <v>206</v>
      </c>
      <c r="Z1023">
        <v>0</v>
      </c>
      <c r="AA1023">
        <v>206</v>
      </c>
      <c r="AB1023">
        <v>0</v>
      </c>
      <c r="AC1023">
        <v>38</v>
      </c>
      <c r="AD1023">
        <v>-2</v>
      </c>
      <c r="AE1023">
        <v>0</v>
      </c>
      <c r="AF1023">
        <v>0</v>
      </c>
      <c r="AG1023">
        <v>0</v>
      </c>
      <c r="AH1023" t="s">
        <v>99</v>
      </c>
      <c r="AI1023" s="1">
        <v>44669.73159722222</v>
      </c>
      <c r="AJ1023">
        <v>728</v>
      </c>
      <c r="AK1023">
        <v>2</v>
      </c>
      <c r="AL1023">
        <v>0</v>
      </c>
      <c r="AM1023">
        <v>2</v>
      </c>
      <c r="AN1023">
        <v>0</v>
      </c>
      <c r="AO1023">
        <v>2</v>
      </c>
      <c r="AP1023">
        <v>-4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 hidden="1" x14ac:dyDescent="0.45">
      <c r="A1024" t="s">
        <v>2276</v>
      </c>
      <c r="B1024" t="s">
        <v>79</v>
      </c>
      <c r="C1024" t="s">
        <v>2277</v>
      </c>
      <c r="D1024" t="s">
        <v>81</v>
      </c>
      <c r="E1024" s="2" t="str">
        <f>HYPERLINK("capsilon://?command=openfolder&amp;siteaddress=FAM.docvelocity-na8.net&amp;folderid=FXB9D1F8F3-1947-0F2C-8A96-5F29206576D3","FX22046501")</f>
        <v>FX22046501</v>
      </c>
      <c r="F1024" t="s">
        <v>19</v>
      </c>
      <c r="G1024" t="s">
        <v>19</v>
      </c>
      <c r="H1024" t="s">
        <v>82</v>
      </c>
      <c r="I1024" t="s">
        <v>2278</v>
      </c>
      <c r="J1024">
        <v>347</v>
      </c>
      <c r="K1024" t="s">
        <v>84</v>
      </c>
      <c r="L1024" t="s">
        <v>85</v>
      </c>
      <c r="M1024" t="s">
        <v>86</v>
      </c>
      <c r="N1024">
        <v>1</v>
      </c>
      <c r="O1024" s="1">
        <v>44669.674710648149</v>
      </c>
      <c r="P1024" s="1">
        <v>44669.680775462963</v>
      </c>
      <c r="Q1024">
        <v>259</v>
      </c>
      <c r="R1024">
        <v>265</v>
      </c>
      <c r="S1024" t="b">
        <v>0</v>
      </c>
      <c r="T1024" t="s">
        <v>87</v>
      </c>
      <c r="U1024" t="b">
        <v>0</v>
      </c>
      <c r="V1024" t="s">
        <v>88</v>
      </c>
      <c r="W1024" s="1">
        <v>44669.680775462963</v>
      </c>
      <c r="X1024">
        <v>265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347</v>
      </c>
      <c r="AE1024">
        <v>323</v>
      </c>
      <c r="AF1024">
        <v>0</v>
      </c>
      <c r="AG1024">
        <v>10</v>
      </c>
      <c r="AH1024" t="s">
        <v>87</v>
      </c>
      <c r="AI1024" t="s">
        <v>87</v>
      </c>
      <c r="AJ1024" t="s">
        <v>87</v>
      </c>
      <c r="AK1024" t="s">
        <v>87</v>
      </c>
      <c r="AL1024" t="s">
        <v>87</v>
      </c>
      <c r="AM1024" t="s">
        <v>87</v>
      </c>
      <c r="AN1024" t="s">
        <v>87</v>
      </c>
      <c r="AO1024" t="s">
        <v>87</v>
      </c>
      <c r="AP1024" t="s">
        <v>87</v>
      </c>
      <c r="AQ1024" t="s">
        <v>87</v>
      </c>
      <c r="AR1024" t="s">
        <v>87</v>
      </c>
      <c r="AS1024" t="s">
        <v>87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 hidden="1" x14ac:dyDescent="0.45">
      <c r="A1025" t="s">
        <v>2279</v>
      </c>
      <c r="B1025" t="s">
        <v>79</v>
      </c>
      <c r="C1025" t="s">
        <v>2259</v>
      </c>
      <c r="D1025" t="s">
        <v>81</v>
      </c>
      <c r="E1025" s="2" t="str">
        <f>HYPERLINK("capsilon://?command=openfolder&amp;siteaddress=FAM.docvelocity-na8.net&amp;folderid=FX3E456EE3-0DE4-D416-30F1-D538742D9949","FX22044172")</f>
        <v>FX22044172</v>
      </c>
      <c r="F1025" t="s">
        <v>19</v>
      </c>
      <c r="G1025" t="s">
        <v>19</v>
      </c>
      <c r="H1025" t="s">
        <v>82</v>
      </c>
      <c r="I1025" t="s">
        <v>2260</v>
      </c>
      <c r="J1025">
        <v>382</v>
      </c>
      <c r="K1025" t="s">
        <v>84</v>
      </c>
      <c r="L1025" t="s">
        <v>85</v>
      </c>
      <c r="M1025" t="s">
        <v>86</v>
      </c>
      <c r="N1025">
        <v>2</v>
      </c>
      <c r="O1025" s="1">
        <v>44669.676296296297</v>
      </c>
      <c r="P1025" s="1">
        <v>44669.701157407406</v>
      </c>
      <c r="Q1025">
        <v>231</v>
      </c>
      <c r="R1025">
        <v>1917</v>
      </c>
      <c r="S1025" t="b">
        <v>0</v>
      </c>
      <c r="T1025" t="s">
        <v>87</v>
      </c>
      <c r="U1025" t="b">
        <v>1</v>
      </c>
      <c r="V1025" t="s">
        <v>108</v>
      </c>
      <c r="W1025" s="1">
        <v>44669.687106481484</v>
      </c>
      <c r="X1025">
        <v>866</v>
      </c>
      <c r="Y1025">
        <v>328</v>
      </c>
      <c r="Z1025">
        <v>0</v>
      </c>
      <c r="AA1025">
        <v>328</v>
      </c>
      <c r="AB1025">
        <v>0</v>
      </c>
      <c r="AC1025">
        <v>29</v>
      </c>
      <c r="AD1025">
        <v>54</v>
      </c>
      <c r="AE1025">
        <v>0</v>
      </c>
      <c r="AF1025">
        <v>0</v>
      </c>
      <c r="AG1025">
        <v>0</v>
      </c>
      <c r="AH1025" t="s">
        <v>190</v>
      </c>
      <c r="AI1025" s="1">
        <v>44669.701157407406</v>
      </c>
      <c r="AJ1025">
        <v>1013</v>
      </c>
      <c r="AK1025">
        <v>6</v>
      </c>
      <c r="AL1025">
        <v>0</v>
      </c>
      <c r="AM1025">
        <v>6</v>
      </c>
      <c r="AN1025">
        <v>0</v>
      </c>
      <c r="AO1025">
        <v>5</v>
      </c>
      <c r="AP1025">
        <v>48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 hidden="1" x14ac:dyDescent="0.45">
      <c r="A1026" t="s">
        <v>2280</v>
      </c>
      <c r="B1026" t="s">
        <v>79</v>
      </c>
      <c r="C1026" t="s">
        <v>2262</v>
      </c>
      <c r="D1026" t="s">
        <v>81</v>
      </c>
      <c r="E1026" s="2" t="str">
        <f>HYPERLINK("capsilon://?command=openfolder&amp;siteaddress=FAM.docvelocity-na8.net&amp;folderid=FX2F7A8E7E-706A-BB03-B042-7325E6238262","FX220311628")</f>
        <v>FX220311628</v>
      </c>
      <c r="F1026" t="s">
        <v>19</v>
      </c>
      <c r="G1026" t="s">
        <v>19</v>
      </c>
      <c r="H1026" t="s">
        <v>82</v>
      </c>
      <c r="I1026" t="s">
        <v>2263</v>
      </c>
      <c r="J1026">
        <v>244</v>
      </c>
      <c r="K1026" t="s">
        <v>84</v>
      </c>
      <c r="L1026" t="s">
        <v>85</v>
      </c>
      <c r="M1026" t="s">
        <v>86</v>
      </c>
      <c r="N1026">
        <v>2</v>
      </c>
      <c r="O1026" s="1">
        <v>44669.677418981482</v>
      </c>
      <c r="P1026" s="1">
        <v>44669.714548611111</v>
      </c>
      <c r="Q1026">
        <v>410</v>
      </c>
      <c r="R1026">
        <v>2798</v>
      </c>
      <c r="S1026" t="b">
        <v>0</v>
      </c>
      <c r="T1026" t="s">
        <v>87</v>
      </c>
      <c r="U1026" t="b">
        <v>1</v>
      </c>
      <c r="V1026" t="s">
        <v>127</v>
      </c>
      <c r="W1026" s="1">
        <v>44669.69798611111</v>
      </c>
      <c r="X1026">
        <v>1756</v>
      </c>
      <c r="Y1026">
        <v>238</v>
      </c>
      <c r="Z1026">
        <v>0</v>
      </c>
      <c r="AA1026">
        <v>238</v>
      </c>
      <c r="AB1026">
        <v>0</v>
      </c>
      <c r="AC1026">
        <v>45</v>
      </c>
      <c r="AD1026">
        <v>6</v>
      </c>
      <c r="AE1026">
        <v>0</v>
      </c>
      <c r="AF1026">
        <v>0</v>
      </c>
      <c r="AG1026">
        <v>0</v>
      </c>
      <c r="AH1026" t="s">
        <v>99</v>
      </c>
      <c r="AI1026" s="1">
        <v>44669.714548611111</v>
      </c>
      <c r="AJ1026">
        <v>1035</v>
      </c>
      <c r="AK1026">
        <v>1</v>
      </c>
      <c r="AL1026">
        <v>0</v>
      </c>
      <c r="AM1026">
        <v>1</v>
      </c>
      <c r="AN1026">
        <v>0</v>
      </c>
      <c r="AO1026">
        <v>1</v>
      </c>
      <c r="AP1026">
        <v>5</v>
      </c>
      <c r="AQ1026">
        <v>0</v>
      </c>
      <c r="AR1026">
        <v>0</v>
      </c>
      <c r="AS1026">
        <v>0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 hidden="1" x14ac:dyDescent="0.45">
      <c r="A1027" t="s">
        <v>2281</v>
      </c>
      <c r="B1027" t="s">
        <v>79</v>
      </c>
      <c r="C1027" t="s">
        <v>2265</v>
      </c>
      <c r="D1027" t="s">
        <v>81</v>
      </c>
      <c r="E1027" s="2" t="str">
        <f>HYPERLINK("capsilon://?command=openfolder&amp;siteaddress=FAM.docvelocity-na8.net&amp;folderid=FXA77F8005-3DC2-819D-CA18-7939BD27616D","FX22044981")</f>
        <v>FX22044981</v>
      </c>
      <c r="F1027" t="s">
        <v>19</v>
      </c>
      <c r="G1027" t="s">
        <v>19</v>
      </c>
      <c r="H1027" t="s">
        <v>82</v>
      </c>
      <c r="I1027" t="s">
        <v>2266</v>
      </c>
      <c r="J1027">
        <v>116</v>
      </c>
      <c r="K1027" t="s">
        <v>84</v>
      </c>
      <c r="L1027" t="s">
        <v>85</v>
      </c>
      <c r="M1027" t="s">
        <v>86</v>
      </c>
      <c r="N1027">
        <v>2</v>
      </c>
      <c r="O1027" s="1">
        <v>44669.678298611114</v>
      </c>
      <c r="P1027" s="1">
        <v>44669.687638888892</v>
      </c>
      <c r="Q1027">
        <v>225</v>
      </c>
      <c r="R1027">
        <v>582</v>
      </c>
      <c r="S1027" t="b">
        <v>0</v>
      </c>
      <c r="T1027" t="s">
        <v>87</v>
      </c>
      <c r="U1027" t="b">
        <v>1</v>
      </c>
      <c r="V1027" t="s">
        <v>114</v>
      </c>
      <c r="W1027" s="1">
        <v>44669.681840277779</v>
      </c>
      <c r="X1027">
        <v>297</v>
      </c>
      <c r="Y1027">
        <v>93</v>
      </c>
      <c r="Z1027">
        <v>0</v>
      </c>
      <c r="AA1027">
        <v>93</v>
      </c>
      <c r="AB1027">
        <v>0</v>
      </c>
      <c r="AC1027">
        <v>13</v>
      </c>
      <c r="AD1027">
        <v>23</v>
      </c>
      <c r="AE1027">
        <v>0</v>
      </c>
      <c r="AF1027">
        <v>0</v>
      </c>
      <c r="AG1027">
        <v>0</v>
      </c>
      <c r="AH1027" t="s">
        <v>115</v>
      </c>
      <c r="AI1027" s="1">
        <v>44669.687638888892</v>
      </c>
      <c r="AJ1027">
        <v>285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23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 hidden="1" x14ac:dyDescent="0.45">
      <c r="A1028" t="s">
        <v>2282</v>
      </c>
      <c r="B1028" t="s">
        <v>79</v>
      </c>
      <c r="C1028" t="s">
        <v>2277</v>
      </c>
      <c r="D1028" t="s">
        <v>81</v>
      </c>
      <c r="E1028" s="2" t="str">
        <f>HYPERLINK("capsilon://?command=openfolder&amp;siteaddress=FAM.docvelocity-na8.net&amp;folderid=FXB9D1F8F3-1947-0F2C-8A96-5F29206576D3","FX22046501")</f>
        <v>FX22046501</v>
      </c>
      <c r="F1028" t="s">
        <v>19</v>
      </c>
      <c r="G1028" t="s">
        <v>19</v>
      </c>
      <c r="H1028" t="s">
        <v>82</v>
      </c>
      <c r="I1028" t="s">
        <v>2278</v>
      </c>
      <c r="J1028">
        <v>503</v>
      </c>
      <c r="K1028" t="s">
        <v>84</v>
      </c>
      <c r="L1028" t="s">
        <v>85</v>
      </c>
      <c r="M1028" t="s">
        <v>86</v>
      </c>
      <c r="N1028">
        <v>2</v>
      </c>
      <c r="O1028" s="1">
        <v>44669.681932870371</v>
      </c>
      <c r="P1028" s="1">
        <v>44669.843333333331</v>
      </c>
      <c r="Q1028">
        <v>6057</v>
      </c>
      <c r="R1028">
        <v>7888</v>
      </c>
      <c r="S1028" t="b">
        <v>0</v>
      </c>
      <c r="T1028" t="s">
        <v>87</v>
      </c>
      <c r="U1028" t="b">
        <v>1</v>
      </c>
      <c r="V1028" t="s">
        <v>130</v>
      </c>
      <c r="W1028" s="1">
        <v>44669.774375000001</v>
      </c>
      <c r="X1028">
        <v>4411</v>
      </c>
      <c r="Y1028">
        <v>420</v>
      </c>
      <c r="Z1028">
        <v>0</v>
      </c>
      <c r="AA1028">
        <v>420</v>
      </c>
      <c r="AB1028">
        <v>27</v>
      </c>
      <c r="AC1028">
        <v>141</v>
      </c>
      <c r="AD1028">
        <v>83</v>
      </c>
      <c r="AE1028">
        <v>0</v>
      </c>
      <c r="AF1028">
        <v>0</v>
      </c>
      <c r="AG1028">
        <v>0</v>
      </c>
      <c r="AH1028" t="s">
        <v>200</v>
      </c>
      <c r="AI1028" s="1">
        <v>44669.843333333331</v>
      </c>
      <c r="AJ1028">
        <v>1960</v>
      </c>
      <c r="AK1028">
        <v>23</v>
      </c>
      <c r="AL1028">
        <v>0</v>
      </c>
      <c r="AM1028">
        <v>23</v>
      </c>
      <c r="AN1028">
        <v>27</v>
      </c>
      <c r="AO1028">
        <v>22</v>
      </c>
      <c r="AP1028">
        <v>60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 hidden="1" x14ac:dyDescent="0.45">
      <c r="A1029" t="s">
        <v>2283</v>
      </c>
      <c r="B1029" t="s">
        <v>79</v>
      </c>
      <c r="C1029" t="s">
        <v>2284</v>
      </c>
      <c r="D1029" t="s">
        <v>81</v>
      </c>
      <c r="E1029" s="2" t="str">
        <f>HYPERLINK("capsilon://?command=openfolder&amp;siteaddress=FAM.docvelocity-na8.net&amp;folderid=FX69082D73-AFB0-DA8A-A49B-E316D5C73945","FX22044347")</f>
        <v>FX22044347</v>
      </c>
      <c r="F1029" t="s">
        <v>19</v>
      </c>
      <c r="G1029" t="s">
        <v>19</v>
      </c>
      <c r="H1029" t="s">
        <v>82</v>
      </c>
      <c r="I1029" t="s">
        <v>2285</v>
      </c>
      <c r="J1029">
        <v>28</v>
      </c>
      <c r="K1029" t="s">
        <v>84</v>
      </c>
      <c r="L1029" t="s">
        <v>85</v>
      </c>
      <c r="M1029" t="s">
        <v>86</v>
      </c>
      <c r="N1029">
        <v>2</v>
      </c>
      <c r="O1029" s="1">
        <v>44669.682141203702</v>
      </c>
      <c r="P1029" s="1">
        <v>44669.725682870368</v>
      </c>
      <c r="Q1029">
        <v>3480</v>
      </c>
      <c r="R1029">
        <v>282</v>
      </c>
      <c r="S1029" t="b">
        <v>0</v>
      </c>
      <c r="T1029" t="s">
        <v>87</v>
      </c>
      <c r="U1029" t="b">
        <v>0</v>
      </c>
      <c r="V1029" t="s">
        <v>1394</v>
      </c>
      <c r="W1029" s="1">
        <v>44669.684537037036</v>
      </c>
      <c r="X1029">
        <v>178</v>
      </c>
      <c r="Y1029">
        <v>21</v>
      </c>
      <c r="Z1029">
        <v>0</v>
      </c>
      <c r="AA1029">
        <v>21</v>
      </c>
      <c r="AB1029">
        <v>0</v>
      </c>
      <c r="AC1029">
        <v>0</v>
      </c>
      <c r="AD1029">
        <v>7</v>
      </c>
      <c r="AE1029">
        <v>0</v>
      </c>
      <c r="AF1029">
        <v>0</v>
      </c>
      <c r="AG1029">
        <v>0</v>
      </c>
      <c r="AH1029" t="s">
        <v>479</v>
      </c>
      <c r="AI1029" s="1">
        <v>44669.725682870368</v>
      </c>
      <c r="AJ1029">
        <v>104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7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 hidden="1" x14ac:dyDescent="0.45">
      <c r="A1030" t="s">
        <v>2286</v>
      </c>
      <c r="B1030" t="s">
        <v>79</v>
      </c>
      <c r="C1030" t="s">
        <v>2284</v>
      </c>
      <c r="D1030" t="s">
        <v>81</v>
      </c>
      <c r="E1030" s="2" t="str">
        <f>HYPERLINK("capsilon://?command=openfolder&amp;siteaddress=FAM.docvelocity-na8.net&amp;folderid=FX69082D73-AFB0-DA8A-A49B-E316D5C73945","FX22044347")</f>
        <v>FX22044347</v>
      </c>
      <c r="F1030" t="s">
        <v>19</v>
      </c>
      <c r="G1030" t="s">
        <v>19</v>
      </c>
      <c r="H1030" t="s">
        <v>82</v>
      </c>
      <c r="I1030" t="s">
        <v>2287</v>
      </c>
      <c r="J1030">
        <v>28</v>
      </c>
      <c r="K1030" t="s">
        <v>84</v>
      </c>
      <c r="L1030" t="s">
        <v>85</v>
      </c>
      <c r="M1030" t="s">
        <v>86</v>
      </c>
      <c r="N1030">
        <v>2</v>
      </c>
      <c r="O1030" s="1">
        <v>44669.682766203703</v>
      </c>
      <c r="P1030" s="1">
        <v>44669.731481481482</v>
      </c>
      <c r="Q1030">
        <v>3507</v>
      </c>
      <c r="R1030">
        <v>702</v>
      </c>
      <c r="S1030" t="b">
        <v>0</v>
      </c>
      <c r="T1030" t="s">
        <v>87</v>
      </c>
      <c r="U1030" t="b">
        <v>0</v>
      </c>
      <c r="V1030" t="s">
        <v>1394</v>
      </c>
      <c r="W1030" s="1">
        <v>44669.686886574076</v>
      </c>
      <c r="X1030">
        <v>202</v>
      </c>
      <c r="Y1030">
        <v>21</v>
      </c>
      <c r="Z1030">
        <v>0</v>
      </c>
      <c r="AA1030">
        <v>21</v>
      </c>
      <c r="AB1030">
        <v>0</v>
      </c>
      <c r="AC1030">
        <v>1</v>
      </c>
      <c r="AD1030">
        <v>7</v>
      </c>
      <c r="AE1030">
        <v>0</v>
      </c>
      <c r="AF1030">
        <v>0</v>
      </c>
      <c r="AG1030">
        <v>0</v>
      </c>
      <c r="AH1030" t="s">
        <v>479</v>
      </c>
      <c r="AI1030" s="1">
        <v>44669.731481481482</v>
      </c>
      <c r="AJ1030">
        <v>500</v>
      </c>
      <c r="AK1030">
        <v>4</v>
      </c>
      <c r="AL1030">
        <v>0</v>
      </c>
      <c r="AM1030">
        <v>4</v>
      </c>
      <c r="AN1030">
        <v>0</v>
      </c>
      <c r="AO1030">
        <v>3</v>
      </c>
      <c r="AP1030">
        <v>3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 hidden="1" x14ac:dyDescent="0.45">
      <c r="A1031" t="s">
        <v>2288</v>
      </c>
      <c r="B1031" t="s">
        <v>79</v>
      </c>
      <c r="C1031" t="s">
        <v>2284</v>
      </c>
      <c r="D1031" t="s">
        <v>81</v>
      </c>
      <c r="E1031" s="2" t="str">
        <f>HYPERLINK("capsilon://?command=openfolder&amp;siteaddress=FAM.docvelocity-na8.net&amp;folderid=FX69082D73-AFB0-DA8A-A49B-E316D5C73945","FX22044347")</f>
        <v>FX22044347</v>
      </c>
      <c r="F1031" t="s">
        <v>19</v>
      </c>
      <c r="G1031" t="s">
        <v>19</v>
      </c>
      <c r="H1031" t="s">
        <v>82</v>
      </c>
      <c r="I1031" t="s">
        <v>2289</v>
      </c>
      <c r="J1031">
        <v>32</v>
      </c>
      <c r="K1031" t="s">
        <v>84</v>
      </c>
      <c r="L1031" t="s">
        <v>85</v>
      </c>
      <c r="M1031" t="s">
        <v>86</v>
      </c>
      <c r="N1031">
        <v>2</v>
      </c>
      <c r="O1031" s="1">
        <v>44669.685682870368</v>
      </c>
      <c r="P1031" s="1">
        <v>44669.731666666667</v>
      </c>
      <c r="Q1031">
        <v>3840</v>
      </c>
      <c r="R1031">
        <v>133</v>
      </c>
      <c r="S1031" t="b">
        <v>0</v>
      </c>
      <c r="T1031" t="s">
        <v>87</v>
      </c>
      <c r="U1031" t="b">
        <v>0</v>
      </c>
      <c r="V1031" t="s">
        <v>108</v>
      </c>
      <c r="W1031" s="1">
        <v>44669.688738425924</v>
      </c>
      <c r="X1031">
        <v>63</v>
      </c>
      <c r="Y1031">
        <v>0</v>
      </c>
      <c r="Z1031">
        <v>0</v>
      </c>
      <c r="AA1031">
        <v>0</v>
      </c>
      <c r="AB1031">
        <v>27</v>
      </c>
      <c r="AC1031">
        <v>0</v>
      </c>
      <c r="AD1031">
        <v>32</v>
      </c>
      <c r="AE1031">
        <v>0</v>
      </c>
      <c r="AF1031">
        <v>0</v>
      </c>
      <c r="AG1031">
        <v>0</v>
      </c>
      <c r="AH1031" t="s">
        <v>479</v>
      </c>
      <c r="AI1031" s="1">
        <v>44669.731666666667</v>
      </c>
      <c r="AJ1031">
        <v>15</v>
      </c>
      <c r="AK1031">
        <v>0</v>
      </c>
      <c r="AL1031">
        <v>0</v>
      </c>
      <c r="AM1031">
        <v>0</v>
      </c>
      <c r="AN1031">
        <v>27</v>
      </c>
      <c r="AO1031">
        <v>0</v>
      </c>
      <c r="AP1031">
        <v>32</v>
      </c>
      <c r="AQ1031">
        <v>0</v>
      </c>
      <c r="AR1031">
        <v>0</v>
      </c>
      <c r="AS1031">
        <v>0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 hidden="1" x14ac:dyDescent="0.45">
      <c r="A1032" t="s">
        <v>2290</v>
      </c>
      <c r="B1032" t="s">
        <v>79</v>
      </c>
      <c r="C1032" t="s">
        <v>2284</v>
      </c>
      <c r="D1032" t="s">
        <v>81</v>
      </c>
      <c r="E1032" s="2" t="str">
        <f>HYPERLINK("capsilon://?command=openfolder&amp;siteaddress=FAM.docvelocity-na8.net&amp;folderid=FX69082D73-AFB0-DA8A-A49B-E316D5C73945","FX22044347")</f>
        <v>FX22044347</v>
      </c>
      <c r="F1032" t="s">
        <v>19</v>
      </c>
      <c r="G1032" t="s">
        <v>19</v>
      </c>
      <c r="H1032" t="s">
        <v>82</v>
      </c>
      <c r="I1032" t="s">
        <v>2291</v>
      </c>
      <c r="J1032">
        <v>32</v>
      </c>
      <c r="K1032" t="s">
        <v>84</v>
      </c>
      <c r="L1032" t="s">
        <v>85</v>
      </c>
      <c r="M1032" t="s">
        <v>86</v>
      </c>
      <c r="N1032">
        <v>2</v>
      </c>
      <c r="O1032" s="1">
        <v>44669.686030092591</v>
      </c>
      <c r="P1032" s="1">
        <v>44669.731759259259</v>
      </c>
      <c r="Q1032">
        <v>3862</v>
      </c>
      <c r="R1032">
        <v>89</v>
      </c>
      <c r="S1032" t="b">
        <v>0</v>
      </c>
      <c r="T1032" t="s">
        <v>87</v>
      </c>
      <c r="U1032" t="b">
        <v>0</v>
      </c>
      <c r="V1032" t="s">
        <v>108</v>
      </c>
      <c r="W1032" s="1">
        <v>44669.687997685185</v>
      </c>
      <c r="X1032">
        <v>76</v>
      </c>
      <c r="Y1032">
        <v>0</v>
      </c>
      <c r="Z1032">
        <v>0</v>
      </c>
      <c r="AA1032">
        <v>0</v>
      </c>
      <c r="AB1032">
        <v>27</v>
      </c>
      <c r="AC1032">
        <v>0</v>
      </c>
      <c r="AD1032">
        <v>32</v>
      </c>
      <c r="AE1032">
        <v>0</v>
      </c>
      <c r="AF1032">
        <v>0</v>
      </c>
      <c r="AG1032">
        <v>0</v>
      </c>
      <c r="AH1032" t="s">
        <v>99</v>
      </c>
      <c r="AI1032" s="1">
        <v>44669.731759259259</v>
      </c>
      <c r="AJ1032">
        <v>13</v>
      </c>
      <c r="AK1032">
        <v>0</v>
      </c>
      <c r="AL1032">
        <v>0</v>
      </c>
      <c r="AM1032">
        <v>0</v>
      </c>
      <c r="AN1032">
        <v>27</v>
      </c>
      <c r="AO1032">
        <v>0</v>
      </c>
      <c r="AP1032">
        <v>32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 hidden="1" x14ac:dyDescent="0.45">
      <c r="A1033" t="s">
        <v>2292</v>
      </c>
      <c r="B1033" t="s">
        <v>79</v>
      </c>
      <c r="C1033" t="s">
        <v>2293</v>
      </c>
      <c r="D1033" t="s">
        <v>81</v>
      </c>
      <c r="E1033" s="2" t="str">
        <f>HYPERLINK("capsilon://?command=openfolder&amp;siteaddress=FAM.docvelocity-na8.net&amp;folderid=FXF1AE9287-80D9-DF10-CB97-D2773CD4AEBF","FX22045924")</f>
        <v>FX22045924</v>
      </c>
      <c r="F1033" t="s">
        <v>19</v>
      </c>
      <c r="G1033" t="s">
        <v>19</v>
      </c>
      <c r="H1033" t="s">
        <v>82</v>
      </c>
      <c r="I1033" t="s">
        <v>2294</v>
      </c>
      <c r="J1033">
        <v>0</v>
      </c>
      <c r="K1033" t="s">
        <v>84</v>
      </c>
      <c r="L1033" t="s">
        <v>85</v>
      </c>
      <c r="M1033" t="s">
        <v>86</v>
      </c>
      <c r="N1033">
        <v>2</v>
      </c>
      <c r="O1033" s="1">
        <v>44669.741747685184</v>
      </c>
      <c r="P1033" s="1">
        <v>44669.763657407406</v>
      </c>
      <c r="Q1033">
        <v>1085</v>
      </c>
      <c r="R1033">
        <v>808</v>
      </c>
      <c r="S1033" t="b">
        <v>0</v>
      </c>
      <c r="T1033" t="s">
        <v>87</v>
      </c>
      <c r="U1033" t="b">
        <v>0</v>
      </c>
      <c r="V1033" t="s">
        <v>127</v>
      </c>
      <c r="W1033" s="1">
        <v>44669.747604166667</v>
      </c>
      <c r="X1033">
        <v>502</v>
      </c>
      <c r="Y1033">
        <v>37</v>
      </c>
      <c r="Z1033">
        <v>0</v>
      </c>
      <c r="AA1033">
        <v>37</v>
      </c>
      <c r="AB1033">
        <v>0</v>
      </c>
      <c r="AC1033">
        <v>22</v>
      </c>
      <c r="AD1033">
        <v>-37</v>
      </c>
      <c r="AE1033">
        <v>0</v>
      </c>
      <c r="AF1033">
        <v>0</v>
      </c>
      <c r="AG1033">
        <v>0</v>
      </c>
      <c r="AH1033" t="s">
        <v>99</v>
      </c>
      <c r="AI1033" s="1">
        <v>44669.763657407406</v>
      </c>
      <c r="AJ1033">
        <v>306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-37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 hidden="1" x14ac:dyDescent="0.45">
      <c r="A1034" t="s">
        <v>2295</v>
      </c>
      <c r="B1034" t="s">
        <v>79</v>
      </c>
      <c r="C1034" t="s">
        <v>2293</v>
      </c>
      <c r="D1034" t="s">
        <v>81</v>
      </c>
      <c r="E1034" s="2" t="str">
        <f>HYPERLINK("capsilon://?command=openfolder&amp;siteaddress=FAM.docvelocity-na8.net&amp;folderid=FXF1AE9287-80D9-DF10-CB97-D2773CD4AEBF","FX22045924")</f>
        <v>FX22045924</v>
      </c>
      <c r="F1034" t="s">
        <v>19</v>
      </c>
      <c r="G1034" t="s">
        <v>19</v>
      </c>
      <c r="H1034" t="s">
        <v>82</v>
      </c>
      <c r="I1034" t="s">
        <v>2296</v>
      </c>
      <c r="J1034">
        <v>28</v>
      </c>
      <c r="K1034" t="s">
        <v>84</v>
      </c>
      <c r="L1034" t="s">
        <v>85</v>
      </c>
      <c r="M1034" t="s">
        <v>86</v>
      </c>
      <c r="N1034">
        <v>1</v>
      </c>
      <c r="O1034" s="1">
        <v>44669.742129629631</v>
      </c>
      <c r="P1034" s="1">
        <v>44669.771620370368</v>
      </c>
      <c r="Q1034">
        <v>2077</v>
      </c>
      <c r="R1034">
        <v>471</v>
      </c>
      <c r="S1034" t="b">
        <v>0</v>
      </c>
      <c r="T1034" t="s">
        <v>87</v>
      </c>
      <c r="U1034" t="b">
        <v>0</v>
      </c>
      <c r="V1034" t="s">
        <v>88</v>
      </c>
      <c r="W1034" s="1">
        <v>44669.771620370368</v>
      </c>
      <c r="X1034">
        <v>88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28</v>
      </c>
      <c r="AE1034">
        <v>21</v>
      </c>
      <c r="AF1034">
        <v>0</v>
      </c>
      <c r="AG1034">
        <v>2</v>
      </c>
      <c r="AH1034" t="s">
        <v>87</v>
      </c>
      <c r="AI1034" t="s">
        <v>87</v>
      </c>
      <c r="AJ1034" t="s">
        <v>87</v>
      </c>
      <c r="AK1034" t="s">
        <v>87</v>
      </c>
      <c r="AL1034" t="s">
        <v>87</v>
      </c>
      <c r="AM1034" t="s">
        <v>87</v>
      </c>
      <c r="AN1034" t="s">
        <v>87</v>
      </c>
      <c r="AO1034" t="s">
        <v>87</v>
      </c>
      <c r="AP1034" t="s">
        <v>87</v>
      </c>
      <c r="AQ1034" t="s">
        <v>87</v>
      </c>
      <c r="AR1034" t="s">
        <v>87</v>
      </c>
      <c r="AS1034" t="s">
        <v>87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 hidden="1" x14ac:dyDescent="0.45">
      <c r="A1035" t="s">
        <v>2297</v>
      </c>
      <c r="B1035" t="s">
        <v>79</v>
      </c>
      <c r="C1035" t="s">
        <v>2284</v>
      </c>
      <c r="D1035" t="s">
        <v>81</v>
      </c>
      <c r="E1035" s="2" t="str">
        <f>HYPERLINK("capsilon://?command=openfolder&amp;siteaddress=FAM.docvelocity-na8.net&amp;folderid=FX69082D73-AFB0-DA8A-A49B-E316D5C73945","FX22044347")</f>
        <v>FX22044347</v>
      </c>
      <c r="F1035" t="s">
        <v>19</v>
      </c>
      <c r="G1035" t="s">
        <v>19</v>
      </c>
      <c r="H1035" t="s">
        <v>82</v>
      </c>
      <c r="I1035" t="s">
        <v>2298</v>
      </c>
      <c r="J1035">
        <v>32</v>
      </c>
      <c r="K1035" t="s">
        <v>84</v>
      </c>
      <c r="L1035" t="s">
        <v>85</v>
      </c>
      <c r="M1035" t="s">
        <v>86</v>
      </c>
      <c r="N1035">
        <v>2</v>
      </c>
      <c r="O1035" s="1">
        <v>44669.743171296293</v>
      </c>
      <c r="P1035" s="1">
        <v>44669.763807870368</v>
      </c>
      <c r="Q1035">
        <v>1611</v>
      </c>
      <c r="R1035">
        <v>172</v>
      </c>
      <c r="S1035" t="b">
        <v>0</v>
      </c>
      <c r="T1035" t="s">
        <v>87</v>
      </c>
      <c r="U1035" t="b">
        <v>0</v>
      </c>
      <c r="V1035" t="s">
        <v>127</v>
      </c>
      <c r="W1035" s="1">
        <v>44669.74927083333</v>
      </c>
      <c r="X1035">
        <v>78</v>
      </c>
      <c r="Y1035">
        <v>0</v>
      </c>
      <c r="Z1035">
        <v>0</v>
      </c>
      <c r="AA1035">
        <v>0</v>
      </c>
      <c r="AB1035">
        <v>27</v>
      </c>
      <c r="AC1035">
        <v>0</v>
      </c>
      <c r="AD1035">
        <v>32</v>
      </c>
      <c r="AE1035">
        <v>0</v>
      </c>
      <c r="AF1035">
        <v>0</v>
      </c>
      <c r="AG1035">
        <v>0</v>
      </c>
      <c r="AH1035" t="s">
        <v>99</v>
      </c>
      <c r="AI1035" s="1">
        <v>44669.763807870368</v>
      </c>
      <c r="AJ1035">
        <v>12</v>
      </c>
      <c r="AK1035">
        <v>0</v>
      </c>
      <c r="AL1035">
        <v>0</v>
      </c>
      <c r="AM1035">
        <v>0</v>
      </c>
      <c r="AN1035">
        <v>27</v>
      </c>
      <c r="AO1035">
        <v>0</v>
      </c>
      <c r="AP1035">
        <v>32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 hidden="1" x14ac:dyDescent="0.45">
      <c r="A1036" t="s">
        <v>2299</v>
      </c>
      <c r="B1036" t="s">
        <v>79</v>
      </c>
      <c r="C1036" t="s">
        <v>2284</v>
      </c>
      <c r="D1036" t="s">
        <v>81</v>
      </c>
      <c r="E1036" s="2" t="str">
        <f>HYPERLINK("capsilon://?command=openfolder&amp;siteaddress=FAM.docvelocity-na8.net&amp;folderid=FX69082D73-AFB0-DA8A-A49B-E316D5C73945","FX22044347")</f>
        <v>FX22044347</v>
      </c>
      <c r="F1036" t="s">
        <v>19</v>
      </c>
      <c r="G1036" t="s">
        <v>19</v>
      </c>
      <c r="H1036" t="s">
        <v>82</v>
      </c>
      <c r="I1036" t="s">
        <v>2300</v>
      </c>
      <c r="J1036">
        <v>32</v>
      </c>
      <c r="K1036" t="s">
        <v>84</v>
      </c>
      <c r="L1036" t="s">
        <v>85</v>
      </c>
      <c r="M1036" t="s">
        <v>86</v>
      </c>
      <c r="N1036">
        <v>2</v>
      </c>
      <c r="O1036" s="1">
        <v>44669.743287037039</v>
      </c>
      <c r="P1036" s="1">
        <v>44669.763935185183</v>
      </c>
      <c r="Q1036">
        <v>1683</v>
      </c>
      <c r="R1036">
        <v>101</v>
      </c>
      <c r="S1036" t="b">
        <v>0</v>
      </c>
      <c r="T1036" t="s">
        <v>87</v>
      </c>
      <c r="U1036" t="b">
        <v>0</v>
      </c>
      <c r="V1036" t="s">
        <v>127</v>
      </c>
      <c r="W1036" s="1">
        <v>44669.749768518515</v>
      </c>
      <c r="X1036">
        <v>42</v>
      </c>
      <c r="Y1036">
        <v>0</v>
      </c>
      <c r="Z1036">
        <v>0</v>
      </c>
      <c r="AA1036">
        <v>0</v>
      </c>
      <c r="AB1036">
        <v>27</v>
      </c>
      <c r="AC1036">
        <v>0</v>
      </c>
      <c r="AD1036">
        <v>32</v>
      </c>
      <c r="AE1036">
        <v>0</v>
      </c>
      <c r="AF1036">
        <v>0</v>
      </c>
      <c r="AG1036">
        <v>0</v>
      </c>
      <c r="AH1036" t="s">
        <v>99</v>
      </c>
      <c r="AI1036" s="1">
        <v>44669.763935185183</v>
      </c>
      <c r="AJ1036">
        <v>10</v>
      </c>
      <c r="AK1036">
        <v>0</v>
      </c>
      <c r="AL1036">
        <v>0</v>
      </c>
      <c r="AM1036">
        <v>0</v>
      </c>
      <c r="AN1036">
        <v>27</v>
      </c>
      <c r="AO1036">
        <v>0</v>
      </c>
      <c r="AP1036">
        <v>32</v>
      </c>
      <c r="AQ1036">
        <v>0</v>
      </c>
      <c r="AR1036">
        <v>0</v>
      </c>
      <c r="AS1036">
        <v>0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 hidden="1" x14ac:dyDescent="0.45">
      <c r="A1037" t="s">
        <v>2301</v>
      </c>
      <c r="B1037" t="s">
        <v>79</v>
      </c>
      <c r="C1037" t="s">
        <v>2302</v>
      </c>
      <c r="D1037" t="s">
        <v>81</v>
      </c>
      <c r="E1037" s="2" t="str">
        <f>HYPERLINK("capsilon://?command=openfolder&amp;siteaddress=FAM.docvelocity-na8.net&amp;folderid=FX314441EF-96A5-EFC0-3A8D-892E8F5D1925","FX22044814")</f>
        <v>FX22044814</v>
      </c>
      <c r="F1037" t="s">
        <v>19</v>
      </c>
      <c r="G1037" t="s">
        <v>19</v>
      </c>
      <c r="H1037" t="s">
        <v>82</v>
      </c>
      <c r="I1037" t="s">
        <v>2303</v>
      </c>
      <c r="J1037">
        <v>416</v>
      </c>
      <c r="K1037" t="s">
        <v>84</v>
      </c>
      <c r="L1037" t="s">
        <v>85</v>
      </c>
      <c r="M1037" t="s">
        <v>86</v>
      </c>
      <c r="N1037">
        <v>1</v>
      </c>
      <c r="O1037" s="1">
        <v>44669.767500000002</v>
      </c>
      <c r="P1037" s="1">
        <v>44669.770590277774</v>
      </c>
      <c r="Q1037">
        <v>64</v>
      </c>
      <c r="R1037">
        <v>203</v>
      </c>
      <c r="S1037" t="b">
        <v>0</v>
      </c>
      <c r="T1037" t="s">
        <v>87</v>
      </c>
      <c r="U1037" t="b">
        <v>0</v>
      </c>
      <c r="V1037" t="s">
        <v>88</v>
      </c>
      <c r="W1037" s="1">
        <v>44669.770590277774</v>
      </c>
      <c r="X1037">
        <v>185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416</v>
      </c>
      <c r="AE1037">
        <v>404</v>
      </c>
      <c r="AF1037">
        <v>0</v>
      </c>
      <c r="AG1037">
        <v>7</v>
      </c>
      <c r="AH1037" t="s">
        <v>87</v>
      </c>
      <c r="AI1037" t="s">
        <v>87</v>
      </c>
      <c r="AJ1037" t="s">
        <v>87</v>
      </c>
      <c r="AK1037" t="s">
        <v>87</v>
      </c>
      <c r="AL1037" t="s">
        <v>87</v>
      </c>
      <c r="AM1037" t="s">
        <v>87</v>
      </c>
      <c r="AN1037" t="s">
        <v>87</v>
      </c>
      <c r="AO1037" t="s">
        <v>87</v>
      </c>
      <c r="AP1037" t="s">
        <v>87</v>
      </c>
      <c r="AQ1037" t="s">
        <v>87</v>
      </c>
      <c r="AR1037" t="s">
        <v>87</v>
      </c>
      <c r="AS1037" t="s">
        <v>87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 hidden="1" x14ac:dyDescent="0.45">
      <c r="A1038" t="s">
        <v>2304</v>
      </c>
      <c r="B1038" t="s">
        <v>79</v>
      </c>
      <c r="C1038" t="s">
        <v>2302</v>
      </c>
      <c r="D1038" t="s">
        <v>81</v>
      </c>
      <c r="E1038" s="2" t="str">
        <f>HYPERLINK("capsilon://?command=openfolder&amp;siteaddress=FAM.docvelocity-na8.net&amp;folderid=FX314441EF-96A5-EFC0-3A8D-892E8F5D1925","FX22044814")</f>
        <v>FX22044814</v>
      </c>
      <c r="F1038" t="s">
        <v>19</v>
      </c>
      <c r="G1038" t="s">
        <v>19</v>
      </c>
      <c r="H1038" t="s">
        <v>82</v>
      </c>
      <c r="I1038" t="s">
        <v>2303</v>
      </c>
      <c r="J1038">
        <v>536</v>
      </c>
      <c r="K1038" t="s">
        <v>84</v>
      </c>
      <c r="L1038" t="s">
        <v>85</v>
      </c>
      <c r="M1038" t="s">
        <v>86</v>
      </c>
      <c r="N1038">
        <v>2</v>
      </c>
      <c r="O1038" s="1">
        <v>44669.771354166667</v>
      </c>
      <c r="P1038" s="1">
        <v>44669.847627314812</v>
      </c>
      <c r="Q1038">
        <v>3261</v>
      </c>
      <c r="R1038">
        <v>3329</v>
      </c>
      <c r="S1038" t="b">
        <v>0</v>
      </c>
      <c r="T1038" t="s">
        <v>87</v>
      </c>
      <c r="U1038" t="b">
        <v>1</v>
      </c>
      <c r="V1038" t="s">
        <v>531</v>
      </c>
      <c r="W1038" s="1">
        <v>44669.791215277779</v>
      </c>
      <c r="X1038">
        <v>1674</v>
      </c>
      <c r="Y1038">
        <v>273</v>
      </c>
      <c r="Z1038">
        <v>0</v>
      </c>
      <c r="AA1038">
        <v>273</v>
      </c>
      <c r="AB1038">
        <v>176</v>
      </c>
      <c r="AC1038">
        <v>54</v>
      </c>
      <c r="AD1038">
        <v>263</v>
      </c>
      <c r="AE1038">
        <v>0</v>
      </c>
      <c r="AF1038">
        <v>0</v>
      </c>
      <c r="AG1038">
        <v>0</v>
      </c>
      <c r="AH1038" t="s">
        <v>1193</v>
      </c>
      <c r="AI1038" s="1">
        <v>44669.847627314812</v>
      </c>
      <c r="AJ1038">
        <v>1610</v>
      </c>
      <c r="AK1038">
        <v>4</v>
      </c>
      <c r="AL1038">
        <v>0</v>
      </c>
      <c r="AM1038">
        <v>4</v>
      </c>
      <c r="AN1038">
        <v>176</v>
      </c>
      <c r="AO1038">
        <v>4</v>
      </c>
      <c r="AP1038">
        <v>259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 hidden="1" x14ac:dyDescent="0.45">
      <c r="A1039" t="s">
        <v>2305</v>
      </c>
      <c r="B1039" t="s">
        <v>79</v>
      </c>
      <c r="C1039" t="s">
        <v>2293</v>
      </c>
      <c r="D1039" t="s">
        <v>81</v>
      </c>
      <c r="E1039" s="2" t="str">
        <f>HYPERLINK("capsilon://?command=openfolder&amp;siteaddress=FAM.docvelocity-na8.net&amp;folderid=FXF1AE9287-80D9-DF10-CB97-D2773CD4AEBF","FX22045924")</f>
        <v>FX22045924</v>
      </c>
      <c r="F1039" t="s">
        <v>19</v>
      </c>
      <c r="G1039" t="s">
        <v>19</v>
      </c>
      <c r="H1039" t="s">
        <v>82</v>
      </c>
      <c r="I1039" t="s">
        <v>2296</v>
      </c>
      <c r="J1039">
        <v>56</v>
      </c>
      <c r="K1039" t="s">
        <v>84</v>
      </c>
      <c r="L1039" t="s">
        <v>85</v>
      </c>
      <c r="M1039" t="s">
        <v>86</v>
      </c>
      <c r="N1039">
        <v>2</v>
      </c>
      <c r="O1039" s="1">
        <v>44669.772361111114</v>
      </c>
      <c r="P1039" s="1">
        <v>44669.801493055558</v>
      </c>
      <c r="Q1039">
        <v>1988</v>
      </c>
      <c r="R1039">
        <v>529</v>
      </c>
      <c r="S1039" t="b">
        <v>0</v>
      </c>
      <c r="T1039" t="s">
        <v>87</v>
      </c>
      <c r="U1039" t="b">
        <v>1</v>
      </c>
      <c r="V1039" t="s">
        <v>114</v>
      </c>
      <c r="W1039" s="1">
        <v>44669.775729166664</v>
      </c>
      <c r="X1039">
        <v>222</v>
      </c>
      <c r="Y1039">
        <v>42</v>
      </c>
      <c r="Z1039">
        <v>0</v>
      </c>
      <c r="AA1039">
        <v>42</v>
      </c>
      <c r="AB1039">
        <v>0</v>
      </c>
      <c r="AC1039">
        <v>2</v>
      </c>
      <c r="AD1039">
        <v>14</v>
      </c>
      <c r="AE1039">
        <v>0</v>
      </c>
      <c r="AF1039">
        <v>0</v>
      </c>
      <c r="AG1039">
        <v>0</v>
      </c>
      <c r="AH1039" t="s">
        <v>115</v>
      </c>
      <c r="AI1039" s="1">
        <v>44669.801493055558</v>
      </c>
      <c r="AJ1039">
        <v>307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14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 hidden="1" x14ac:dyDescent="0.45">
      <c r="A1040" t="s">
        <v>2306</v>
      </c>
      <c r="B1040" t="s">
        <v>79</v>
      </c>
      <c r="C1040" t="s">
        <v>2307</v>
      </c>
      <c r="D1040" t="s">
        <v>81</v>
      </c>
      <c r="E1040" s="2" t="str">
        <f>HYPERLINK("capsilon://?command=openfolder&amp;siteaddress=FAM.docvelocity-na8.net&amp;folderid=FX8D7AE0CF-C3F3-F5CA-2C2D-4E2FB515CF2F","FX220314214")</f>
        <v>FX220314214</v>
      </c>
      <c r="F1040" t="s">
        <v>19</v>
      </c>
      <c r="G1040" t="s">
        <v>19</v>
      </c>
      <c r="H1040" t="s">
        <v>82</v>
      </c>
      <c r="I1040" t="s">
        <v>2308</v>
      </c>
      <c r="J1040">
        <v>281</v>
      </c>
      <c r="K1040" t="s">
        <v>84</v>
      </c>
      <c r="L1040" t="s">
        <v>85</v>
      </c>
      <c r="M1040" t="s">
        <v>86</v>
      </c>
      <c r="N1040">
        <v>1</v>
      </c>
      <c r="O1040" s="1">
        <v>44669.780243055553</v>
      </c>
      <c r="P1040" s="1">
        <v>44669.841562499998</v>
      </c>
      <c r="Q1040">
        <v>4379</v>
      </c>
      <c r="R1040">
        <v>919</v>
      </c>
      <c r="S1040" t="b">
        <v>0</v>
      </c>
      <c r="T1040" t="s">
        <v>87</v>
      </c>
      <c r="U1040" t="b">
        <v>0</v>
      </c>
      <c r="V1040" t="s">
        <v>320</v>
      </c>
      <c r="W1040" s="1">
        <v>44669.841562499998</v>
      </c>
      <c r="X1040">
        <v>563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281</v>
      </c>
      <c r="AE1040">
        <v>269</v>
      </c>
      <c r="AF1040">
        <v>0</v>
      </c>
      <c r="AG1040">
        <v>4</v>
      </c>
      <c r="AH1040" t="s">
        <v>87</v>
      </c>
      <c r="AI1040" t="s">
        <v>87</v>
      </c>
      <c r="AJ1040" t="s">
        <v>87</v>
      </c>
      <c r="AK1040" t="s">
        <v>87</v>
      </c>
      <c r="AL1040" t="s">
        <v>87</v>
      </c>
      <c r="AM1040" t="s">
        <v>87</v>
      </c>
      <c r="AN1040" t="s">
        <v>87</v>
      </c>
      <c r="AO1040" t="s">
        <v>87</v>
      </c>
      <c r="AP1040" t="s">
        <v>87</v>
      </c>
      <c r="AQ1040" t="s">
        <v>87</v>
      </c>
      <c r="AR1040" t="s">
        <v>87</v>
      </c>
      <c r="AS1040" t="s">
        <v>87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 hidden="1" x14ac:dyDescent="0.45">
      <c r="A1041" t="s">
        <v>2309</v>
      </c>
      <c r="B1041" t="s">
        <v>79</v>
      </c>
      <c r="C1041" t="s">
        <v>2284</v>
      </c>
      <c r="D1041" t="s">
        <v>81</v>
      </c>
      <c r="E1041" s="2" t="str">
        <f>HYPERLINK("capsilon://?command=openfolder&amp;siteaddress=FAM.docvelocity-na8.net&amp;folderid=FX69082D73-AFB0-DA8A-A49B-E316D5C73945","FX22044347")</f>
        <v>FX22044347</v>
      </c>
      <c r="F1041" t="s">
        <v>19</v>
      </c>
      <c r="G1041" t="s">
        <v>19</v>
      </c>
      <c r="H1041" t="s">
        <v>82</v>
      </c>
      <c r="I1041" t="s">
        <v>2310</v>
      </c>
      <c r="J1041">
        <v>125</v>
      </c>
      <c r="K1041" t="s">
        <v>84</v>
      </c>
      <c r="L1041" t="s">
        <v>85</v>
      </c>
      <c r="M1041" t="s">
        <v>86</v>
      </c>
      <c r="N1041">
        <v>2</v>
      </c>
      <c r="O1041" s="1">
        <v>44669.782696759263</v>
      </c>
      <c r="P1041" s="1">
        <v>44669.84207175926</v>
      </c>
      <c r="Q1041">
        <v>1891</v>
      </c>
      <c r="R1041">
        <v>3239</v>
      </c>
      <c r="S1041" t="b">
        <v>0</v>
      </c>
      <c r="T1041" t="s">
        <v>87</v>
      </c>
      <c r="U1041" t="b">
        <v>0</v>
      </c>
      <c r="V1041" t="s">
        <v>127</v>
      </c>
      <c r="W1041" s="1">
        <v>44669.808472222219</v>
      </c>
      <c r="X1041">
        <v>2218</v>
      </c>
      <c r="Y1041">
        <v>106</v>
      </c>
      <c r="Z1041">
        <v>0</v>
      </c>
      <c r="AA1041">
        <v>106</v>
      </c>
      <c r="AB1041">
        <v>0</v>
      </c>
      <c r="AC1041">
        <v>47</v>
      </c>
      <c r="AD1041">
        <v>19</v>
      </c>
      <c r="AE1041">
        <v>0</v>
      </c>
      <c r="AF1041">
        <v>0</v>
      </c>
      <c r="AG1041">
        <v>0</v>
      </c>
      <c r="AH1041" t="s">
        <v>240</v>
      </c>
      <c r="AI1041" s="1">
        <v>44669.84207175926</v>
      </c>
      <c r="AJ1041">
        <v>1021</v>
      </c>
      <c r="AK1041">
        <v>2</v>
      </c>
      <c r="AL1041">
        <v>0</v>
      </c>
      <c r="AM1041">
        <v>2</v>
      </c>
      <c r="AN1041">
        <v>0</v>
      </c>
      <c r="AO1041">
        <v>1</v>
      </c>
      <c r="AP1041">
        <v>17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 hidden="1" x14ac:dyDescent="0.45">
      <c r="A1042" t="s">
        <v>2311</v>
      </c>
      <c r="B1042" t="s">
        <v>79</v>
      </c>
      <c r="C1042" t="s">
        <v>2312</v>
      </c>
      <c r="D1042" t="s">
        <v>81</v>
      </c>
      <c r="E1042" s="2" t="str">
        <f>HYPERLINK("capsilon://?command=openfolder&amp;siteaddress=FAM.docvelocity-na8.net&amp;folderid=FX6C529891-981B-A36C-786B-728C34D0926F","FX22044461")</f>
        <v>FX22044461</v>
      </c>
      <c r="F1042" t="s">
        <v>19</v>
      </c>
      <c r="G1042" t="s">
        <v>19</v>
      </c>
      <c r="H1042" t="s">
        <v>82</v>
      </c>
      <c r="I1042" t="s">
        <v>2313</v>
      </c>
      <c r="J1042">
        <v>142</v>
      </c>
      <c r="K1042" t="s">
        <v>84</v>
      </c>
      <c r="L1042" t="s">
        <v>85</v>
      </c>
      <c r="M1042" t="s">
        <v>86</v>
      </c>
      <c r="N1042">
        <v>1</v>
      </c>
      <c r="O1042" s="1">
        <v>44669.804548611108</v>
      </c>
      <c r="P1042" s="1">
        <v>44669.844780092593</v>
      </c>
      <c r="Q1042">
        <v>2942</v>
      </c>
      <c r="R1042">
        <v>534</v>
      </c>
      <c r="S1042" t="b">
        <v>0</v>
      </c>
      <c r="T1042" t="s">
        <v>87</v>
      </c>
      <c r="U1042" t="b">
        <v>0</v>
      </c>
      <c r="V1042" t="s">
        <v>245</v>
      </c>
      <c r="W1042" s="1">
        <v>44669.844780092593</v>
      </c>
      <c r="X1042">
        <v>501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142</v>
      </c>
      <c r="AE1042">
        <v>130</v>
      </c>
      <c r="AF1042">
        <v>0</v>
      </c>
      <c r="AG1042">
        <v>4</v>
      </c>
      <c r="AH1042" t="s">
        <v>87</v>
      </c>
      <c r="AI1042" t="s">
        <v>87</v>
      </c>
      <c r="AJ1042" t="s">
        <v>87</v>
      </c>
      <c r="AK1042" t="s">
        <v>87</v>
      </c>
      <c r="AL1042" t="s">
        <v>87</v>
      </c>
      <c r="AM1042" t="s">
        <v>87</v>
      </c>
      <c r="AN1042" t="s">
        <v>87</v>
      </c>
      <c r="AO1042" t="s">
        <v>87</v>
      </c>
      <c r="AP1042" t="s">
        <v>87</v>
      </c>
      <c r="AQ1042" t="s">
        <v>87</v>
      </c>
      <c r="AR1042" t="s">
        <v>87</v>
      </c>
      <c r="AS1042" t="s">
        <v>87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 hidden="1" x14ac:dyDescent="0.45">
      <c r="A1043" t="s">
        <v>2314</v>
      </c>
      <c r="B1043" t="s">
        <v>79</v>
      </c>
      <c r="C1043" t="s">
        <v>2307</v>
      </c>
      <c r="D1043" t="s">
        <v>81</v>
      </c>
      <c r="E1043" s="2" t="str">
        <f>HYPERLINK("capsilon://?command=openfolder&amp;siteaddress=FAM.docvelocity-na8.net&amp;folderid=FX8D7AE0CF-C3F3-F5CA-2C2D-4E2FB515CF2F","FX220314214")</f>
        <v>FX220314214</v>
      </c>
      <c r="F1043" t="s">
        <v>19</v>
      </c>
      <c r="G1043" t="s">
        <v>19</v>
      </c>
      <c r="H1043" t="s">
        <v>82</v>
      </c>
      <c r="I1043" t="s">
        <v>2308</v>
      </c>
      <c r="J1043">
        <v>329</v>
      </c>
      <c r="K1043" t="s">
        <v>84</v>
      </c>
      <c r="L1043" t="s">
        <v>85</v>
      </c>
      <c r="M1043" t="s">
        <v>86</v>
      </c>
      <c r="N1043">
        <v>2</v>
      </c>
      <c r="O1043" s="1">
        <v>44669.842256944445</v>
      </c>
      <c r="P1043" s="1">
        <v>44669.955150462964</v>
      </c>
      <c r="Q1043">
        <v>7144</v>
      </c>
      <c r="R1043">
        <v>2610</v>
      </c>
      <c r="S1043" t="b">
        <v>0</v>
      </c>
      <c r="T1043" t="s">
        <v>87</v>
      </c>
      <c r="U1043" t="b">
        <v>1</v>
      </c>
      <c r="V1043" t="s">
        <v>320</v>
      </c>
      <c r="W1043" s="1">
        <v>44669.880740740744</v>
      </c>
      <c r="X1043">
        <v>1150</v>
      </c>
      <c r="Y1043">
        <v>286</v>
      </c>
      <c r="Z1043">
        <v>0</v>
      </c>
      <c r="AA1043">
        <v>286</v>
      </c>
      <c r="AB1043">
        <v>21</v>
      </c>
      <c r="AC1043">
        <v>11</v>
      </c>
      <c r="AD1043">
        <v>43</v>
      </c>
      <c r="AE1043">
        <v>0</v>
      </c>
      <c r="AF1043">
        <v>0</v>
      </c>
      <c r="AG1043">
        <v>0</v>
      </c>
      <c r="AH1043" t="s">
        <v>240</v>
      </c>
      <c r="AI1043" s="1">
        <v>44669.955150462964</v>
      </c>
      <c r="AJ1043">
        <v>1002</v>
      </c>
      <c r="AK1043">
        <v>2</v>
      </c>
      <c r="AL1043">
        <v>0</v>
      </c>
      <c r="AM1043">
        <v>2</v>
      </c>
      <c r="AN1043">
        <v>21</v>
      </c>
      <c r="AO1043">
        <v>2</v>
      </c>
      <c r="AP1043">
        <v>41</v>
      </c>
      <c r="AQ1043">
        <v>0</v>
      </c>
      <c r="AR1043">
        <v>0</v>
      </c>
      <c r="AS1043">
        <v>0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 hidden="1" x14ac:dyDescent="0.45">
      <c r="A1044" t="s">
        <v>2315</v>
      </c>
      <c r="B1044" t="s">
        <v>79</v>
      </c>
      <c r="C1044" t="s">
        <v>2312</v>
      </c>
      <c r="D1044" t="s">
        <v>81</v>
      </c>
      <c r="E1044" s="2" t="str">
        <f>HYPERLINK("capsilon://?command=openfolder&amp;siteaddress=FAM.docvelocity-na8.net&amp;folderid=FX6C529891-981B-A36C-786B-728C34D0926F","FX22044461")</f>
        <v>FX22044461</v>
      </c>
      <c r="F1044" t="s">
        <v>19</v>
      </c>
      <c r="G1044" t="s">
        <v>19</v>
      </c>
      <c r="H1044" t="s">
        <v>82</v>
      </c>
      <c r="I1044" t="s">
        <v>2313</v>
      </c>
      <c r="J1044">
        <v>194</v>
      </c>
      <c r="K1044" t="s">
        <v>84</v>
      </c>
      <c r="L1044" t="s">
        <v>85</v>
      </c>
      <c r="M1044" t="s">
        <v>86</v>
      </c>
      <c r="N1044">
        <v>2</v>
      </c>
      <c r="O1044" s="1">
        <v>44669.845729166664</v>
      </c>
      <c r="P1044" s="1">
        <v>44669.952060185184</v>
      </c>
      <c r="Q1044">
        <v>6994</v>
      </c>
      <c r="R1044">
        <v>2193</v>
      </c>
      <c r="S1044" t="b">
        <v>0</v>
      </c>
      <c r="T1044" t="s">
        <v>87</v>
      </c>
      <c r="U1044" t="b">
        <v>1</v>
      </c>
      <c r="V1044" t="s">
        <v>245</v>
      </c>
      <c r="W1044" s="1">
        <v>44669.885416666664</v>
      </c>
      <c r="X1044">
        <v>1429</v>
      </c>
      <c r="Y1044">
        <v>170</v>
      </c>
      <c r="Z1044">
        <v>0</v>
      </c>
      <c r="AA1044">
        <v>170</v>
      </c>
      <c r="AB1044">
        <v>0</v>
      </c>
      <c r="AC1044">
        <v>41</v>
      </c>
      <c r="AD1044">
        <v>24</v>
      </c>
      <c r="AE1044">
        <v>0</v>
      </c>
      <c r="AF1044">
        <v>0</v>
      </c>
      <c r="AG1044">
        <v>0</v>
      </c>
      <c r="AH1044" t="s">
        <v>200</v>
      </c>
      <c r="AI1044" s="1">
        <v>44669.952060185184</v>
      </c>
      <c r="AJ1044">
        <v>764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24</v>
      </c>
      <c r="AQ1044">
        <v>0</v>
      </c>
      <c r="AR1044">
        <v>0</v>
      </c>
      <c r="AS1044">
        <v>0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 hidden="1" x14ac:dyDescent="0.45">
      <c r="A1045" t="s">
        <v>2316</v>
      </c>
      <c r="B1045" t="s">
        <v>79</v>
      </c>
      <c r="C1045" t="s">
        <v>2317</v>
      </c>
      <c r="D1045" t="s">
        <v>81</v>
      </c>
      <c r="E1045" s="2" t="str">
        <f>HYPERLINK("capsilon://?command=openfolder&amp;siteaddress=FAM.docvelocity-na8.net&amp;folderid=FX3AE9C2F7-E1CE-087E-6D20-120219C979E8","FX22046628")</f>
        <v>FX22046628</v>
      </c>
      <c r="F1045" t="s">
        <v>19</v>
      </c>
      <c r="G1045" t="s">
        <v>19</v>
      </c>
      <c r="H1045" t="s">
        <v>82</v>
      </c>
      <c r="I1045" t="s">
        <v>2318</v>
      </c>
      <c r="J1045">
        <v>50</v>
      </c>
      <c r="K1045" t="s">
        <v>84</v>
      </c>
      <c r="L1045" t="s">
        <v>85</v>
      </c>
      <c r="M1045" t="s">
        <v>86</v>
      </c>
      <c r="N1045">
        <v>2</v>
      </c>
      <c r="O1045" s="1">
        <v>44669.853460648148</v>
      </c>
      <c r="P1045" s="1">
        <v>44669.95380787037</v>
      </c>
      <c r="Q1045">
        <v>8069</v>
      </c>
      <c r="R1045">
        <v>601</v>
      </c>
      <c r="S1045" t="b">
        <v>0</v>
      </c>
      <c r="T1045" t="s">
        <v>87</v>
      </c>
      <c r="U1045" t="b">
        <v>0</v>
      </c>
      <c r="V1045" t="s">
        <v>245</v>
      </c>
      <c r="W1045" s="1">
        <v>44669.8905787037</v>
      </c>
      <c r="X1045">
        <v>445</v>
      </c>
      <c r="Y1045">
        <v>45</v>
      </c>
      <c r="Z1045">
        <v>0</v>
      </c>
      <c r="AA1045">
        <v>45</v>
      </c>
      <c r="AB1045">
        <v>0</v>
      </c>
      <c r="AC1045">
        <v>4</v>
      </c>
      <c r="AD1045">
        <v>5</v>
      </c>
      <c r="AE1045">
        <v>0</v>
      </c>
      <c r="AF1045">
        <v>0</v>
      </c>
      <c r="AG1045">
        <v>0</v>
      </c>
      <c r="AH1045" t="s">
        <v>200</v>
      </c>
      <c r="AI1045" s="1">
        <v>44669.95380787037</v>
      </c>
      <c r="AJ1045">
        <v>150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5</v>
      </c>
      <c r="AQ1045">
        <v>0</v>
      </c>
      <c r="AR1045">
        <v>0</v>
      </c>
      <c r="AS1045">
        <v>0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 hidden="1" x14ac:dyDescent="0.45">
      <c r="A1046" t="s">
        <v>2319</v>
      </c>
      <c r="B1046" t="s">
        <v>79</v>
      </c>
      <c r="C1046" t="s">
        <v>2317</v>
      </c>
      <c r="D1046" t="s">
        <v>81</v>
      </c>
      <c r="E1046" s="2" t="str">
        <f>HYPERLINK("capsilon://?command=openfolder&amp;siteaddress=FAM.docvelocity-na8.net&amp;folderid=FX3AE9C2F7-E1CE-087E-6D20-120219C979E8","FX22046628")</f>
        <v>FX22046628</v>
      </c>
      <c r="F1046" t="s">
        <v>19</v>
      </c>
      <c r="G1046" t="s">
        <v>19</v>
      </c>
      <c r="H1046" t="s">
        <v>82</v>
      </c>
      <c r="I1046" t="s">
        <v>2320</v>
      </c>
      <c r="J1046">
        <v>50</v>
      </c>
      <c r="K1046" t="s">
        <v>84</v>
      </c>
      <c r="L1046" t="s">
        <v>85</v>
      </c>
      <c r="M1046" t="s">
        <v>86</v>
      </c>
      <c r="N1046">
        <v>2</v>
      </c>
      <c r="O1046" s="1">
        <v>44669.853495370371</v>
      </c>
      <c r="P1046" s="1">
        <v>44669.956192129626</v>
      </c>
      <c r="Q1046">
        <v>8253</v>
      </c>
      <c r="R1046">
        <v>620</v>
      </c>
      <c r="S1046" t="b">
        <v>0</v>
      </c>
      <c r="T1046" t="s">
        <v>87</v>
      </c>
      <c r="U1046" t="b">
        <v>0</v>
      </c>
      <c r="V1046" t="s">
        <v>245</v>
      </c>
      <c r="W1046" s="1">
        <v>44669.904328703706</v>
      </c>
      <c r="X1046">
        <v>415</v>
      </c>
      <c r="Y1046">
        <v>45</v>
      </c>
      <c r="Z1046">
        <v>0</v>
      </c>
      <c r="AA1046">
        <v>45</v>
      </c>
      <c r="AB1046">
        <v>0</v>
      </c>
      <c r="AC1046">
        <v>1</v>
      </c>
      <c r="AD1046">
        <v>5</v>
      </c>
      <c r="AE1046">
        <v>0</v>
      </c>
      <c r="AF1046">
        <v>0</v>
      </c>
      <c r="AG1046">
        <v>0</v>
      </c>
      <c r="AH1046" t="s">
        <v>200</v>
      </c>
      <c r="AI1046" s="1">
        <v>44669.956192129626</v>
      </c>
      <c r="AJ1046">
        <v>172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5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 hidden="1" x14ac:dyDescent="0.45">
      <c r="A1047" t="s">
        <v>2321</v>
      </c>
      <c r="B1047" t="s">
        <v>79</v>
      </c>
      <c r="C1047" t="s">
        <v>2317</v>
      </c>
      <c r="D1047" t="s">
        <v>81</v>
      </c>
      <c r="E1047" s="2" t="str">
        <f>HYPERLINK("capsilon://?command=openfolder&amp;siteaddress=FAM.docvelocity-na8.net&amp;folderid=FX3AE9C2F7-E1CE-087E-6D20-120219C979E8","FX22046628")</f>
        <v>FX22046628</v>
      </c>
      <c r="F1047" t="s">
        <v>19</v>
      </c>
      <c r="G1047" t="s">
        <v>19</v>
      </c>
      <c r="H1047" t="s">
        <v>82</v>
      </c>
      <c r="I1047" t="s">
        <v>2322</v>
      </c>
      <c r="J1047">
        <v>28</v>
      </c>
      <c r="K1047" t="s">
        <v>84</v>
      </c>
      <c r="L1047" t="s">
        <v>85</v>
      </c>
      <c r="M1047" t="s">
        <v>86</v>
      </c>
      <c r="N1047">
        <v>2</v>
      </c>
      <c r="O1047" s="1">
        <v>44669.853726851848</v>
      </c>
      <c r="P1047" s="1">
        <v>44669.957048611112</v>
      </c>
      <c r="Q1047">
        <v>8578</v>
      </c>
      <c r="R1047">
        <v>349</v>
      </c>
      <c r="S1047" t="b">
        <v>0</v>
      </c>
      <c r="T1047" t="s">
        <v>87</v>
      </c>
      <c r="U1047" t="b">
        <v>0</v>
      </c>
      <c r="V1047" t="s">
        <v>245</v>
      </c>
      <c r="W1047" s="1">
        <v>44669.906481481485</v>
      </c>
      <c r="X1047">
        <v>186</v>
      </c>
      <c r="Y1047">
        <v>21</v>
      </c>
      <c r="Z1047">
        <v>0</v>
      </c>
      <c r="AA1047">
        <v>21</v>
      </c>
      <c r="AB1047">
        <v>0</v>
      </c>
      <c r="AC1047">
        <v>2</v>
      </c>
      <c r="AD1047">
        <v>7</v>
      </c>
      <c r="AE1047">
        <v>0</v>
      </c>
      <c r="AF1047">
        <v>0</v>
      </c>
      <c r="AG1047">
        <v>0</v>
      </c>
      <c r="AH1047" t="s">
        <v>240</v>
      </c>
      <c r="AI1047" s="1">
        <v>44669.957048611112</v>
      </c>
      <c r="AJ1047">
        <v>163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7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 hidden="1" x14ac:dyDescent="0.45">
      <c r="A1048" t="s">
        <v>2323</v>
      </c>
      <c r="B1048" t="s">
        <v>79</v>
      </c>
      <c r="C1048" t="s">
        <v>2324</v>
      </c>
      <c r="D1048" t="s">
        <v>81</v>
      </c>
      <c r="E1048" s="2" t="str">
        <f>HYPERLINK("capsilon://?command=openfolder&amp;siteaddress=FAM.docvelocity-na8.net&amp;folderid=FXADB375F7-9236-539E-B302-B8FEF11773FC","FX220314055")</f>
        <v>FX220314055</v>
      </c>
      <c r="F1048" t="s">
        <v>19</v>
      </c>
      <c r="G1048" t="s">
        <v>19</v>
      </c>
      <c r="H1048" t="s">
        <v>82</v>
      </c>
      <c r="I1048" t="s">
        <v>2325</v>
      </c>
      <c r="J1048">
        <v>72</v>
      </c>
      <c r="K1048" t="s">
        <v>84</v>
      </c>
      <c r="L1048" t="s">
        <v>85</v>
      </c>
      <c r="M1048" t="s">
        <v>86</v>
      </c>
      <c r="N1048">
        <v>1</v>
      </c>
      <c r="O1048" s="1">
        <v>44655.490069444444</v>
      </c>
      <c r="P1048" s="1">
        <v>44655.498773148145</v>
      </c>
      <c r="Q1048">
        <v>564</v>
      </c>
      <c r="R1048">
        <v>188</v>
      </c>
      <c r="S1048" t="b">
        <v>0</v>
      </c>
      <c r="T1048" t="s">
        <v>87</v>
      </c>
      <c r="U1048" t="b">
        <v>0</v>
      </c>
      <c r="V1048" t="s">
        <v>88</v>
      </c>
      <c r="W1048" s="1">
        <v>44655.498773148145</v>
      </c>
      <c r="X1048">
        <v>68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72</v>
      </c>
      <c r="AE1048">
        <v>67</v>
      </c>
      <c r="AF1048">
        <v>0</v>
      </c>
      <c r="AG1048">
        <v>2</v>
      </c>
      <c r="AH1048" t="s">
        <v>87</v>
      </c>
      <c r="AI1048" t="s">
        <v>87</v>
      </c>
      <c r="AJ1048" t="s">
        <v>87</v>
      </c>
      <c r="AK1048" t="s">
        <v>87</v>
      </c>
      <c r="AL1048" t="s">
        <v>87</v>
      </c>
      <c r="AM1048" t="s">
        <v>87</v>
      </c>
      <c r="AN1048" t="s">
        <v>87</v>
      </c>
      <c r="AO1048" t="s">
        <v>87</v>
      </c>
      <c r="AP1048" t="s">
        <v>87</v>
      </c>
      <c r="AQ1048" t="s">
        <v>87</v>
      </c>
      <c r="AR1048" t="s">
        <v>87</v>
      </c>
      <c r="AS1048" t="s">
        <v>87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 hidden="1" x14ac:dyDescent="0.45">
      <c r="A1049" t="s">
        <v>2326</v>
      </c>
      <c r="B1049" t="s">
        <v>79</v>
      </c>
      <c r="C1049" t="s">
        <v>1662</v>
      </c>
      <c r="D1049" t="s">
        <v>81</v>
      </c>
      <c r="E1049" s="2" t="str">
        <f>HYPERLINK("capsilon://?command=openfolder&amp;siteaddress=FAM.docvelocity-na8.net&amp;folderid=FX7610B626-2172-74C0-855C-A411960EE696","FX2204858")</f>
        <v>FX2204858</v>
      </c>
      <c r="F1049" t="s">
        <v>19</v>
      </c>
      <c r="G1049" t="s">
        <v>19</v>
      </c>
      <c r="H1049" t="s">
        <v>82</v>
      </c>
      <c r="I1049" t="s">
        <v>2327</v>
      </c>
      <c r="J1049">
        <v>0</v>
      </c>
      <c r="K1049" t="s">
        <v>84</v>
      </c>
      <c r="L1049" t="s">
        <v>85</v>
      </c>
      <c r="M1049" t="s">
        <v>86</v>
      </c>
      <c r="N1049">
        <v>2</v>
      </c>
      <c r="O1049" s="1">
        <v>44669.912233796298</v>
      </c>
      <c r="P1049" s="1">
        <v>44669.958437499998</v>
      </c>
      <c r="Q1049">
        <v>3606</v>
      </c>
      <c r="R1049">
        <v>386</v>
      </c>
      <c r="S1049" t="b">
        <v>0</v>
      </c>
      <c r="T1049" t="s">
        <v>87</v>
      </c>
      <c r="U1049" t="b">
        <v>0</v>
      </c>
      <c r="V1049" t="s">
        <v>245</v>
      </c>
      <c r="W1049" s="1">
        <v>44669.927187499998</v>
      </c>
      <c r="X1049">
        <v>188</v>
      </c>
      <c r="Y1049">
        <v>9</v>
      </c>
      <c r="Z1049">
        <v>0</v>
      </c>
      <c r="AA1049">
        <v>9</v>
      </c>
      <c r="AB1049">
        <v>0</v>
      </c>
      <c r="AC1049">
        <v>1</v>
      </c>
      <c r="AD1049">
        <v>-9</v>
      </c>
      <c r="AE1049">
        <v>0</v>
      </c>
      <c r="AF1049">
        <v>0</v>
      </c>
      <c r="AG1049">
        <v>0</v>
      </c>
      <c r="AH1049" t="s">
        <v>200</v>
      </c>
      <c r="AI1049" s="1">
        <v>44669.958437499998</v>
      </c>
      <c r="AJ1049">
        <v>193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-9</v>
      </c>
      <c r="AQ1049">
        <v>0</v>
      </c>
      <c r="AR1049">
        <v>0</v>
      </c>
      <c r="AS1049">
        <v>0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 hidden="1" x14ac:dyDescent="0.45">
      <c r="A1050" t="s">
        <v>2328</v>
      </c>
      <c r="B1050" t="s">
        <v>79</v>
      </c>
      <c r="C1050" t="s">
        <v>1662</v>
      </c>
      <c r="D1050" t="s">
        <v>81</v>
      </c>
      <c r="E1050" s="2" t="str">
        <f>HYPERLINK("capsilon://?command=openfolder&amp;siteaddress=FAM.docvelocity-na8.net&amp;folderid=FX7610B626-2172-74C0-855C-A411960EE696","FX2204858")</f>
        <v>FX2204858</v>
      </c>
      <c r="F1050" t="s">
        <v>19</v>
      </c>
      <c r="G1050" t="s">
        <v>19</v>
      </c>
      <c r="H1050" t="s">
        <v>82</v>
      </c>
      <c r="I1050" t="s">
        <v>2329</v>
      </c>
      <c r="J1050">
        <v>0</v>
      </c>
      <c r="K1050" t="s">
        <v>84</v>
      </c>
      <c r="L1050" t="s">
        <v>85</v>
      </c>
      <c r="M1050" t="s">
        <v>86</v>
      </c>
      <c r="N1050">
        <v>2</v>
      </c>
      <c r="O1050" s="1">
        <v>44669.912349537037</v>
      </c>
      <c r="P1050" s="1">
        <v>44669.957673611112</v>
      </c>
      <c r="Q1050">
        <v>3723</v>
      </c>
      <c r="R1050">
        <v>193</v>
      </c>
      <c r="S1050" t="b">
        <v>0</v>
      </c>
      <c r="T1050" t="s">
        <v>87</v>
      </c>
      <c r="U1050" t="b">
        <v>0</v>
      </c>
      <c r="V1050" t="s">
        <v>245</v>
      </c>
      <c r="W1050" s="1">
        <v>44669.92869212963</v>
      </c>
      <c r="X1050">
        <v>129</v>
      </c>
      <c r="Y1050">
        <v>9</v>
      </c>
      <c r="Z1050">
        <v>0</v>
      </c>
      <c r="AA1050">
        <v>9</v>
      </c>
      <c r="AB1050">
        <v>0</v>
      </c>
      <c r="AC1050">
        <v>3</v>
      </c>
      <c r="AD1050">
        <v>-9</v>
      </c>
      <c r="AE1050">
        <v>0</v>
      </c>
      <c r="AF1050">
        <v>0</v>
      </c>
      <c r="AG1050">
        <v>0</v>
      </c>
      <c r="AH1050" t="s">
        <v>240</v>
      </c>
      <c r="AI1050" s="1">
        <v>44669.957673611112</v>
      </c>
      <c r="AJ1050">
        <v>53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-9</v>
      </c>
      <c r="AQ1050">
        <v>0</v>
      </c>
      <c r="AR1050">
        <v>0</v>
      </c>
      <c r="AS1050">
        <v>0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 hidden="1" x14ac:dyDescent="0.45">
      <c r="A1051" t="s">
        <v>2330</v>
      </c>
      <c r="B1051" t="s">
        <v>79</v>
      </c>
      <c r="C1051" t="s">
        <v>2324</v>
      </c>
      <c r="D1051" t="s">
        <v>81</v>
      </c>
      <c r="E1051" s="2" t="str">
        <f>HYPERLINK("capsilon://?command=openfolder&amp;siteaddress=FAM.docvelocity-na8.net&amp;folderid=FXADB375F7-9236-539E-B302-B8FEF11773FC","FX220314055")</f>
        <v>FX220314055</v>
      </c>
      <c r="F1051" t="s">
        <v>19</v>
      </c>
      <c r="G1051" t="s">
        <v>19</v>
      </c>
      <c r="H1051" t="s">
        <v>82</v>
      </c>
      <c r="I1051" t="s">
        <v>2331</v>
      </c>
      <c r="J1051">
        <v>28</v>
      </c>
      <c r="K1051" t="s">
        <v>84</v>
      </c>
      <c r="L1051" t="s">
        <v>85</v>
      </c>
      <c r="M1051" t="s">
        <v>86</v>
      </c>
      <c r="N1051">
        <v>1</v>
      </c>
      <c r="O1051" s="1">
        <v>44655.490393518521</v>
      </c>
      <c r="P1051" s="1">
        <v>44655.497974537036</v>
      </c>
      <c r="Q1051">
        <v>440</v>
      </c>
      <c r="R1051">
        <v>215</v>
      </c>
      <c r="S1051" t="b">
        <v>0</v>
      </c>
      <c r="T1051" t="s">
        <v>87</v>
      </c>
      <c r="U1051" t="b">
        <v>0</v>
      </c>
      <c r="V1051" t="s">
        <v>88</v>
      </c>
      <c r="W1051" s="1">
        <v>44655.497974537036</v>
      </c>
      <c r="X1051">
        <v>107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28</v>
      </c>
      <c r="AE1051">
        <v>21</v>
      </c>
      <c r="AF1051">
        <v>0</v>
      </c>
      <c r="AG1051">
        <v>3</v>
      </c>
      <c r="AH1051" t="s">
        <v>87</v>
      </c>
      <c r="AI1051" t="s">
        <v>87</v>
      </c>
      <c r="AJ1051" t="s">
        <v>87</v>
      </c>
      <c r="AK1051" t="s">
        <v>87</v>
      </c>
      <c r="AL1051" t="s">
        <v>87</v>
      </c>
      <c r="AM1051" t="s">
        <v>87</v>
      </c>
      <c r="AN1051" t="s">
        <v>87</v>
      </c>
      <c r="AO1051" t="s">
        <v>87</v>
      </c>
      <c r="AP1051" t="s">
        <v>87</v>
      </c>
      <c r="AQ1051" t="s">
        <v>87</v>
      </c>
      <c r="AR1051" t="s">
        <v>87</v>
      </c>
      <c r="AS1051" t="s">
        <v>87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 hidden="1" x14ac:dyDescent="0.45">
      <c r="A1052" t="s">
        <v>2332</v>
      </c>
      <c r="B1052" t="s">
        <v>79</v>
      </c>
      <c r="C1052" t="s">
        <v>2324</v>
      </c>
      <c r="D1052" t="s">
        <v>81</v>
      </c>
      <c r="E1052" s="2" t="str">
        <f>HYPERLINK("capsilon://?command=openfolder&amp;siteaddress=FAM.docvelocity-na8.net&amp;folderid=FXADB375F7-9236-539E-B302-B8FEF11773FC","FX220314055")</f>
        <v>FX220314055</v>
      </c>
      <c r="F1052" t="s">
        <v>19</v>
      </c>
      <c r="G1052" t="s">
        <v>19</v>
      </c>
      <c r="H1052" t="s">
        <v>82</v>
      </c>
      <c r="I1052" t="s">
        <v>2333</v>
      </c>
      <c r="J1052">
        <v>72</v>
      </c>
      <c r="K1052" t="s">
        <v>84</v>
      </c>
      <c r="L1052" t="s">
        <v>85</v>
      </c>
      <c r="M1052" t="s">
        <v>86</v>
      </c>
      <c r="N1052">
        <v>1</v>
      </c>
      <c r="O1052" s="1">
        <v>44655.490925925929</v>
      </c>
      <c r="P1052" s="1">
        <v>44655.503078703703</v>
      </c>
      <c r="Q1052">
        <v>586</v>
      </c>
      <c r="R1052">
        <v>464</v>
      </c>
      <c r="S1052" t="b">
        <v>0</v>
      </c>
      <c r="T1052" t="s">
        <v>87</v>
      </c>
      <c r="U1052" t="b">
        <v>0</v>
      </c>
      <c r="V1052" t="s">
        <v>180</v>
      </c>
      <c r="W1052" s="1">
        <v>44655.503078703703</v>
      </c>
      <c r="X1052">
        <v>330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72</v>
      </c>
      <c r="AE1052">
        <v>67</v>
      </c>
      <c r="AF1052">
        <v>0</v>
      </c>
      <c r="AG1052">
        <v>2</v>
      </c>
      <c r="AH1052" t="s">
        <v>87</v>
      </c>
      <c r="AI1052" t="s">
        <v>87</v>
      </c>
      <c r="AJ1052" t="s">
        <v>87</v>
      </c>
      <c r="AK1052" t="s">
        <v>87</v>
      </c>
      <c r="AL1052" t="s">
        <v>87</v>
      </c>
      <c r="AM1052" t="s">
        <v>87</v>
      </c>
      <c r="AN1052" t="s">
        <v>87</v>
      </c>
      <c r="AO1052" t="s">
        <v>87</v>
      </c>
      <c r="AP1052" t="s">
        <v>87</v>
      </c>
      <c r="AQ1052" t="s">
        <v>87</v>
      </c>
      <c r="AR1052" t="s">
        <v>87</v>
      </c>
      <c r="AS1052" t="s">
        <v>87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 hidden="1" x14ac:dyDescent="0.45">
      <c r="A1053" t="s">
        <v>2334</v>
      </c>
      <c r="B1053" t="s">
        <v>79</v>
      </c>
      <c r="C1053" t="s">
        <v>2324</v>
      </c>
      <c r="D1053" t="s">
        <v>81</v>
      </c>
      <c r="E1053" s="2" t="str">
        <f>HYPERLINK("capsilon://?command=openfolder&amp;siteaddress=FAM.docvelocity-na8.net&amp;folderid=FXADB375F7-9236-539E-B302-B8FEF11773FC","FX220314055")</f>
        <v>FX220314055</v>
      </c>
      <c r="F1053" t="s">
        <v>19</v>
      </c>
      <c r="G1053" t="s">
        <v>19</v>
      </c>
      <c r="H1053" t="s">
        <v>82</v>
      </c>
      <c r="I1053" t="s">
        <v>2335</v>
      </c>
      <c r="J1053">
        <v>28</v>
      </c>
      <c r="K1053" t="s">
        <v>84</v>
      </c>
      <c r="L1053" t="s">
        <v>85</v>
      </c>
      <c r="M1053" t="s">
        <v>86</v>
      </c>
      <c r="N1053">
        <v>1</v>
      </c>
      <c r="O1053" s="1">
        <v>44655.491249999999</v>
      </c>
      <c r="P1053" s="1">
        <v>44655.502129629633</v>
      </c>
      <c r="Q1053">
        <v>750</v>
      </c>
      <c r="R1053">
        <v>190</v>
      </c>
      <c r="S1053" t="b">
        <v>0</v>
      </c>
      <c r="T1053" t="s">
        <v>87</v>
      </c>
      <c r="U1053" t="b">
        <v>0</v>
      </c>
      <c r="V1053" t="s">
        <v>88</v>
      </c>
      <c r="W1053" s="1">
        <v>44655.502129629633</v>
      </c>
      <c r="X1053">
        <v>73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28</v>
      </c>
      <c r="AE1053">
        <v>21</v>
      </c>
      <c r="AF1053">
        <v>0</v>
      </c>
      <c r="AG1053">
        <v>3</v>
      </c>
      <c r="AH1053" t="s">
        <v>87</v>
      </c>
      <c r="AI1053" t="s">
        <v>87</v>
      </c>
      <c r="AJ1053" t="s">
        <v>87</v>
      </c>
      <c r="AK1053" t="s">
        <v>87</v>
      </c>
      <c r="AL1053" t="s">
        <v>87</v>
      </c>
      <c r="AM1053" t="s">
        <v>87</v>
      </c>
      <c r="AN1053" t="s">
        <v>87</v>
      </c>
      <c r="AO1053" t="s">
        <v>87</v>
      </c>
      <c r="AP1053" t="s">
        <v>87</v>
      </c>
      <c r="AQ1053" t="s">
        <v>87</v>
      </c>
      <c r="AR1053" t="s">
        <v>87</v>
      </c>
      <c r="AS1053" t="s">
        <v>87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 hidden="1" x14ac:dyDescent="0.45">
      <c r="A1054" t="s">
        <v>2336</v>
      </c>
      <c r="B1054" t="s">
        <v>79</v>
      </c>
      <c r="C1054" t="s">
        <v>2337</v>
      </c>
      <c r="D1054" t="s">
        <v>81</v>
      </c>
      <c r="E1054" s="2" t="str">
        <f>HYPERLINK("capsilon://?command=openfolder&amp;siteaddress=FAM.docvelocity-na8.net&amp;folderid=FX23AD55CD-35B6-9A79-33B8-0FD4D95B3A96","FX220314092")</f>
        <v>FX220314092</v>
      </c>
      <c r="F1054" t="s">
        <v>19</v>
      </c>
      <c r="G1054" t="s">
        <v>19</v>
      </c>
      <c r="H1054" t="s">
        <v>82</v>
      </c>
      <c r="I1054" t="s">
        <v>2338</v>
      </c>
      <c r="J1054">
        <v>167</v>
      </c>
      <c r="K1054" t="s">
        <v>84</v>
      </c>
      <c r="L1054" t="s">
        <v>85</v>
      </c>
      <c r="M1054" t="s">
        <v>86</v>
      </c>
      <c r="N1054">
        <v>1</v>
      </c>
      <c r="O1054" s="1">
        <v>44655.492997685185</v>
      </c>
      <c r="P1054" s="1">
        <v>44655.505162037036</v>
      </c>
      <c r="Q1054">
        <v>599</v>
      </c>
      <c r="R1054">
        <v>452</v>
      </c>
      <c r="S1054" t="b">
        <v>0</v>
      </c>
      <c r="T1054" t="s">
        <v>87</v>
      </c>
      <c r="U1054" t="b">
        <v>0</v>
      </c>
      <c r="V1054" t="s">
        <v>88</v>
      </c>
      <c r="W1054" s="1">
        <v>44655.505162037036</v>
      </c>
      <c r="X1054">
        <v>220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167</v>
      </c>
      <c r="AE1054">
        <v>141</v>
      </c>
      <c r="AF1054">
        <v>0</v>
      </c>
      <c r="AG1054">
        <v>7</v>
      </c>
      <c r="AH1054" t="s">
        <v>87</v>
      </c>
      <c r="AI1054" t="s">
        <v>87</v>
      </c>
      <c r="AJ1054" t="s">
        <v>87</v>
      </c>
      <c r="AK1054" t="s">
        <v>87</v>
      </c>
      <c r="AL1054" t="s">
        <v>87</v>
      </c>
      <c r="AM1054" t="s">
        <v>87</v>
      </c>
      <c r="AN1054" t="s">
        <v>87</v>
      </c>
      <c r="AO1054" t="s">
        <v>87</v>
      </c>
      <c r="AP1054" t="s">
        <v>87</v>
      </c>
      <c r="AQ1054" t="s">
        <v>87</v>
      </c>
      <c r="AR1054" t="s">
        <v>87</v>
      </c>
      <c r="AS1054" t="s">
        <v>87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 hidden="1" x14ac:dyDescent="0.45">
      <c r="A1055" t="s">
        <v>2339</v>
      </c>
      <c r="B1055" t="s">
        <v>79</v>
      </c>
      <c r="C1055" t="s">
        <v>2340</v>
      </c>
      <c r="D1055" t="s">
        <v>81</v>
      </c>
      <c r="E1055" s="2" t="str">
        <f>HYPERLINK("capsilon://?command=openfolder&amp;siteaddress=FAM.docvelocity-na8.net&amp;folderid=FX88DC1A50-C297-78DB-65BA-33D1A5EAAF8E","FX22034384")</f>
        <v>FX22034384</v>
      </c>
      <c r="F1055" t="s">
        <v>19</v>
      </c>
      <c r="G1055" t="s">
        <v>19</v>
      </c>
      <c r="H1055" t="s">
        <v>82</v>
      </c>
      <c r="I1055" t="s">
        <v>2341</v>
      </c>
      <c r="J1055">
        <v>0</v>
      </c>
      <c r="K1055" t="s">
        <v>84</v>
      </c>
      <c r="L1055" t="s">
        <v>85</v>
      </c>
      <c r="M1055" t="s">
        <v>86</v>
      </c>
      <c r="N1055">
        <v>2</v>
      </c>
      <c r="O1055" s="1">
        <v>44670.417280092595</v>
      </c>
      <c r="P1055" s="1">
        <v>44670.428263888891</v>
      </c>
      <c r="Q1055">
        <v>697</v>
      </c>
      <c r="R1055">
        <v>252</v>
      </c>
      <c r="S1055" t="b">
        <v>0</v>
      </c>
      <c r="T1055" t="s">
        <v>87</v>
      </c>
      <c r="U1055" t="b">
        <v>0</v>
      </c>
      <c r="V1055" t="s">
        <v>1708</v>
      </c>
      <c r="W1055" s="1">
        <v>44670.422974537039</v>
      </c>
      <c r="X1055">
        <v>90</v>
      </c>
      <c r="Y1055">
        <v>0</v>
      </c>
      <c r="Z1055">
        <v>0</v>
      </c>
      <c r="AA1055">
        <v>0</v>
      </c>
      <c r="AB1055">
        <v>37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">
        <v>442</v>
      </c>
      <c r="AI1055" s="1">
        <v>44670.428263888891</v>
      </c>
      <c r="AJ1055">
        <v>162</v>
      </c>
      <c r="AK1055">
        <v>0</v>
      </c>
      <c r="AL1055">
        <v>0</v>
      </c>
      <c r="AM1055">
        <v>0</v>
      </c>
      <c r="AN1055">
        <v>37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 hidden="1" x14ac:dyDescent="0.45">
      <c r="A1056" t="s">
        <v>2342</v>
      </c>
      <c r="B1056" t="s">
        <v>79</v>
      </c>
      <c r="C1056" t="s">
        <v>2343</v>
      </c>
      <c r="D1056" t="s">
        <v>81</v>
      </c>
      <c r="E1056" s="2" t="str">
        <f>HYPERLINK("capsilon://?command=openfolder&amp;siteaddress=FAM.docvelocity-na8.net&amp;folderid=FXA5E95365-A103-B002-58CA-CB4BCE6CE4A0","FX22046217")</f>
        <v>FX22046217</v>
      </c>
      <c r="F1056" t="s">
        <v>19</v>
      </c>
      <c r="G1056" t="s">
        <v>19</v>
      </c>
      <c r="H1056" t="s">
        <v>82</v>
      </c>
      <c r="I1056" t="s">
        <v>2344</v>
      </c>
      <c r="J1056">
        <v>28</v>
      </c>
      <c r="K1056" t="s">
        <v>84</v>
      </c>
      <c r="L1056" t="s">
        <v>85</v>
      </c>
      <c r="M1056" t="s">
        <v>86</v>
      </c>
      <c r="N1056">
        <v>2</v>
      </c>
      <c r="O1056" s="1">
        <v>44670.433067129627</v>
      </c>
      <c r="P1056" s="1">
        <v>44670.447106481479</v>
      </c>
      <c r="Q1056">
        <v>718</v>
      </c>
      <c r="R1056">
        <v>495</v>
      </c>
      <c r="S1056" t="b">
        <v>0</v>
      </c>
      <c r="T1056" t="s">
        <v>87</v>
      </c>
      <c r="U1056" t="b">
        <v>0</v>
      </c>
      <c r="V1056" t="s">
        <v>148</v>
      </c>
      <c r="W1056" s="1">
        <v>44670.436192129629</v>
      </c>
      <c r="X1056">
        <v>202</v>
      </c>
      <c r="Y1056">
        <v>21</v>
      </c>
      <c r="Z1056">
        <v>0</v>
      </c>
      <c r="AA1056">
        <v>21</v>
      </c>
      <c r="AB1056">
        <v>0</v>
      </c>
      <c r="AC1056">
        <v>2</v>
      </c>
      <c r="AD1056">
        <v>7</v>
      </c>
      <c r="AE1056">
        <v>0</v>
      </c>
      <c r="AF1056">
        <v>0</v>
      </c>
      <c r="AG1056">
        <v>0</v>
      </c>
      <c r="AH1056" t="s">
        <v>420</v>
      </c>
      <c r="AI1056" s="1">
        <v>44670.447106481479</v>
      </c>
      <c r="AJ1056">
        <v>293</v>
      </c>
      <c r="AK1056">
        <v>1</v>
      </c>
      <c r="AL1056">
        <v>0</v>
      </c>
      <c r="AM1056">
        <v>1</v>
      </c>
      <c r="AN1056">
        <v>0</v>
      </c>
      <c r="AO1056">
        <v>1</v>
      </c>
      <c r="AP1056">
        <v>6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 hidden="1" x14ac:dyDescent="0.45">
      <c r="A1057" t="s">
        <v>2345</v>
      </c>
      <c r="B1057" t="s">
        <v>79</v>
      </c>
      <c r="C1057" t="s">
        <v>2343</v>
      </c>
      <c r="D1057" t="s">
        <v>81</v>
      </c>
      <c r="E1057" s="2" t="str">
        <f>HYPERLINK("capsilon://?command=openfolder&amp;siteaddress=FAM.docvelocity-na8.net&amp;folderid=FXA5E95365-A103-B002-58CA-CB4BCE6CE4A0","FX22046217")</f>
        <v>FX22046217</v>
      </c>
      <c r="F1057" t="s">
        <v>19</v>
      </c>
      <c r="G1057" t="s">
        <v>19</v>
      </c>
      <c r="H1057" t="s">
        <v>82</v>
      </c>
      <c r="I1057" t="s">
        <v>2346</v>
      </c>
      <c r="J1057">
        <v>28</v>
      </c>
      <c r="K1057" t="s">
        <v>84</v>
      </c>
      <c r="L1057" t="s">
        <v>85</v>
      </c>
      <c r="M1057" t="s">
        <v>86</v>
      </c>
      <c r="N1057">
        <v>2</v>
      </c>
      <c r="O1057" s="1">
        <v>44670.433298611111</v>
      </c>
      <c r="P1057" s="1">
        <v>44670.449537037035</v>
      </c>
      <c r="Q1057">
        <v>83</v>
      </c>
      <c r="R1057">
        <v>1320</v>
      </c>
      <c r="S1057" t="b">
        <v>0</v>
      </c>
      <c r="T1057" t="s">
        <v>87</v>
      </c>
      <c r="U1057" t="b">
        <v>0</v>
      </c>
      <c r="V1057" t="s">
        <v>407</v>
      </c>
      <c r="W1057" s="1">
        <v>44670.447314814817</v>
      </c>
      <c r="X1057">
        <v>1158</v>
      </c>
      <c r="Y1057">
        <v>21</v>
      </c>
      <c r="Z1057">
        <v>0</v>
      </c>
      <c r="AA1057">
        <v>21</v>
      </c>
      <c r="AB1057">
        <v>0</v>
      </c>
      <c r="AC1057">
        <v>0</v>
      </c>
      <c r="AD1057">
        <v>7</v>
      </c>
      <c r="AE1057">
        <v>0</v>
      </c>
      <c r="AF1057">
        <v>0</v>
      </c>
      <c r="AG1057">
        <v>0</v>
      </c>
      <c r="AH1057" t="s">
        <v>1788</v>
      </c>
      <c r="AI1057" s="1">
        <v>44670.449537037035</v>
      </c>
      <c r="AJ1057">
        <v>162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7</v>
      </c>
      <c r="AQ1057">
        <v>0</v>
      </c>
      <c r="AR1057">
        <v>0</v>
      </c>
      <c r="AS1057">
        <v>0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 hidden="1" x14ac:dyDescent="0.45">
      <c r="A1058" t="s">
        <v>2347</v>
      </c>
      <c r="B1058" t="s">
        <v>79</v>
      </c>
      <c r="C1058" t="s">
        <v>2343</v>
      </c>
      <c r="D1058" t="s">
        <v>81</v>
      </c>
      <c r="E1058" s="2" t="str">
        <f>HYPERLINK("capsilon://?command=openfolder&amp;siteaddress=FAM.docvelocity-na8.net&amp;folderid=FXA5E95365-A103-B002-58CA-CB4BCE6CE4A0","FX22046217")</f>
        <v>FX22046217</v>
      </c>
      <c r="F1058" t="s">
        <v>19</v>
      </c>
      <c r="G1058" t="s">
        <v>19</v>
      </c>
      <c r="H1058" t="s">
        <v>82</v>
      </c>
      <c r="I1058" t="s">
        <v>2348</v>
      </c>
      <c r="J1058">
        <v>46</v>
      </c>
      <c r="K1058" t="s">
        <v>84</v>
      </c>
      <c r="L1058" t="s">
        <v>85</v>
      </c>
      <c r="M1058" t="s">
        <v>86</v>
      </c>
      <c r="N1058">
        <v>2</v>
      </c>
      <c r="O1058" s="1">
        <v>44670.433310185188</v>
      </c>
      <c r="P1058" s="1">
        <v>44670.447650462964</v>
      </c>
      <c r="Q1058">
        <v>444</v>
      </c>
      <c r="R1058">
        <v>795</v>
      </c>
      <c r="S1058" t="b">
        <v>0</v>
      </c>
      <c r="T1058" t="s">
        <v>87</v>
      </c>
      <c r="U1058" t="b">
        <v>0</v>
      </c>
      <c r="V1058" t="s">
        <v>158</v>
      </c>
      <c r="W1058" s="1">
        <v>44670.439687500002</v>
      </c>
      <c r="X1058">
        <v>463</v>
      </c>
      <c r="Y1058">
        <v>44</v>
      </c>
      <c r="Z1058">
        <v>0</v>
      </c>
      <c r="AA1058">
        <v>44</v>
      </c>
      <c r="AB1058">
        <v>0</v>
      </c>
      <c r="AC1058">
        <v>19</v>
      </c>
      <c r="AD1058">
        <v>2</v>
      </c>
      <c r="AE1058">
        <v>0</v>
      </c>
      <c r="AF1058">
        <v>0</v>
      </c>
      <c r="AG1058">
        <v>0</v>
      </c>
      <c r="AH1058" t="s">
        <v>1788</v>
      </c>
      <c r="AI1058" s="1">
        <v>44670.447650462964</v>
      </c>
      <c r="AJ1058">
        <v>332</v>
      </c>
      <c r="AK1058">
        <v>2</v>
      </c>
      <c r="AL1058">
        <v>0</v>
      </c>
      <c r="AM1058">
        <v>2</v>
      </c>
      <c r="AN1058">
        <v>0</v>
      </c>
      <c r="AO1058">
        <v>2</v>
      </c>
      <c r="AP1058">
        <v>0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 hidden="1" x14ac:dyDescent="0.45">
      <c r="A1059" t="s">
        <v>2349</v>
      </c>
      <c r="B1059" t="s">
        <v>79</v>
      </c>
      <c r="C1059" t="s">
        <v>2343</v>
      </c>
      <c r="D1059" t="s">
        <v>81</v>
      </c>
      <c r="E1059" s="2" t="str">
        <f>HYPERLINK("capsilon://?command=openfolder&amp;siteaddress=FAM.docvelocity-na8.net&amp;folderid=FXA5E95365-A103-B002-58CA-CB4BCE6CE4A0","FX22046217")</f>
        <v>FX22046217</v>
      </c>
      <c r="F1059" t="s">
        <v>19</v>
      </c>
      <c r="G1059" t="s">
        <v>19</v>
      </c>
      <c r="H1059" t="s">
        <v>82</v>
      </c>
      <c r="I1059" t="s">
        <v>2350</v>
      </c>
      <c r="J1059">
        <v>49</v>
      </c>
      <c r="K1059" t="s">
        <v>84</v>
      </c>
      <c r="L1059" t="s">
        <v>85</v>
      </c>
      <c r="M1059" t="s">
        <v>86</v>
      </c>
      <c r="N1059">
        <v>2</v>
      </c>
      <c r="O1059" s="1">
        <v>44670.433379629627</v>
      </c>
      <c r="P1059" s="1">
        <v>44670.450104166666</v>
      </c>
      <c r="Q1059">
        <v>990</v>
      </c>
      <c r="R1059">
        <v>455</v>
      </c>
      <c r="S1059" t="b">
        <v>0</v>
      </c>
      <c r="T1059" t="s">
        <v>87</v>
      </c>
      <c r="U1059" t="b">
        <v>0</v>
      </c>
      <c r="V1059" t="s">
        <v>1708</v>
      </c>
      <c r="W1059" s="1">
        <v>44670.436909722222</v>
      </c>
      <c r="X1059">
        <v>197</v>
      </c>
      <c r="Y1059">
        <v>44</v>
      </c>
      <c r="Z1059">
        <v>0</v>
      </c>
      <c r="AA1059">
        <v>44</v>
      </c>
      <c r="AB1059">
        <v>0</v>
      </c>
      <c r="AC1059">
        <v>1</v>
      </c>
      <c r="AD1059">
        <v>5</v>
      </c>
      <c r="AE1059">
        <v>0</v>
      </c>
      <c r="AF1059">
        <v>0</v>
      </c>
      <c r="AG1059">
        <v>0</v>
      </c>
      <c r="AH1059" t="s">
        <v>420</v>
      </c>
      <c r="AI1059" s="1">
        <v>44670.450104166666</v>
      </c>
      <c r="AJ1059">
        <v>258</v>
      </c>
      <c r="AK1059">
        <v>1</v>
      </c>
      <c r="AL1059">
        <v>0</v>
      </c>
      <c r="AM1059">
        <v>1</v>
      </c>
      <c r="AN1059">
        <v>0</v>
      </c>
      <c r="AO1059">
        <v>1</v>
      </c>
      <c r="AP1059">
        <v>4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 hidden="1" x14ac:dyDescent="0.45">
      <c r="A1060" t="s">
        <v>2351</v>
      </c>
      <c r="B1060" t="s">
        <v>79</v>
      </c>
      <c r="C1060" t="s">
        <v>1894</v>
      </c>
      <c r="D1060" t="s">
        <v>81</v>
      </c>
      <c r="E1060" s="2" t="str">
        <f>HYPERLINK("capsilon://?command=openfolder&amp;siteaddress=FAM.docvelocity-na8.net&amp;folderid=FX4282A06F-9E15-0D20-91BD-8038132FEBD3","FX22045542")</f>
        <v>FX22045542</v>
      </c>
      <c r="F1060" t="s">
        <v>19</v>
      </c>
      <c r="G1060" t="s">
        <v>19</v>
      </c>
      <c r="H1060" t="s">
        <v>82</v>
      </c>
      <c r="I1060" t="s">
        <v>2352</v>
      </c>
      <c r="J1060">
        <v>28</v>
      </c>
      <c r="K1060" t="s">
        <v>84</v>
      </c>
      <c r="L1060" t="s">
        <v>85</v>
      </c>
      <c r="M1060" t="s">
        <v>86</v>
      </c>
      <c r="N1060">
        <v>2</v>
      </c>
      <c r="O1060" s="1">
        <v>44670.442974537036</v>
      </c>
      <c r="P1060" s="1">
        <v>44670.45108796296</v>
      </c>
      <c r="Q1060">
        <v>408</v>
      </c>
      <c r="R1060">
        <v>293</v>
      </c>
      <c r="S1060" t="b">
        <v>0</v>
      </c>
      <c r="T1060" t="s">
        <v>87</v>
      </c>
      <c r="U1060" t="b">
        <v>0</v>
      </c>
      <c r="V1060" t="s">
        <v>1708</v>
      </c>
      <c r="W1060" s="1">
        <v>44670.447569444441</v>
      </c>
      <c r="X1060">
        <v>160</v>
      </c>
      <c r="Y1060">
        <v>21</v>
      </c>
      <c r="Z1060">
        <v>0</v>
      </c>
      <c r="AA1060">
        <v>21</v>
      </c>
      <c r="AB1060">
        <v>0</v>
      </c>
      <c r="AC1060">
        <v>1</v>
      </c>
      <c r="AD1060">
        <v>7</v>
      </c>
      <c r="AE1060">
        <v>0</v>
      </c>
      <c r="AF1060">
        <v>0</v>
      </c>
      <c r="AG1060">
        <v>0</v>
      </c>
      <c r="AH1060" t="s">
        <v>1788</v>
      </c>
      <c r="AI1060" s="1">
        <v>44670.45108796296</v>
      </c>
      <c r="AJ1060">
        <v>133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7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 hidden="1" x14ac:dyDescent="0.45">
      <c r="A1061" t="s">
        <v>2353</v>
      </c>
      <c r="B1061" t="s">
        <v>79</v>
      </c>
      <c r="C1061" t="s">
        <v>1894</v>
      </c>
      <c r="D1061" t="s">
        <v>81</v>
      </c>
      <c r="E1061" s="2" t="str">
        <f>HYPERLINK("capsilon://?command=openfolder&amp;siteaddress=FAM.docvelocity-na8.net&amp;folderid=FX4282A06F-9E15-0D20-91BD-8038132FEBD3","FX22045542")</f>
        <v>FX22045542</v>
      </c>
      <c r="F1061" t="s">
        <v>19</v>
      </c>
      <c r="G1061" t="s">
        <v>19</v>
      </c>
      <c r="H1061" t="s">
        <v>82</v>
      </c>
      <c r="I1061" t="s">
        <v>2354</v>
      </c>
      <c r="J1061">
        <v>83</v>
      </c>
      <c r="K1061" t="s">
        <v>84</v>
      </c>
      <c r="L1061" t="s">
        <v>85</v>
      </c>
      <c r="M1061" t="s">
        <v>86</v>
      </c>
      <c r="N1061">
        <v>1</v>
      </c>
      <c r="O1061" s="1">
        <v>44670.443090277775</v>
      </c>
      <c r="P1061" s="1">
        <v>44670.449872685182</v>
      </c>
      <c r="Q1061">
        <v>366</v>
      </c>
      <c r="R1061">
        <v>220</v>
      </c>
      <c r="S1061" t="b">
        <v>0</v>
      </c>
      <c r="T1061" t="s">
        <v>87</v>
      </c>
      <c r="U1061" t="b">
        <v>0</v>
      </c>
      <c r="V1061" t="s">
        <v>407</v>
      </c>
      <c r="W1061" s="1">
        <v>44670.449872685182</v>
      </c>
      <c r="X1061">
        <v>220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83</v>
      </c>
      <c r="AE1061">
        <v>78</v>
      </c>
      <c r="AF1061">
        <v>0</v>
      </c>
      <c r="AG1061">
        <v>2</v>
      </c>
      <c r="AH1061" t="s">
        <v>87</v>
      </c>
      <c r="AI1061" t="s">
        <v>87</v>
      </c>
      <c r="AJ1061" t="s">
        <v>87</v>
      </c>
      <c r="AK1061" t="s">
        <v>87</v>
      </c>
      <c r="AL1061" t="s">
        <v>87</v>
      </c>
      <c r="AM1061" t="s">
        <v>87</v>
      </c>
      <c r="AN1061" t="s">
        <v>87</v>
      </c>
      <c r="AO1061" t="s">
        <v>87</v>
      </c>
      <c r="AP1061" t="s">
        <v>87</v>
      </c>
      <c r="AQ1061" t="s">
        <v>87</v>
      </c>
      <c r="AR1061" t="s">
        <v>87</v>
      </c>
      <c r="AS1061" t="s">
        <v>87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 hidden="1" x14ac:dyDescent="0.45">
      <c r="A1062" t="s">
        <v>2355</v>
      </c>
      <c r="B1062" t="s">
        <v>79</v>
      </c>
      <c r="C1062" t="s">
        <v>2356</v>
      </c>
      <c r="D1062" t="s">
        <v>81</v>
      </c>
      <c r="E1062" s="2" t="str">
        <f>HYPERLINK("capsilon://?command=openfolder&amp;siteaddress=FAM.docvelocity-na8.net&amp;folderid=FX158FB3EE-99F2-C56C-9B26-60A8A4C3B72B","FX22046526")</f>
        <v>FX22046526</v>
      </c>
      <c r="F1062" t="s">
        <v>19</v>
      </c>
      <c r="G1062" t="s">
        <v>19</v>
      </c>
      <c r="H1062" t="s">
        <v>82</v>
      </c>
      <c r="I1062" t="s">
        <v>2357</v>
      </c>
      <c r="J1062">
        <v>28</v>
      </c>
      <c r="K1062" t="s">
        <v>84</v>
      </c>
      <c r="L1062" t="s">
        <v>85</v>
      </c>
      <c r="M1062" t="s">
        <v>86</v>
      </c>
      <c r="N1062">
        <v>1</v>
      </c>
      <c r="O1062" s="1">
        <v>44670.447858796295</v>
      </c>
      <c r="P1062" s="1">
        <v>44670.454247685186</v>
      </c>
      <c r="Q1062">
        <v>175</v>
      </c>
      <c r="R1062">
        <v>377</v>
      </c>
      <c r="S1062" t="b">
        <v>0</v>
      </c>
      <c r="T1062" t="s">
        <v>87</v>
      </c>
      <c r="U1062" t="b">
        <v>0</v>
      </c>
      <c r="V1062" t="s">
        <v>407</v>
      </c>
      <c r="W1062" s="1">
        <v>44670.454247685186</v>
      </c>
      <c r="X1062">
        <v>377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28</v>
      </c>
      <c r="AE1062">
        <v>21</v>
      </c>
      <c r="AF1062">
        <v>0</v>
      </c>
      <c r="AG1062">
        <v>2</v>
      </c>
      <c r="AH1062" t="s">
        <v>87</v>
      </c>
      <c r="AI1062" t="s">
        <v>87</v>
      </c>
      <c r="AJ1062" t="s">
        <v>87</v>
      </c>
      <c r="AK1062" t="s">
        <v>87</v>
      </c>
      <c r="AL1062" t="s">
        <v>87</v>
      </c>
      <c r="AM1062" t="s">
        <v>87</v>
      </c>
      <c r="AN1062" t="s">
        <v>87</v>
      </c>
      <c r="AO1062" t="s">
        <v>87</v>
      </c>
      <c r="AP1062" t="s">
        <v>87</v>
      </c>
      <c r="AQ1062" t="s">
        <v>87</v>
      </c>
      <c r="AR1062" t="s">
        <v>87</v>
      </c>
      <c r="AS1062" t="s">
        <v>87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 hidden="1" x14ac:dyDescent="0.45">
      <c r="A1063" t="s">
        <v>2358</v>
      </c>
      <c r="B1063" t="s">
        <v>79</v>
      </c>
      <c r="C1063" t="s">
        <v>1894</v>
      </c>
      <c r="D1063" t="s">
        <v>81</v>
      </c>
      <c r="E1063" s="2" t="str">
        <f>HYPERLINK("capsilon://?command=openfolder&amp;siteaddress=FAM.docvelocity-na8.net&amp;folderid=FX4282A06F-9E15-0D20-91BD-8038132FEBD3","FX22045542")</f>
        <v>FX22045542</v>
      </c>
      <c r="F1063" t="s">
        <v>19</v>
      </c>
      <c r="G1063" t="s">
        <v>19</v>
      </c>
      <c r="H1063" t="s">
        <v>82</v>
      </c>
      <c r="I1063" t="s">
        <v>2354</v>
      </c>
      <c r="J1063">
        <v>107</v>
      </c>
      <c r="K1063" t="s">
        <v>84</v>
      </c>
      <c r="L1063" t="s">
        <v>85</v>
      </c>
      <c r="M1063" t="s">
        <v>86</v>
      </c>
      <c r="N1063">
        <v>2</v>
      </c>
      <c r="O1063" s="1">
        <v>44670.450497685182</v>
      </c>
      <c r="P1063" s="1">
        <v>44670.489872685182</v>
      </c>
      <c r="Q1063">
        <v>2104</v>
      </c>
      <c r="R1063">
        <v>1298</v>
      </c>
      <c r="S1063" t="b">
        <v>0</v>
      </c>
      <c r="T1063" t="s">
        <v>87</v>
      </c>
      <c r="U1063" t="b">
        <v>1</v>
      </c>
      <c r="V1063" t="s">
        <v>531</v>
      </c>
      <c r="W1063" s="1">
        <v>44670.480428240742</v>
      </c>
      <c r="X1063">
        <v>653</v>
      </c>
      <c r="Y1063">
        <v>74</v>
      </c>
      <c r="Z1063">
        <v>0</v>
      </c>
      <c r="AA1063">
        <v>74</v>
      </c>
      <c r="AB1063">
        <v>5</v>
      </c>
      <c r="AC1063">
        <v>35</v>
      </c>
      <c r="AD1063">
        <v>33</v>
      </c>
      <c r="AE1063">
        <v>0</v>
      </c>
      <c r="AF1063">
        <v>0</v>
      </c>
      <c r="AG1063">
        <v>0</v>
      </c>
      <c r="AH1063" t="s">
        <v>442</v>
      </c>
      <c r="AI1063" s="1">
        <v>44670.489872685182</v>
      </c>
      <c r="AJ1063">
        <v>396</v>
      </c>
      <c r="AK1063">
        <v>2</v>
      </c>
      <c r="AL1063">
        <v>0</v>
      </c>
      <c r="AM1063">
        <v>2</v>
      </c>
      <c r="AN1063">
        <v>0</v>
      </c>
      <c r="AO1063">
        <v>2</v>
      </c>
      <c r="AP1063">
        <v>31</v>
      </c>
      <c r="AQ1063">
        <v>0</v>
      </c>
      <c r="AR1063">
        <v>0</v>
      </c>
      <c r="AS1063">
        <v>0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 hidden="1" x14ac:dyDescent="0.45">
      <c r="A1064" t="s">
        <v>2359</v>
      </c>
      <c r="B1064" t="s">
        <v>79</v>
      </c>
      <c r="C1064" t="s">
        <v>2356</v>
      </c>
      <c r="D1064" t="s">
        <v>81</v>
      </c>
      <c r="E1064" s="2" t="str">
        <f>HYPERLINK("capsilon://?command=openfolder&amp;siteaddress=FAM.docvelocity-na8.net&amp;folderid=FX158FB3EE-99F2-C56C-9B26-60A8A4C3B72B","FX22046526")</f>
        <v>FX22046526</v>
      </c>
      <c r="F1064" t="s">
        <v>19</v>
      </c>
      <c r="G1064" t="s">
        <v>19</v>
      </c>
      <c r="H1064" t="s">
        <v>82</v>
      </c>
      <c r="I1064" t="s">
        <v>2357</v>
      </c>
      <c r="J1064">
        <v>56</v>
      </c>
      <c r="K1064" t="s">
        <v>84</v>
      </c>
      <c r="L1064" t="s">
        <v>85</v>
      </c>
      <c r="M1064" t="s">
        <v>86</v>
      </c>
      <c r="N1064">
        <v>2</v>
      </c>
      <c r="O1064" s="1">
        <v>44670.454780092594</v>
      </c>
      <c r="P1064" s="1">
        <v>44670.492847222224</v>
      </c>
      <c r="Q1064">
        <v>2391</v>
      </c>
      <c r="R1064">
        <v>898</v>
      </c>
      <c r="S1064" t="b">
        <v>0</v>
      </c>
      <c r="T1064" t="s">
        <v>87</v>
      </c>
      <c r="U1064" t="b">
        <v>1</v>
      </c>
      <c r="V1064" t="s">
        <v>130</v>
      </c>
      <c r="W1064" s="1">
        <v>44670.484259259261</v>
      </c>
      <c r="X1064">
        <v>587</v>
      </c>
      <c r="Y1064">
        <v>42</v>
      </c>
      <c r="Z1064">
        <v>0</v>
      </c>
      <c r="AA1064">
        <v>42</v>
      </c>
      <c r="AB1064">
        <v>0</v>
      </c>
      <c r="AC1064">
        <v>39</v>
      </c>
      <c r="AD1064">
        <v>14</v>
      </c>
      <c r="AE1064">
        <v>0</v>
      </c>
      <c r="AF1064">
        <v>0</v>
      </c>
      <c r="AG1064">
        <v>0</v>
      </c>
      <c r="AH1064" t="s">
        <v>442</v>
      </c>
      <c r="AI1064" s="1">
        <v>44670.492847222224</v>
      </c>
      <c r="AJ1064">
        <v>256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14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 hidden="1" x14ac:dyDescent="0.45">
      <c r="A1065" t="s">
        <v>2360</v>
      </c>
      <c r="B1065" t="s">
        <v>79</v>
      </c>
      <c r="C1065" t="s">
        <v>2259</v>
      </c>
      <c r="D1065" t="s">
        <v>81</v>
      </c>
      <c r="E1065" s="2" t="str">
        <f>HYPERLINK("capsilon://?command=openfolder&amp;siteaddress=FAM.docvelocity-na8.net&amp;folderid=FX3E456EE3-0DE4-D416-30F1-D538742D9949","FX22044172")</f>
        <v>FX22044172</v>
      </c>
      <c r="F1065" t="s">
        <v>19</v>
      </c>
      <c r="G1065" t="s">
        <v>19</v>
      </c>
      <c r="H1065" t="s">
        <v>82</v>
      </c>
      <c r="I1065" t="s">
        <v>2361</v>
      </c>
      <c r="J1065">
        <v>0</v>
      </c>
      <c r="K1065" t="s">
        <v>84</v>
      </c>
      <c r="L1065" t="s">
        <v>85</v>
      </c>
      <c r="M1065" t="s">
        <v>86</v>
      </c>
      <c r="N1065">
        <v>2</v>
      </c>
      <c r="O1065" s="1">
        <v>44670.456504629627</v>
      </c>
      <c r="P1065" s="1">
        <v>44670.472581018519</v>
      </c>
      <c r="Q1065">
        <v>1201</v>
      </c>
      <c r="R1065">
        <v>188</v>
      </c>
      <c r="S1065" t="b">
        <v>0</v>
      </c>
      <c r="T1065" t="s">
        <v>87</v>
      </c>
      <c r="U1065" t="b">
        <v>0</v>
      </c>
      <c r="V1065" t="s">
        <v>158</v>
      </c>
      <c r="W1065" s="1">
        <v>44670.467615740738</v>
      </c>
      <c r="X1065">
        <v>105</v>
      </c>
      <c r="Y1065">
        <v>9</v>
      </c>
      <c r="Z1065">
        <v>0</v>
      </c>
      <c r="AA1065">
        <v>9</v>
      </c>
      <c r="AB1065">
        <v>0</v>
      </c>
      <c r="AC1065">
        <v>2</v>
      </c>
      <c r="AD1065">
        <v>-9</v>
      </c>
      <c r="AE1065">
        <v>0</v>
      </c>
      <c r="AF1065">
        <v>0</v>
      </c>
      <c r="AG1065">
        <v>0</v>
      </c>
      <c r="AH1065" t="s">
        <v>413</v>
      </c>
      <c r="AI1065" s="1">
        <v>44670.472581018519</v>
      </c>
      <c r="AJ1065">
        <v>83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-9</v>
      </c>
      <c r="AQ1065">
        <v>0</v>
      </c>
      <c r="AR1065">
        <v>0</v>
      </c>
      <c r="AS1065">
        <v>0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 hidden="1" x14ac:dyDescent="0.45">
      <c r="A1066" t="s">
        <v>2362</v>
      </c>
      <c r="B1066" t="s">
        <v>79</v>
      </c>
      <c r="C1066" t="s">
        <v>2363</v>
      </c>
      <c r="D1066" t="s">
        <v>81</v>
      </c>
      <c r="E1066" s="2" t="str">
        <f>HYPERLINK("capsilon://?command=openfolder&amp;siteaddress=FAM.docvelocity-na8.net&amp;folderid=FXF5CAE5AC-173D-4DFF-FE34-68FE12129EE2","FX22044048")</f>
        <v>FX22044048</v>
      </c>
      <c r="F1066" t="s">
        <v>19</v>
      </c>
      <c r="G1066" t="s">
        <v>19</v>
      </c>
      <c r="H1066" t="s">
        <v>82</v>
      </c>
      <c r="I1066" t="s">
        <v>2364</v>
      </c>
      <c r="J1066">
        <v>35</v>
      </c>
      <c r="K1066" t="s">
        <v>84</v>
      </c>
      <c r="L1066" t="s">
        <v>85</v>
      </c>
      <c r="M1066" t="s">
        <v>86</v>
      </c>
      <c r="N1066">
        <v>2</v>
      </c>
      <c r="O1066" s="1">
        <v>44670.464085648149</v>
      </c>
      <c r="P1066" s="1">
        <v>44670.48364583333</v>
      </c>
      <c r="Q1066">
        <v>990</v>
      </c>
      <c r="R1066">
        <v>700</v>
      </c>
      <c r="S1066" t="b">
        <v>0</v>
      </c>
      <c r="T1066" t="s">
        <v>87</v>
      </c>
      <c r="U1066" t="b">
        <v>0</v>
      </c>
      <c r="V1066" t="s">
        <v>158</v>
      </c>
      <c r="W1066" s="1">
        <v>44670.471574074072</v>
      </c>
      <c r="X1066">
        <v>341</v>
      </c>
      <c r="Y1066">
        <v>52</v>
      </c>
      <c r="Z1066">
        <v>0</v>
      </c>
      <c r="AA1066">
        <v>52</v>
      </c>
      <c r="AB1066">
        <v>0</v>
      </c>
      <c r="AC1066">
        <v>25</v>
      </c>
      <c r="AD1066">
        <v>-17</v>
      </c>
      <c r="AE1066">
        <v>0</v>
      </c>
      <c r="AF1066">
        <v>0</v>
      </c>
      <c r="AG1066">
        <v>0</v>
      </c>
      <c r="AH1066" t="s">
        <v>99</v>
      </c>
      <c r="AI1066" s="1">
        <v>44670.48364583333</v>
      </c>
      <c r="AJ1066">
        <v>301</v>
      </c>
      <c r="AK1066">
        <v>1</v>
      </c>
      <c r="AL1066">
        <v>0</v>
      </c>
      <c r="AM1066">
        <v>1</v>
      </c>
      <c r="AN1066">
        <v>0</v>
      </c>
      <c r="AO1066">
        <v>1</v>
      </c>
      <c r="AP1066">
        <v>-18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 hidden="1" x14ac:dyDescent="0.45">
      <c r="A1067" t="s">
        <v>2365</v>
      </c>
      <c r="B1067" t="s">
        <v>79</v>
      </c>
      <c r="C1067" t="s">
        <v>2363</v>
      </c>
      <c r="D1067" t="s">
        <v>81</v>
      </c>
      <c r="E1067" s="2" t="str">
        <f>HYPERLINK("capsilon://?command=openfolder&amp;siteaddress=FAM.docvelocity-na8.net&amp;folderid=FXF5CAE5AC-173D-4DFF-FE34-68FE12129EE2","FX22044048")</f>
        <v>FX22044048</v>
      </c>
      <c r="F1067" t="s">
        <v>19</v>
      </c>
      <c r="G1067" t="s">
        <v>19</v>
      </c>
      <c r="H1067" t="s">
        <v>82</v>
      </c>
      <c r="I1067" t="s">
        <v>2366</v>
      </c>
      <c r="J1067">
        <v>35</v>
      </c>
      <c r="K1067" t="s">
        <v>84</v>
      </c>
      <c r="L1067" t="s">
        <v>85</v>
      </c>
      <c r="M1067" t="s">
        <v>86</v>
      </c>
      <c r="N1067">
        <v>2</v>
      </c>
      <c r="O1067" s="1">
        <v>44670.464166666665</v>
      </c>
      <c r="P1067" s="1">
        <v>44670.495289351849</v>
      </c>
      <c r="Q1067">
        <v>2193</v>
      </c>
      <c r="R1067">
        <v>496</v>
      </c>
      <c r="S1067" t="b">
        <v>0</v>
      </c>
      <c r="T1067" t="s">
        <v>87</v>
      </c>
      <c r="U1067" t="b">
        <v>0</v>
      </c>
      <c r="V1067" t="s">
        <v>158</v>
      </c>
      <c r="W1067" s="1">
        <v>44670.474490740744</v>
      </c>
      <c r="X1067">
        <v>251</v>
      </c>
      <c r="Y1067">
        <v>52</v>
      </c>
      <c r="Z1067">
        <v>0</v>
      </c>
      <c r="AA1067">
        <v>52</v>
      </c>
      <c r="AB1067">
        <v>0</v>
      </c>
      <c r="AC1067">
        <v>25</v>
      </c>
      <c r="AD1067">
        <v>-17</v>
      </c>
      <c r="AE1067">
        <v>0</v>
      </c>
      <c r="AF1067">
        <v>0</v>
      </c>
      <c r="AG1067">
        <v>0</v>
      </c>
      <c r="AH1067" t="s">
        <v>442</v>
      </c>
      <c r="AI1067" s="1">
        <v>44670.495289351849</v>
      </c>
      <c r="AJ1067">
        <v>210</v>
      </c>
      <c r="AK1067">
        <v>1</v>
      </c>
      <c r="AL1067">
        <v>0</v>
      </c>
      <c r="AM1067">
        <v>1</v>
      </c>
      <c r="AN1067">
        <v>0</v>
      </c>
      <c r="AO1067">
        <v>1</v>
      </c>
      <c r="AP1067">
        <v>-18</v>
      </c>
      <c r="AQ1067">
        <v>0</v>
      </c>
      <c r="AR1067">
        <v>0</v>
      </c>
      <c r="AS1067">
        <v>0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 hidden="1" x14ac:dyDescent="0.45">
      <c r="A1068" t="s">
        <v>2367</v>
      </c>
      <c r="B1068" t="s">
        <v>79</v>
      </c>
      <c r="C1068" t="s">
        <v>2363</v>
      </c>
      <c r="D1068" t="s">
        <v>81</v>
      </c>
      <c r="E1068" s="2" t="str">
        <f>HYPERLINK("capsilon://?command=openfolder&amp;siteaddress=FAM.docvelocity-na8.net&amp;folderid=FXF5CAE5AC-173D-4DFF-FE34-68FE12129EE2","FX22044048")</f>
        <v>FX22044048</v>
      </c>
      <c r="F1068" t="s">
        <v>19</v>
      </c>
      <c r="G1068" t="s">
        <v>19</v>
      </c>
      <c r="H1068" t="s">
        <v>82</v>
      </c>
      <c r="I1068" t="s">
        <v>2368</v>
      </c>
      <c r="J1068">
        <v>0</v>
      </c>
      <c r="K1068" t="s">
        <v>84</v>
      </c>
      <c r="L1068" t="s">
        <v>85</v>
      </c>
      <c r="M1068" t="s">
        <v>86</v>
      </c>
      <c r="N1068">
        <v>2</v>
      </c>
      <c r="O1068" s="1">
        <v>44670.465243055558</v>
      </c>
      <c r="P1068" s="1">
        <v>44670.534930555557</v>
      </c>
      <c r="Q1068">
        <v>4123</v>
      </c>
      <c r="R1068">
        <v>1898</v>
      </c>
      <c r="S1068" t="b">
        <v>0</v>
      </c>
      <c r="T1068" t="s">
        <v>87</v>
      </c>
      <c r="U1068" t="b">
        <v>0</v>
      </c>
      <c r="V1068" t="s">
        <v>189</v>
      </c>
      <c r="W1068" s="1">
        <v>44670.512731481482</v>
      </c>
      <c r="X1068">
        <v>1387</v>
      </c>
      <c r="Y1068">
        <v>37</v>
      </c>
      <c r="Z1068">
        <v>0</v>
      </c>
      <c r="AA1068">
        <v>37</v>
      </c>
      <c r="AB1068">
        <v>0</v>
      </c>
      <c r="AC1068">
        <v>25</v>
      </c>
      <c r="AD1068">
        <v>-37</v>
      </c>
      <c r="AE1068">
        <v>0</v>
      </c>
      <c r="AF1068">
        <v>0</v>
      </c>
      <c r="AG1068">
        <v>0</v>
      </c>
      <c r="AH1068" t="s">
        <v>182</v>
      </c>
      <c r="AI1068" s="1">
        <v>44670.534930555557</v>
      </c>
      <c r="AJ1068">
        <v>334</v>
      </c>
      <c r="AK1068">
        <v>2</v>
      </c>
      <c r="AL1068">
        <v>0</v>
      </c>
      <c r="AM1068">
        <v>2</v>
      </c>
      <c r="AN1068">
        <v>0</v>
      </c>
      <c r="AO1068">
        <v>2</v>
      </c>
      <c r="AP1068">
        <v>-39</v>
      </c>
      <c r="AQ1068">
        <v>0</v>
      </c>
      <c r="AR1068">
        <v>0</v>
      </c>
      <c r="AS1068">
        <v>0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 hidden="1" x14ac:dyDescent="0.45">
      <c r="A1069" t="s">
        <v>2369</v>
      </c>
      <c r="B1069" t="s">
        <v>79</v>
      </c>
      <c r="C1069" t="s">
        <v>2363</v>
      </c>
      <c r="D1069" t="s">
        <v>81</v>
      </c>
      <c r="E1069" s="2" t="str">
        <f>HYPERLINK("capsilon://?command=openfolder&amp;siteaddress=FAM.docvelocity-na8.net&amp;folderid=FXF5CAE5AC-173D-4DFF-FE34-68FE12129EE2","FX22044048")</f>
        <v>FX22044048</v>
      </c>
      <c r="F1069" t="s">
        <v>19</v>
      </c>
      <c r="G1069" t="s">
        <v>19</v>
      </c>
      <c r="H1069" t="s">
        <v>82</v>
      </c>
      <c r="I1069" t="s">
        <v>2370</v>
      </c>
      <c r="J1069">
        <v>28</v>
      </c>
      <c r="K1069" t="s">
        <v>84</v>
      </c>
      <c r="L1069" t="s">
        <v>85</v>
      </c>
      <c r="M1069" t="s">
        <v>86</v>
      </c>
      <c r="N1069">
        <v>2</v>
      </c>
      <c r="O1069" s="1">
        <v>44670.465520833335</v>
      </c>
      <c r="P1069" s="1">
        <v>44670.497199074074</v>
      </c>
      <c r="Q1069">
        <v>2477</v>
      </c>
      <c r="R1069">
        <v>260</v>
      </c>
      <c r="S1069" t="b">
        <v>0</v>
      </c>
      <c r="T1069" t="s">
        <v>87</v>
      </c>
      <c r="U1069" t="b">
        <v>0</v>
      </c>
      <c r="V1069" t="s">
        <v>158</v>
      </c>
      <c r="W1069" s="1">
        <v>44670.475671296299</v>
      </c>
      <c r="X1069">
        <v>96</v>
      </c>
      <c r="Y1069">
        <v>21</v>
      </c>
      <c r="Z1069">
        <v>0</v>
      </c>
      <c r="AA1069">
        <v>21</v>
      </c>
      <c r="AB1069">
        <v>0</v>
      </c>
      <c r="AC1069">
        <v>0</v>
      </c>
      <c r="AD1069">
        <v>7</v>
      </c>
      <c r="AE1069">
        <v>0</v>
      </c>
      <c r="AF1069">
        <v>0</v>
      </c>
      <c r="AG1069">
        <v>0</v>
      </c>
      <c r="AH1069" t="s">
        <v>442</v>
      </c>
      <c r="AI1069" s="1">
        <v>44670.497199074074</v>
      </c>
      <c r="AJ1069">
        <v>164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7</v>
      </c>
      <c r="AQ1069">
        <v>0</v>
      </c>
      <c r="AR1069">
        <v>0</v>
      </c>
      <c r="AS1069">
        <v>0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 hidden="1" x14ac:dyDescent="0.45">
      <c r="A1070" t="s">
        <v>2371</v>
      </c>
      <c r="B1070" t="s">
        <v>79</v>
      </c>
      <c r="C1070" t="s">
        <v>2363</v>
      </c>
      <c r="D1070" t="s">
        <v>81</v>
      </c>
      <c r="E1070" s="2" t="str">
        <f>HYPERLINK("capsilon://?command=openfolder&amp;siteaddress=FAM.docvelocity-na8.net&amp;folderid=FXF5CAE5AC-173D-4DFF-FE34-68FE12129EE2","FX22044048")</f>
        <v>FX22044048</v>
      </c>
      <c r="F1070" t="s">
        <v>19</v>
      </c>
      <c r="G1070" t="s">
        <v>19</v>
      </c>
      <c r="H1070" t="s">
        <v>82</v>
      </c>
      <c r="I1070" t="s">
        <v>2372</v>
      </c>
      <c r="J1070">
        <v>28</v>
      </c>
      <c r="K1070" t="s">
        <v>84</v>
      </c>
      <c r="L1070" t="s">
        <v>85</v>
      </c>
      <c r="M1070" t="s">
        <v>86</v>
      </c>
      <c r="N1070">
        <v>2</v>
      </c>
      <c r="O1070" s="1">
        <v>44670.468414351853</v>
      </c>
      <c r="P1070" s="1">
        <v>44670.500023148146</v>
      </c>
      <c r="Q1070">
        <v>2040</v>
      </c>
      <c r="R1070">
        <v>691</v>
      </c>
      <c r="S1070" t="b">
        <v>0</v>
      </c>
      <c r="T1070" t="s">
        <v>87</v>
      </c>
      <c r="U1070" t="b">
        <v>0</v>
      </c>
      <c r="V1070" t="s">
        <v>148</v>
      </c>
      <c r="W1070" s="1">
        <v>44670.489386574074</v>
      </c>
      <c r="X1070">
        <v>428</v>
      </c>
      <c r="Y1070">
        <v>21</v>
      </c>
      <c r="Z1070">
        <v>0</v>
      </c>
      <c r="AA1070">
        <v>21</v>
      </c>
      <c r="AB1070">
        <v>0</v>
      </c>
      <c r="AC1070">
        <v>18</v>
      </c>
      <c r="AD1070">
        <v>7</v>
      </c>
      <c r="AE1070">
        <v>0</v>
      </c>
      <c r="AF1070">
        <v>0</v>
      </c>
      <c r="AG1070">
        <v>0</v>
      </c>
      <c r="AH1070" t="s">
        <v>442</v>
      </c>
      <c r="AI1070" s="1">
        <v>44670.500023148146</v>
      </c>
      <c r="AJ1070">
        <v>243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7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 hidden="1" x14ac:dyDescent="0.45">
      <c r="A1071" t="s">
        <v>2373</v>
      </c>
      <c r="B1071" t="s">
        <v>79</v>
      </c>
      <c r="C1071" t="s">
        <v>2324</v>
      </c>
      <c r="D1071" t="s">
        <v>81</v>
      </c>
      <c r="E1071" s="2" t="str">
        <f>HYPERLINK("capsilon://?command=openfolder&amp;siteaddress=FAM.docvelocity-na8.net&amp;folderid=FXADB375F7-9236-539E-B302-B8FEF11773FC","FX220314055")</f>
        <v>FX220314055</v>
      </c>
      <c r="F1071" t="s">
        <v>19</v>
      </c>
      <c r="G1071" t="s">
        <v>19</v>
      </c>
      <c r="H1071" t="s">
        <v>82</v>
      </c>
      <c r="I1071" t="s">
        <v>2331</v>
      </c>
      <c r="J1071">
        <v>84</v>
      </c>
      <c r="K1071" t="s">
        <v>84</v>
      </c>
      <c r="L1071" t="s">
        <v>85</v>
      </c>
      <c r="M1071" t="s">
        <v>86</v>
      </c>
      <c r="N1071">
        <v>2</v>
      </c>
      <c r="O1071" s="1">
        <v>44655.498645833337</v>
      </c>
      <c r="P1071" s="1">
        <v>44655.52783564815</v>
      </c>
      <c r="Q1071">
        <v>515</v>
      </c>
      <c r="R1071">
        <v>2007</v>
      </c>
      <c r="S1071" t="b">
        <v>0</v>
      </c>
      <c r="T1071" t="s">
        <v>87</v>
      </c>
      <c r="U1071" t="b">
        <v>1</v>
      </c>
      <c r="V1071" t="s">
        <v>531</v>
      </c>
      <c r="W1071" s="1">
        <v>44655.509826388887</v>
      </c>
      <c r="X1071">
        <v>939</v>
      </c>
      <c r="Y1071">
        <v>63</v>
      </c>
      <c r="Z1071">
        <v>0</v>
      </c>
      <c r="AA1071">
        <v>63</v>
      </c>
      <c r="AB1071">
        <v>0</v>
      </c>
      <c r="AC1071">
        <v>22</v>
      </c>
      <c r="AD1071">
        <v>21</v>
      </c>
      <c r="AE1071">
        <v>0</v>
      </c>
      <c r="AF1071">
        <v>0</v>
      </c>
      <c r="AG1071">
        <v>0</v>
      </c>
      <c r="AH1071" t="s">
        <v>115</v>
      </c>
      <c r="AI1071" s="1">
        <v>44655.52783564815</v>
      </c>
      <c r="AJ1071">
        <v>1053</v>
      </c>
      <c r="AK1071">
        <v>7</v>
      </c>
      <c r="AL1071">
        <v>0</v>
      </c>
      <c r="AM1071">
        <v>7</v>
      </c>
      <c r="AN1071">
        <v>0</v>
      </c>
      <c r="AO1071">
        <v>7</v>
      </c>
      <c r="AP1071">
        <v>14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 hidden="1" x14ac:dyDescent="0.45">
      <c r="A1072" t="s">
        <v>2374</v>
      </c>
      <c r="B1072" t="s">
        <v>79</v>
      </c>
      <c r="C1072" t="s">
        <v>2375</v>
      </c>
      <c r="D1072" t="s">
        <v>81</v>
      </c>
      <c r="E1072" s="2" t="str">
        <f>HYPERLINK("capsilon://?command=openfolder&amp;siteaddress=FAM.docvelocity-na8.net&amp;folderid=FX301071B5-5AC1-67D1-BD84-A1C95D0A0B12","FX22046483")</f>
        <v>FX22046483</v>
      </c>
      <c r="F1072" t="s">
        <v>19</v>
      </c>
      <c r="G1072" t="s">
        <v>19</v>
      </c>
      <c r="H1072" t="s">
        <v>82</v>
      </c>
      <c r="I1072" t="s">
        <v>2376</v>
      </c>
      <c r="J1072">
        <v>407</v>
      </c>
      <c r="K1072" t="s">
        <v>84</v>
      </c>
      <c r="L1072" t="s">
        <v>85</v>
      </c>
      <c r="M1072" t="s">
        <v>86</v>
      </c>
      <c r="N1072">
        <v>1</v>
      </c>
      <c r="O1072" s="1">
        <v>44670.478530092594</v>
      </c>
      <c r="P1072" s="1">
        <v>44670.526516203703</v>
      </c>
      <c r="Q1072">
        <v>3291</v>
      </c>
      <c r="R1072">
        <v>855</v>
      </c>
      <c r="S1072" t="b">
        <v>0</v>
      </c>
      <c r="T1072" t="s">
        <v>87</v>
      </c>
      <c r="U1072" t="b">
        <v>0</v>
      </c>
      <c r="V1072" t="s">
        <v>88</v>
      </c>
      <c r="W1072" s="1">
        <v>44670.526516203703</v>
      </c>
      <c r="X1072">
        <v>463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407</v>
      </c>
      <c r="AE1072">
        <v>395</v>
      </c>
      <c r="AF1072">
        <v>0</v>
      </c>
      <c r="AG1072">
        <v>7</v>
      </c>
      <c r="AH1072" t="s">
        <v>87</v>
      </c>
      <c r="AI1072" t="s">
        <v>87</v>
      </c>
      <c r="AJ1072" t="s">
        <v>87</v>
      </c>
      <c r="AK1072" t="s">
        <v>87</v>
      </c>
      <c r="AL1072" t="s">
        <v>87</v>
      </c>
      <c r="AM1072" t="s">
        <v>87</v>
      </c>
      <c r="AN1072" t="s">
        <v>87</v>
      </c>
      <c r="AO1072" t="s">
        <v>87</v>
      </c>
      <c r="AP1072" t="s">
        <v>87</v>
      </c>
      <c r="AQ1072" t="s">
        <v>87</v>
      </c>
      <c r="AR1072" t="s">
        <v>87</v>
      </c>
      <c r="AS1072" t="s">
        <v>87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 hidden="1" x14ac:dyDescent="0.45">
      <c r="A1073" t="s">
        <v>2377</v>
      </c>
      <c r="B1073" t="s">
        <v>79</v>
      </c>
      <c r="C1073" t="s">
        <v>2324</v>
      </c>
      <c r="D1073" t="s">
        <v>81</v>
      </c>
      <c r="E1073" s="2" t="str">
        <f>HYPERLINK("capsilon://?command=openfolder&amp;siteaddress=FAM.docvelocity-na8.net&amp;folderid=FXADB375F7-9236-539E-B302-B8FEF11773FC","FX220314055")</f>
        <v>FX220314055</v>
      </c>
      <c r="F1073" t="s">
        <v>19</v>
      </c>
      <c r="G1073" t="s">
        <v>19</v>
      </c>
      <c r="H1073" t="s">
        <v>82</v>
      </c>
      <c r="I1073" t="s">
        <v>2325</v>
      </c>
      <c r="J1073">
        <v>96</v>
      </c>
      <c r="K1073" t="s">
        <v>84</v>
      </c>
      <c r="L1073" t="s">
        <v>85</v>
      </c>
      <c r="M1073" t="s">
        <v>86</v>
      </c>
      <c r="N1073">
        <v>2</v>
      </c>
      <c r="O1073" s="1">
        <v>44655.499456018515</v>
      </c>
      <c r="P1073" s="1">
        <v>44655.519895833335</v>
      </c>
      <c r="Q1073">
        <v>640</v>
      </c>
      <c r="R1073">
        <v>1126</v>
      </c>
      <c r="S1073" t="b">
        <v>0</v>
      </c>
      <c r="T1073" t="s">
        <v>87</v>
      </c>
      <c r="U1073" t="b">
        <v>1</v>
      </c>
      <c r="V1073" t="s">
        <v>127</v>
      </c>
      <c r="W1073" s="1">
        <v>44655.508958333332</v>
      </c>
      <c r="X1073">
        <v>818</v>
      </c>
      <c r="Y1073">
        <v>86</v>
      </c>
      <c r="Z1073">
        <v>0</v>
      </c>
      <c r="AA1073">
        <v>86</v>
      </c>
      <c r="AB1073">
        <v>0</v>
      </c>
      <c r="AC1073">
        <v>6</v>
      </c>
      <c r="AD1073">
        <v>10</v>
      </c>
      <c r="AE1073">
        <v>0</v>
      </c>
      <c r="AF1073">
        <v>0</v>
      </c>
      <c r="AG1073">
        <v>0</v>
      </c>
      <c r="AH1073" t="s">
        <v>99</v>
      </c>
      <c r="AI1073" s="1">
        <v>44655.519895833335</v>
      </c>
      <c r="AJ1073">
        <v>308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10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 hidden="1" x14ac:dyDescent="0.45">
      <c r="A1074" t="s">
        <v>2378</v>
      </c>
      <c r="B1074" t="s">
        <v>79</v>
      </c>
      <c r="C1074" t="s">
        <v>2343</v>
      </c>
      <c r="D1074" t="s">
        <v>81</v>
      </c>
      <c r="E1074" s="2" t="str">
        <f>HYPERLINK("capsilon://?command=openfolder&amp;siteaddress=FAM.docvelocity-na8.net&amp;folderid=FXA5E95365-A103-B002-58CA-CB4BCE6CE4A0","FX22046217")</f>
        <v>FX22046217</v>
      </c>
      <c r="F1074" t="s">
        <v>19</v>
      </c>
      <c r="G1074" t="s">
        <v>19</v>
      </c>
      <c r="H1074" t="s">
        <v>82</v>
      </c>
      <c r="I1074" t="s">
        <v>2379</v>
      </c>
      <c r="J1074">
        <v>28</v>
      </c>
      <c r="K1074" t="s">
        <v>84</v>
      </c>
      <c r="L1074" t="s">
        <v>85</v>
      </c>
      <c r="M1074" t="s">
        <v>86</v>
      </c>
      <c r="N1074">
        <v>2</v>
      </c>
      <c r="O1074" s="1">
        <v>44670.508634259262</v>
      </c>
      <c r="P1074" s="1">
        <v>44670.53564814815</v>
      </c>
      <c r="Q1074">
        <v>2087</v>
      </c>
      <c r="R1074">
        <v>247</v>
      </c>
      <c r="S1074" t="b">
        <v>0</v>
      </c>
      <c r="T1074" t="s">
        <v>87</v>
      </c>
      <c r="U1074" t="b">
        <v>0</v>
      </c>
      <c r="V1074" t="s">
        <v>108</v>
      </c>
      <c r="W1074" s="1">
        <v>44670.509618055556</v>
      </c>
      <c r="X1074">
        <v>81</v>
      </c>
      <c r="Y1074">
        <v>21</v>
      </c>
      <c r="Z1074">
        <v>0</v>
      </c>
      <c r="AA1074">
        <v>21</v>
      </c>
      <c r="AB1074">
        <v>0</v>
      </c>
      <c r="AC1074">
        <v>0</v>
      </c>
      <c r="AD1074">
        <v>7</v>
      </c>
      <c r="AE1074">
        <v>0</v>
      </c>
      <c r="AF1074">
        <v>0</v>
      </c>
      <c r="AG1074">
        <v>0</v>
      </c>
      <c r="AH1074" t="s">
        <v>99</v>
      </c>
      <c r="AI1074" s="1">
        <v>44670.53564814815</v>
      </c>
      <c r="AJ1074">
        <v>166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7</v>
      </c>
      <c r="AQ1074">
        <v>0</v>
      </c>
      <c r="AR1074">
        <v>0</v>
      </c>
      <c r="AS1074">
        <v>0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 hidden="1" x14ac:dyDescent="0.45">
      <c r="A1075" t="s">
        <v>2380</v>
      </c>
      <c r="B1075" t="s">
        <v>79</v>
      </c>
      <c r="C1075" t="s">
        <v>2210</v>
      </c>
      <c r="D1075" t="s">
        <v>81</v>
      </c>
      <c r="E1075" s="2" t="str">
        <f>HYPERLINK("capsilon://?command=openfolder&amp;siteaddress=FAM.docvelocity-na8.net&amp;folderid=FX41028851-6BD9-B7A4-7169-CAB39F3C8C36","FX220313465")</f>
        <v>FX220313465</v>
      </c>
      <c r="F1075" t="s">
        <v>19</v>
      </c>
      <c r="G1075" t="s">
        <v>19</v>
      </c>
      <c r="H1075" t="s">
        <v>82</v>
      </c>
      <c r="I1075" t="s">
        <v>2211</v>
      </c>
      <c r="J1075">
        <v>331</v>
      </c>
      <c r="K1075" t="s">
        <v>84</v>
      </c>
      <c r="L1075" t="s">
        <v>85</v>
      </c>
      <c r="M1075" t="s">
        <v>86</v>
      </c>
      <c r="N1075">
        <v>2</v>
      </c>
      <c r="O1075" s="1">
        <v>44655.502245370371</v>
      </c>
      <c r="P1075" s="1">
        <v>44655.595914351848</v>
      </c>
      <c r="Q1075">
        <v>1377</v>
      </c>
      <c r="R1075">
        <v>6716</v>
      </c>
      <c r="S1075" t="b">
        <v>0</v>
      </c>
      <c r="T1075" t="s">
        <v>87</v>
      </c>
      <c r="U1075" t="b">
        <v>1</v>
      </c>
      <c r="V1075" t="s">
        <v>98</v>
      </c>
      <c r="W1075" s="1">
        <v>44655.559016203704</v>
      </c>
      <c r="X1075">
        <v>4837</v>
      </c>
      <c r="Y1075">
        <v>263</v>
      </c>
      <c r="Z1075">
        <v>0</v>
      </c>
      <c r="AA1075">
        <v>263</v>
      </c>
      <c r="AB1075">
        <v>0</v>
      </c>
      <c r="AC1075">
        <v>90</v>
      </c>
      <c r="AD1075">
        <v>68</v>
      </c>
      <c r="AE1075">
        <v>0</v>
      </c>
      <c r="AF1075">
        <v>0</v>
      </c>
      <c r="AG1075">
        <v>0</v>
      </c>
      <c r="AH1075" t="s">
        <v>99</v>
      </c>
      <c r="AI1075" s="1">
        <v>44655.595914351848</v>
      </c>
      <c r="AJ1075">
        <v>1540</v>
      </c>
      <c r="AK1075">
        <v>5</v>
      </c>
      <c r="AL1075">
        <v>0</v>
      </c>
      <c r="AM1075">
        <v>5</v>
      </c>
      <c r="AN1075">
        <v>0</v>
      </c>
      <c r="AO1075">
        <v>3</v>
      </c>
      <c r="AP1075">
        <v>63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 hidden="1" x14ac:dyDescent="0.45">
      <c r="A1076" t="s">
        <v>2381</v>
      </c>
      <c r="B1076" t="s">
        <v>79</v>
      </c>
      <c r="C1076" t="s">
        <v>2382</v>
      </c>
      <c r="D1076" t="s">
        <v>81</v>
      </c>
      <c r="E1076" s="2" t="str">
        <f>HYPERLINK("capsilon://?command=openfolder&amp;siteaddress=FAM.docvelocity-na8.net&amp;folderid=FXC8F0BF04-6EB0-BF2B-E71F-7167D54D9996","FX22045976")</f>
        <v>FX22045976</v>
      </c>
      <c r="F1076" t="s">
        <v>19</v>
      </c>
      <c r="G1076" t="s">
        <v>19</v>
      </c>
      <c r="H1076" t="s">
        <v>82</v>
      </c>
      <c r="I1076" t="s">
        <v>2383</v>
      </c>
      <c r="J1076">
        <v>183</v>
      </c>
      <c r="K1076" t="s">
        <v>84</v>
      </c>
      <c r="L1076" t="s">
        <v>85</v>
      </c>
      <c r="M1076" t="s">
        <v>86</v>
      </c>
      <c r="N1076">
        <v>1</v>
      </c>
      <c r="O1076" s="1">
        <v>44670.516168981485</v>
      </c>
      <c r="P1076" s="1">
        <v>44670.528935185182</v>
      </c>
      <c r="Q1076">
        <v>585</v>
      </c>
      <c r="R1076">
        <v>518</v>
      </c>
      <c r="S1076" t="b">
        <v>0</v>
      </c>
      <c r="T1076" t="s">
        <v>87</v>
      </c>
      <c r="U1076" t="b">
        <v>0</v>
      </c>
      <c r="V1076" t="s">
        <v>88</v>
      </c>
      <c r="W1076" s="1">
        <v>44670.528935185182</v>
      </c>
      <c r="X1076">
        <v>208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183</v>
      </c>
      <c r="AE1076">
        <v>157</v>
      </c>
      <c r="AF1076">
        <v>0</v>
      </c>
      <c r="AG1076">
        <v>7</v>
      </c>
      <c r="AH1076" t="s">
        <v>87</v>
      </c>
      <c r="AI1076" t="s">
        <v>87</v>
      </c>
      <c r="AJ1076" t="s">
        <v>87</v>
      </c>
      <c r="AK1076" t="s">
        <v>87</v>
      </c>
      <c r="AL1076" t="s">
        <v>87</v>
      </c>
      <c r="AM1076" t="s">
        <v>87</v>
      </c>
      <c r="AN1076" t="s">
        <v>87</v>
      </c>
      <c r="AO1076" t="s">
        <v>87</v>
      </c>
      <c r="AP1076" t="s">
        <v>87</v>
      </c>
      <c r="AQ1076" t="s">
        <v>87</v>
      </c>
      <c r="AR1076" t="s">
        <v>87</v>
      </c>
      <c r="AS1076" t="s">
        <v>87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 hidden="1" x14ac:dyDescent="0.45">
      <c r="A1077" t="s">
        <v>2384</v>
      </c>
      <c r="B1077" t="s">
        <v>79</v>
      </c>
      <c r="C1077" t="s">
        <v>2324</v>
      </c>
      <c r="D1077" t="s">
        <v>81</v>
      </c>
      <c r="E1077" s="2" t="str">
        <f>HYPERLINK("capsilon://?command=openfolder&amp;siteaddress=FAM.docvelocity-na8.net&amp;folderid=FXADB375F7-9236-539E-B302-B8FEF11773FC","FX220314055")</f>
        <v>FX220314055</v>
      </c>
      <c r="F1077" t="s">
        <v>19</v>
      </c>
      <c r="G1077" t="s">
        <v>19</v>
      </c>
      <c r="H1077" t="s">
        <v>82</v>
      </c>
      <c r="I1077" t="s">
        <v>2335</v>
      </c>
      <c r="J1077">
        <v>84</v>
      </c>
      <c r="K1077" t="s">
        <v>84</v>
      </c>
      <c r="L1077" t="s">
        <v>85</v>
      </c>
      <c r="M1077" t="s">
        <v>86</v>
      </c>
      <c r="N1077">
        <v>2</v>
      </c>
      <c r="O1077" s="1">
        <v>44655.502847222226</v>
      </c>
      <c r="P1077" s="1">
        <v>44655.533043981479</v>
      </c>
      <c r="Q1077">
        <v>307</v>
      </c>
      <c r="R1077">
        <v>2302</v>
      </c>
      <c r="S1077" t="b">
        <v>0</v>
      </c>
      <c r="T1077" t="s">
        <v>87</v>
      </c>
      <c r="U1077" t="b">
        <v>1</v>
      </c>
      <c r="V1077" t="s">
        <v>180</v>
      </c>
      <c r="W1077" s="1">
        <v>44655.513958333337</v>
      </c>
      <c r="X1077">
        <v>939</v>
      </c>
      <c r="Y1077">
        <v>63</v>
      </c>
      <c r="Z1077">
        <v>0</v>
      </c>
      <c r="AA1077">
        <v>63</v>
      </c>
      <c r="AB1077">
        <v>0</v>
      </c>
      <c r="AC1077">
        <v>24</v>
      </c>
      <c r="AD1077">
        <v>21</v>
      </c>
      <c r="AE1077">
        <v>0</v>
      </c>
      <c r="AF1077">
        <v>0</v>
      </c>
      <c r="AG1077">
        <v>0</v>
      </c>
      <c r="AH1077" t="s">
        <v>182</v>
      </c>
      <c r="AI1077" s="1">
        <v>44655.533043981479</v>
      </c>
      <c r="AJ1077">
        <v>1363</v>
      </c>
      <c r="AK1077">
        <v>13</v>
      </c>
      <c r="AL1077">
        <v>0</v>
      </c>
      <c r="AM1077">
        <v>13</v>
      </c>
      <c r="AN1077">
        <v>0</v>
      </c>
      <c r="AO1077">
        <v>13</v>
      </c>
      <c r="AP1077">
        <v>8</v>
      </c>
      <c r="AQ1077">
        <v>0</v>
      </c>
      <c r="AR1077">
        <v>0</v>
      </c>
      <c r="AS1077">
        <v>0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 hidden="1" x14ac:dyDescent="0.45">
      <c r="A1078" t="s">
        <v>2385</v>
      </c>
      <c r="B1078" t="s">
        <v>79</v>
      </c>
      <c r="C1078" t="s">
        <v>2386</v>
      </c>
      <c r="D1078" t="s">
        <v>81</v>
      </c>
      <c r="E1078" s="2" t="str">
        <f>HYPERLINK("capsilon://?command=openfolder&amp;siteaddress=FAM.docvelocity-na8.net&amp;folderid=FX0CA3F25A-D117-111D-A311-1DE32DAB78BD","FX22045180")</f>
        <v>FX22045180</v>
      </c>
      <c r="F1078" t="s">
        <v>19</v>
      </c>
      <c r="G1078" t="s">
        <v>19</v>
      </c>
      <c r="H1078" t="s">
        <v>82</v>
      </c>
      <c r="I1078" t="s">
        <v>2387</v>
      </c>
      <c r="J1078">
        <v>112</v>
      </c>
      <c r="K1078" t="s">
        <v>84</v>
      </c>
      <c r="L1078" t="s">
        <v>85</v>
      </c>
      <c r="M1078" t="s">
        <v>86</v>
      </c>
      <c r="N1078">
        <v>1</v>
      </c>
      <c r="O1078" s="1">
        <v>44670.521412037036</v>
      </c>
      <c r="P1078" s="1">
        <v>44670.529976851853</v>
      </c>
      <c r="Q1078">
        <v>500</v>
      </c>
      <c r="R1078">
        <v>240</v>
      </c>
      <c r="S1078" t="b">
        <v>0</v>
      </c>
      <c r="T1078" t="s">
        <v>87</v>
      </c>
      <c r="U1078" t="b">
        <v>0</v>
      </c>
      <c r="V1078" t="s">
        <v>88</v>
      </c>
      <c r="W1078" s="1">
        <v>44670.529976851853</v>
      </c>
      <c r="X1078">
        <v>89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112</v>
      </c>
      <c r="AE1078">
        <v>100</v>
      </c>
      <c r="AF1078">
        <v>0</v>
      </c>
      <c r="AG1078">
        <v>4</v>
      </c>
      <c r="AH1078" t="s">
        <v>87</v>
      </c>
      <c r="AI1078" t="s">
        <v>87</v>
      </c>
      <c r="AJ1078" t="s">
        <v>87</v>
      </c>
      <c r="AK1078" t="s">
        <v>87</v>
      </c>
      <c r="AL1078" t="s">
        <v>87</v>
      </c>
      <c r="AM1078" t="s">
        <v>87</v>
      </c>
      <c r="AN1078" t="s">
        <v>87</v>
      </c>
      <c r="AO1078" t="s">
        <v>87</v>
      </c>
      <c r="AP1078" t="s">
        <v>87</v>
      </c>
      <c r="AQ1078" t="s">
        <v>87</v>
      </c>
      <c r="AR1078" t="s">
        <v>87</v>
      </c>
      <c r="AS1078" t="s">
        <v>87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 hidden="1" x14ac:dyDescent="0.45">
      <c r="A1079" t="s">
        <v>2388</v>
      </c>
      <c r="B1079" t="s">
        <v>79</v>
      </c>
      <c r="C1079" t="s">
        <v>2375</v>
      </c>
      <c r="D1079" t="s">
        <v>81</v>
      </c>
      <c r="E1079" s="2" t="str">
        <f>HYPERLINK("capsilon://?command=openfolder&amp;siteaddress=FAM.docvelocity-na8.net&amp;folderid=FX301071B5-5AC1-67D1-BD84-A1C95D0A0B12","FX22046483")</f>
        <v>FX22046483</v>
      </c>
      <c r="F1079" t="s">
        <v>19</v>
      </c>
      <c r="G1079" t="s">
        <v>19</v>
      </c>
      <c r="H1079" t="s">
        <v>82</v>
      </c>
      <c r="I1079" t="s">
        <v>2376</v>
      </c>
      <c r="J1079">
        <v>531</v>
      </c>
      <c r="K1079" t="s">
        <v>84</v>
      </c>
      <c r="L1079" t="s">
        <v>85</v>
      </c>
      <c r="M1079" t="s">
        <v>86</v>
      </c>
      <c r="N1079">
        <v>2</v>
      </c>
      <c r="O1079" s="1">
        <v>44670.527627314812</v>
      </c>
      <c r="P1079" s="1">
        <v>44670.565393518518</v>
      </c>
      <c r="Q1079">
        <v>281</v>
      </c>
      <c r="R1079">
        <v>2982</v>
      </c>
      <c r="S1079" t="b">
        <v>0</v>
      </c>
      <c r="T1079" t="s">
        <v>87</v>
      </c>
      <c r="U1079" t="b">
        <v>1</v>
      </c>
      <c r="V1079" t="s">
        <v>531</v>
      </c>
      <c r="W1079" s="1">
        <v>44670.544444444444</v>
      </c>
      <c r="X1079">
        <v>1450</v>
      </c>
      <c r="Y1079">
        <v>482</v>
      </c>
      <c r="Z1079">
        <v>0</v>
      </c>
      <c r="AA1079">
        <v>482</v>
      </c>
      <c r="AB1079">
        <v>0</v>
      </c>
      <c r="AC1079">
        <v>47</v>
      </c>
      <c r="AD1079">
        <v>49</v>
      </c>
      <c r="AE1079">
        <v>0</v>
      </c>
      <c r="AF1079">
        <v>0</v>
      </c>
      <c r="AG1079">
        <v>0</v>
      </c>
      <c r="AH1079" t="s">
        <v>99</v>
      </c>
      <c r="AI1079" s="1">
        <v>44670.565393518518</v>
      </c>
      <c r="AJ1079">
        <v>1532</v>
      </c>
      <c r="AK1079">
        <v>7</v>
      </c>
      <c r="AL1079">
        <v>0</v>
      </c>
      <c r="AM1079">
        <v>7</v>
      </c>
      <c r="AN1079">
        <v>0</v>
      </c>
      <c r="AO1079">
        <v>3</v>
      </c>
      <c r="AP1079">
        <v>42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 hidden="1" x14ac:dyDescent="0.45">
      <c r="A1080" t="s">
        <v>2389</v>
      </c>
      <c r="B1080" t="s">
        <v>79</v>
      </c>
      <c r="C1080" t="s">
        <v>2324</v>
      </c>
      <c r="D1080" t="s">
        <v>81</v>
      </c>
      <c r="E1080" s="2" t="str">
        <f>HYPERLINK("capsilon://?command=openfolder&amp;siteaddress=FAM.docvelocity-na8.net&amp;folderid=FXADB375F7-9236-539E-B302-B8FEF11773FC","FX220314055")</f>
        <v>FX220314055</v>
      </c>
      <c r="F1080" t="s">
        <v>19</v>
      </c>
      <c r="G1080" t="s">
        <v>19</v>
      </c>
      <c r="H1080" t="s">
        <v>82</v>
      </c>
      <c r="I1080" t="s">
        <v>2333</v>
      </c>
      <c r="J1080">
        <v>96</v>
      </c>
      <c r="K1080" t="s">
        <v>84</v>
      </c>
      <c r="L1080" t="s">
        <v>85</v>
      </c>
      <c r="M1080" t="s">
        <v>86</v>
      </c>
      <c r="N1080">
        <v>2</v>
      </c>
      <c r="O1080" s="1">
        <v>44655.503703703704</v>
      </c>
      <c r="P1080" s="1">
        <v>44655.523460648146</v>
      </c>
      <c r="Q1080">
        <v>873</v>
      </c>
      <c r="R1080">
        <v>834</v>
      </c>
      <c r="S1080" t="b">
        <v>0</v>
      </c>
      <c r="T1080" t="s">
        <v>87</v>
      </c>
      <c r="U1080" t="b">
        <v>1</v>
      </c>
      <c r="V1080" t="s">
        <v>114</v>
      </c>
      <c r="W1080" s="1">
        <v>44655.509837962964</v>
      </c>
      <c r="X1080">
        <v>527</v>
      </c>
      <c r="Y1080">
        <v>86</v>
      </c>
      <c r="Z1080">
        <v>0</v>
      </c>
      <c r="AA1080">
        <v>86</v>
      </c>
      <c r="AB1080">
        <v>0</v>
      </c>
      <c r="AC1080">
        <v>9</v>
      </c>
      <c r="AD1080">
        <v>10</v>
      </c>
      <c r="AE1080">
        <v>0</v>
      </c>
      <c r="AF1080">
        <v>0</v>
      </c>
      <c r="AG1080">
        <v>0</v>
      </c>
      <c r="AH1080" t="s">
        <v>99</v>
      </c>
      <c r="AI1080" s="1">
        <v>44655.523460648146</v>
      </c>
      <c r="AJ1080">
        <v>307</v>
      </c>
      <c r="AK1080">
        <v>1</v>
      </c>
      <c r="AL1080">
        <v>0</v>
      </c>
      <c r="AM1080">
        <v>1</v>
      </c>
      <c r="AN1080">
        <v>0</v>
      </c>
      <c r="AO1080">
        <v>1</v>
      </c>
      <c r="AP1080">
        <v>9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 hidden="1" x14ac:dyDescent="0.45">
      <c r="A1081" t="s">
        <v>2390</v>
      </c>
      <c r="B1081" t="s">
        <v>79</v>
      </c>
      <c r="C1081" t="s">
        <v>2382</v>
      </c>
      <c r="D1081" t="s">
        <v>81</v>
      </c>
      <c r="E1081" s="2" t="str">
        <f>HYPERLINK("capsilon://?command=openfolder&amp;siteaddress=FAM.docvelocity-na8.net&amp;folderid=FXC8F0BF04-6EB0-BF2B-E71F-7167D54D9996","FX22045976")</f>
        <v>FX22045976</v>
      </c>
      <c r="F1081" t="s">
        <v>19</v>
      </c>
      <c r="G1081" t="s">
        <v>19</v>
      </c>
      <c r="H1081" t="s">
        <v>82</v>
      </c>
      <c r="I1081" t="s">
        <v>2383</v>
      </c>
      <c r="J1081">
        <v>287</v>
      </c>
      <c r="K1081" t="s">
        <v>84</v>
      </c>
      <c r="L1081" t="s">
        <v>85</v>
      </c>
      <c r="M1081" t="s">
        <v>86</v>
      </c>
      <c r="N1081">
        <v>2</v>
      </c>
      <c r="O1081" s="1">
        <v>44670.529768518521</v>
      </c>
      <c r="P1081" s="1">
        <v>44670.608159722222</v>
      </c>
      <c r="Q1081">
        <v>1282</v>
      </c>
      <c r="R1081">
        <v>5491</v>
      </c>
      <c r="S1081" t="b">
        <v>0</v>
      </c>
      <c r="T1081" t="s">
        <v>87</v>
      </c>
      <c r="U1081" t="b">
        <v>1</v>
      </c>
      <c r="V1081" t="s">
        <v>127</v>
      </c>
      <c r="W1081" s="1">
        <v>44670.560277777775</v>
      </c>
      <c r="X1081">
        <v>2592</v>
      </c>
      <c r="Y1081">
        <v>237</v>
      </c>
      <c r="Z1081">
        <v>0</v>
      </c>
      <c r="AA1081">
        <v>237</v>
      </c>
      <c r="AB1081">
        <v>0</v>
      </c>
      <c r="AC1081">
        <v>49</v>
      </c>
      <c r="AD1081">
        <v>50</v>
      </c>
      <c r="AE1081">
        <v>0</v>
      </c>
      <c r="AF1081">
        <v>0</v>
      </c>
      <c r="AG1081">
        <v>0</v>
      </c>
      <c r="AH1081" t="s">
        <v>115</v>
      </c>
      <c r="AI1081" s="1">
        <v>44670.608159722222</v>
      </c>
      <c r="AJ1081">
        <v>1700</v>
      </c>
      <c r="AK1081">
        <v>3</v>
      </c>
      <c r="AL1081">
        <v>0</v>
      </c>
      <c r="AM1081">
        <v>3</v>
      </c>
      <c r="AN1081">
        <v>0</v>
      </c>
      <c r="AO1081">
        <v>3</v>
      </c>
      <c r="AP1081">
        <v>47</v>
      </c>
      <c r="AQ1081">
        <v>0</v>
      </c>
      <c r="AR1081">
        <v>0</v>
      </c>
      <c r="AS1081">
        <v>0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 hidden="1" x14ac:dyDescent="0.45">
      <c r="A1082" t="s">
        <v>2391</v>
      </c>
      <c r="B1082" t="s">
        <v>79</v>
      </c>
      <c r="C1082" t="s">
        <v>2392</v>
      </c>
      <c r="D1082" t="s">
        <v>81</v>
      </c>
      <c r="E1082" s="2" t="str">
        <f>HYPERLINK("capsilon://?command=openfolder&amp;siteaddress=FAM.docvelocity-na8.net&amp;folderid=FX09797ACB-8713-80CE-9A46-E0D2C2092E36","FX22038812")</f>
        <v>FX22038812</v>
      </c>
      <c r="F1082" t="s">
        <v>19</v>
      </c>
      <c r="G1082" t="s">
        <v>19</v>
      </c>
      <c r="H1082" t="s">
        <v>82</v>
      </c>
      <c r="I1082" t="s">
        <v>2393</v>
      </c>
      <c r="J1082">
        <v>0</v>
      </c>
      <c r="K1082" t="s">
        <v>84</v>
      </c>
      <c r="L1082" t="s">
        <v>85</v>
      </c>
      <c r="M1082" t="s">
        <v>86</v>
      </c>
      <c r="N1082">
        <v>2</v>
      </c>
      <c r="O1082" s="1">
        <v>44670.530497685184</v>
      </c>
      <c r="P1082" s="1">
        <v>44670.605624999997</v>
      </c>
      <c r="Q1082">
        <v>5901</v>
      </c>
      <c r="R1082">
        <v>590</v>
      </c>
      <c r="S1082" t="b">
        <v>0</v>
      </c>
      <c r="T1082" t="s">
        <v>87</v>
      </c>
      <c r="U1082" t="b">
        <v>0</v>
      </c>
      <c r="V1082" t="s">
        <v>130</v>
      </c>
      <c r="W1082" s="1">
        <v>44670.539201388892</v>
      </c>
      <c r="X1082">
        <v>249</v>
      </c>
      <c r="Y1082">
        <v>0</v>
      </c>
      <c r="Z1082">
        <v>0</v>
      </c>
      <c r="AA1082">
        <v>0</v>
      </c>
      <c r="AB1082">
        <v>37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">
        <v>190</v>
      </c>
      <c r="AI1082" s="1">
        <v>44670.605624999997</v>
      </c>
      <c r="AJ1082">
        <v>283</v>
      </c>
      <c r="AK1082">
        <v>0</v>
      </c>
      <c r="AL1082">
        <v>0</v>
      </c>
      <c r="AM1082">
        <v>0</v>
      </c>
      <c r="AN1082">
        <v>74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 hidden="1" x14ac:dyDescent="0.45">
      <c r="A1083" t="s">
        <v>2394</v>
      </c>
      <c r="B1083" t="s">
        <v>79</v>
      </c>
      <c r="C1083" t="s">
        <v>2386</v>
      </c>
      <c r="D1083" t="s">
        <v>81</v>
      </c>
      <c r="E1083" s="2" t="str">
        <f>HYPERLINK("capsilon://?command=openfolder&amp;siteaddress=FAM.docvelocity-na8.net&amp;folderid=FX0CA3F25A-D117-111D-A311-1DE32DAB78BD","FX22045180")</f>
        <v>FX22045180</v>
      </c>
      <c r="F1083" t="s">
        <v>19</v>
      </c>
      <c r="G1083" t="s">
        <v>19</v>
      </c>
      <c r="H1083" t="s">
        <v>82</v>
      </c>
      <c r="I1083" t="s">
        <v>2387</v>
      </c>
      <c r="J1083">
        <v>164</v>
      </c>
      <c r="K1083" t="s">
        <v>84</v>
      </c>
      <c r="L1083" t="s">
        <v>85</v>
      </c>
      <c r="M1083" t="s">
        <v>86</v>
      </c>
      <c r="N1083">
        <v>2</v>
      </c>
      <c r="O1083" s="1">
        <v>44670.531076388892</v>
      </c>
      <c r="P1083" s="1">
        <v>44670.606712962966</v>
      </c>
      <c r="Q1083">
        <v>5099</v>
      </c>
      <c r="R1083">
        <v>1436</v>
      </c>
      <c r="S1083" t="b">
        <v>0</v>
      </c>
      <c r="T1083" t="s">
        <v>87</v>
      </c>
      <c r="U1083" t="b">
        <v>1</v>
      </c>
      <c r="V1083" t="s">
        <v>189</v>
      </c>
      <c r="W1083" s="1">
        <v>44670.543194444443</v>
      </c>
      <c r="X1083">
        <v>919</v>
      </c>
      <c r="Y1083">
        <v>140</v>
      </c>
      <c r="Z1083">
        <v>0</v>
      </c>
      <c r="AA1083">
        <v>140</v>
      </c>
      <c r="AB1083">
        <v>0</v>
      </c>
      <c r="AC1083">
        <v>6</v>
      </c>
      <c r="AD1083">
        <v>24</v>
      </c>
      <c r="AE1083">
        <v>0</v>
      </c>
      <c r="AF1083">
        <v>0</v>
      </c>
      <c r="AG1083">
        <v>0</v>
      </c>
      <c r="AH1083" t="s">
        <v>99</v>
      </c>
      <c r="AI1083" s="1">
        <v>44670.606712962966</v>
      </c>
      <c r="AJ1083">
        <v>517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24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 hidden="1" x14ac:dyDescent="0.45">
      <c r="A1084" t="s">
        <v>2395</v>
      </c>
      <c r="B1084" t="s">
        <v>79</v>
      </c>
      <c r="C1084" t="s">
        <v>2396</v>
      </c>
      <c r="D1084" t="s">
        <v>81</v>
      </c>
      <c r="E1084" s="2" t="str">
        <f>HYPERLINK("capsilon://?command=openfolder&amp;siteaddress=FAM.docvelocity-na8.net&amp;folderid=FXAEBFD77A-BF8D-A5A5-BDEE-35BD52C92C66","FX22046781")</f>
        <v>FX22046781</v>
      </c>
      <c r="F1084" t="s">
        <v>19</v>
      </c>
      <c r="G1084" t="s">
        <v>19</v>
      </c>
      <c r="H1084" t="s">
        <v>82</v>
      </c>
      <c r="I1084" t="s">
        <v>2397</v>
      </c>
      <c r="J1084">
        <v>43</v>
      </c>
      <c r="K1084" t="s">
        <v>84</v>
      </c>
      <c r="L1084" t="s">
        <v>85</v>
      </c>
      <c r="M1084" t="s">
        <v>86</v>
      </c>
      <c r="N1084">
        <v>2</v>
      </c>
      <c r="O1084" s="1">
        <v>44670.532650462963</v>
      </c>
      <c r="P1084" s="1">
        <v>44670.53979166667</v>
      </c>
      <c r="Q1084">
        <v>74</v>
      </c>
      <c r="R1084">
        <v>543</v>
      </c>
      <c r="S1084" t="b">
        <v>0</v>
      </c>
      <c r="T1084" t="s">
        <v>87</v>
      </c>
      <c r="U1084" t="b">
        <v>0</v>
      </c>
      <c r="V1084" t="s">
        <v>148</v>
      </c>
      <c r="W1084" s="1">
        <v>44670.535590277781</v>
      </c>
      <c r="X1084">
        <v>186</v>
      </c>
      <c r="Y1084">
        <v>38</v>
      </c>
      <c r="Z1084">
        <v>0</v>
      </c>
      <c r="AA1084">
        <v>38</v>
      </c>
      <c r="AB1084">
        <v>0</v>
      </c>
      <c r="AC1084">
        <v>1</v>
      </c>
      <c r="AD1084">
        <v>5</v>
      </c>
      <c r="AE1084">
        <v>0</v>
      </c>
      <c r="AF1084">
        <v>0</v>
      </c>
      <c r="AG1084">
        <v>0</v>
      </c>
      <c r="AH1084" t="s">
        <v>99</v>
      </c>
      <c r="AI1084" s="1">
        <v>44670.53979166667</v>
      </c>
      <c r="AJ1084">
        <v>357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5</v>
      </c>
      <c r="AQ1084">
        <v>0</v>
      </c>
      <c r="AR1084">
        <v>0</v>
      </c>
      <c r="AS1084">
        <v>0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 hidden="1" x14ac:dyDescent="0.45">
      <c r="A1085" t="s">
        <v>2398</v>
      </c>
      <c r="B1085" t="s">
        <v>79</v>
      </c>
      <c r="C1085" t="s">
        <v>2396</v>
      </c>
      <c r="D1085" t="s">
        <v>81</v>
      </c>
      <c r="E1085" s="2" t="str">
        <f>HYPERLINK("capsilon://?command=openfolder&amp;siteaddress=FAM.docvelocity-na8.net&amp;folderid=FXAEBFD77A-BF8D-A5A5-BDEE-35BD52C92C66","FX22046781")</f>
        <v>FX22046781</v>
      </c>
      <c r="F1085" t="s">
        <v>19</v>
      </c>
      <c r="G1085" t="s">
        <v>19</v>
      </c>
      <c r="H1085" t="s">
        <v>82</v>
      </c>
      <c r="I1085" t="s">
        <v>2399</v>
      </c>
      <c r="J1085">
        <v>43</v>
      </c>
      <c r="K1085" t="s">
        <v>84</v>
      </c>
      <c r="L1085" t="s">
        <v>85</v>
      </c>
      <c r="M1085" t="s">
        <v>86</v>
      </c>
      <c r="N1085">
        <v>2</v>
      </c>
      <c r="O1085" s="1">
        <v>44670.532789351855</v>
      </c>
      <c r="P1085" s="1">
        <v>44670.608495370368</v>
      </c>
      <c r="Q1085">
        <v>6218</v>
      </c>
      <c r="R1085">
        <v>323</v>
      </c>
      <c r="S1085" t="b">
        <v>0</v>
      </c>
      <c r="T1085" t="s">
        <v>87</v>
      </c>
      <c r="U1085" t="b">
        <v>0</v>
      </c>
      <c r="V1085" t="s">
        <v>148</v>
      </c>
      <c r="W1085" s="1">
        <v>44670.537499999999</v>
      </c>
      <c r="X1085">
        <v>164</v>
      </c>
      <c r="Y1085">
        <v>38</v>
      </c>
      <c r="Z1085">
        <v>0</v>
      </c>
      <c r="AA1085">
        <v>38</v>
      </c>
      <c r="AB1085">
        <v>0</v>
      </c>
      <c r="AC1085">
        <v>1</v>
      </c>
      <c r="AD1085">
        <v>5</v>
      </c>
      <c r="AE1085">
        <v>0</v>
      </c>
      <c r="AF1085">
        <v>0</v>
      </c>
      <c r="AG1085">
        <v>0</v>
      </c>
      <c r="AH1085" t="s">
        <v>99</v>
      </c>
      <c r="AI1085" s="1">
        <v>44670.608495370368</v>
      </c>
      <c r="AJ1085">
        <v>154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5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 hidden="1" x14ac:dyDescent="0.45">
      <c r="A1086" t="s">
        <v>2400</v>
      </c>
      <c r="B1086" t="s">
        <v>79</v>
      </c>
      <c r="C1086" t="s">
        <v>2396</v>
      </c>
      <c r="D1086" t="s">
        <v>81</v>
      </c>
      <c r="E1086" s="2" t="str">
        <f>HYPERLINK("capsilon://?command=openfolder&amp;siteaddress=FAM.docvelocity-na8.net&amp;folderid=FXAEBFD77A-BF8D-A5A5-BDEE-35BD52C92C66","FX22046781")</f>
        <v>FX22046781</v>
      </c>
      <c r="F1086" t="s">
        <v>19</v>
      </c>
      <c r="G1086" t="s">
        <v>19</v>
      </c>
      <c r="H1086" t="s">
        <v>82</v>
      </c>
      <c r="I1086" t="s">
        <v>2401</v>
      </c>
      <c r="J1086">
        <v>28</v>
      </c>
      <c r="K1086" t="s">
        <v>84</v>
      </c>
      <c r="L1086" t="s">
        <v>85</v>
      </c>
      <c r="M1086" t="s">
        <v>86</v>
      </c>
      <c r="N1086">
        <v>2</v>
      </c>
      <c r="O1086" s="1">
        <v>44670.532986111109</v>
      </c>
      <c r="P1086" s="1">
        <v>44670.609467592592</v>
      </c>
      <c r="Q1086">
        <v>6302</v>
      </c>
      <c r="R1086">
        <v>306</v>
      </c>
      <c r="S1086" t="b">
        <v>0</v>
      </c>
      <c r="T1086" t="s">
        <v>87</v>
      </c>
      <c r="U1086" t="b">
        <v>0</v>
      </c>
      <c r="V1086" t="s">
        <v>158</v>
      </c>
      <c r="W1086" s="1">
        <v>44670.538148148145</v>
      </c>
      <c r="X1086">
        <v>178</v>
      </c>
      <c r="Y1086">
        <v>21</v>
      </c>
      <c r="Z1086">
        <v>0</v>
      </c>
      <c r="AA1086">
        <v>21</v>
      </c>
      <c r="AB1086">
        <v>0</v>
      </c>
      <c r="AC1086">
        <v>1</v>
      </c>
      <c r="AD1086">
        <v>7</v>
      </c>
      <c r="AE1086">
        <v>0</v>
      </c>
      <c r="AF1086">
        <v>0</v>
      </c>
      <c r="AG1086">
        <v>0</v>
      </c>
      <c r="AH1086" t="s">
        <v>182</v>
      </c>
      <c r="AI1086" s="1">
        <v>44670.609467592592</v>
      </c>
      <c r="AJ1086">
        <v>117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7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 hidden="1" x14ac:dyDescent="0.45">
      <c r="A1087" t="s">
        <v>2402</v>
      </c>
      <c r="B1087" t="s">
        <v>79</v>
      </c>
      <c r="C1087" t="s">
        <v>2307</v>
      </c>
      <c r="D1087" t="s">
        <v>81</v>
      </c>
      <c r="E1087" s="2" t="str">
        <f>HYPERLINK("capsilon://?command=openfolder&amp;siteaddress=FAM.docvelocity-na8.net&amp;folderid=FX8D7AE0CF-C3F3-F5CA-2C2D-4E2FB515CF2F","FX220314214")</f>
        <v>FX220314214</v>
      </c>
      <c r="F1087" t="s">
        <v>19</v>
      </c>
      <c r="G1087" t="s">
        <v>19</v>
      </c>
      <c r="H1087" t="s">
        <v>82</v>
      </c>
      <c r="I1087" t="s">
        <v>2403</v>
      </c>
      <c r="J1087">
        <v>28</v>
      </c>
      <c r="K1087" t="s">
        <v>84</v>
      </c>
      <c r="L1087" t="s">
        <v>85</v>
      </c>
      <c r="M1087" t="s">
        <v>86</v>
      </c>
      <c r="N1087">
        <v>2</v>
      </c>
      <c r="O1087" s="1">
        <v>44670.553402777776</v>
      </c>
      <c r="P1087" s="1">
        <v>44670.613715277781</v>
      </c>
      <c r="Q1087">
        <v>4372</v>
      </c>
      <c r="R1087">
        <v>839</v>
      </c>
      <c r="S1087" t="b">
        <v>0</v>
      </c>
      <c r="T1087" t="s">
        <v>87</v>
      </c>
      <c r="U1087" t="b">
        <v>0</v>
      </c>
      <c r="V1087" t="s">
        <v>1394</v>
      </c>
      <c r="W1087" s="1">
        <v>44670.557604166665</v>
      </c>
      <c r="X1087">
        <v>359</v>
      </c>
      <c r="Y1087">
        <v>21</v>
      </c>
      <c r="Z1087">
        <v>0</v>
      </c>
      <c r="AA1087">
        <v>21</v>
      </c>
      <c r="AB1087">
        <v>0</v>
      </c>
      <c r="AC1087">
        <v>2</v>
      </c>
      <c r="AD1087">
        <v>7</v>
      </c>
      <c r="AE1087">
        <v>0</v>
      </c>
      <c r="AF1087">
        <v>0</v>
      </c>
      <c r="AG1087">
        <v>0</v>
      </c>
      <c r="AH1087" t="s">
        <v>115</v>
      </c>
      <c r="AI1087" s="1">
        <v>44670.613715277781</v>
      </c>
      <c r="AJ1087">
        <v>480</v>
      </c>
      <c r="AK1087">
        <v>1</v>
      </c>
      <c r="AL1087">
        <v>0</v>
      </c>
      <c r="AM1087">
        <v>1</v>
      </c>
      <c r="AN1087">
        <v>0</v>
      </c>
      <c r="AO1087">
        <v>1</v>
      </c>
      <c r="AP1087">
        <v>6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 hidden="1" x14ac:dyDescent="0.45">
      <c r="A1088" t="s">
        <v>2404</v>
      </c>
      <c r="B1088" t="s">
        <v>79</v>
      </c>
      <c r="C1088" t="s">
        <v>2337</v>
      </c>
      <c r="D1088" t="s">
        <v>81</v>
      </c>
      <c r="E1088" s="2" t="str">
        <f>HYPERLINK("capsilon://?command=openfolder&amp;siteaddress=FAM.docvelocity-na8.net&amp;folderid=FX23AD55CD-35B6-9A79-33B8-0FD4D95B3A96","FX220314092")</f>
        <v>FX220314092</v>
      </c>
      <c r="F1088" t="s">
        <v>19</v>
      </c>
      <c r="G1088" t="s">
        <v>19</v>
      </c>
      <c r="H1088" t="s">
        <v>82</v>
      </c>
      <c r="I1088" t="s">
        <v>2338</v>
      </c>
      <c r="J1088">
        <v>275</v>
      </c>
      <c r="K1088" t="s">
        <v>84</v>
      </c>
      <c r="L1088" t="s">
        <v>85</v>
      </c>
      <c r="M1088" t="s">
        <v>86</v>
      </c>
      <c r="N1088">
        <v>2</v>
      </c>
      <c r="O1088" s="1">
        <v>44655.505914351852</v>
      </c>
      <c r="P1088" s="1">
        <v>44655.532743055555</v>
      </c>
      <c r="Q1088">
        <v>816</v>
      </c>
      <c r="R1088">
        <v>1502</v>
      </c>
      <c r="S1088" t="b">
        <v>0</v>
      </c>
      <c r="T1088" t="s">
        <v>87</v>
      </c>
      <c r="U1088" t="b">
        <v>1</v>
      </c>
      <c r="V1088" t="s">
        <v>196</v>
      </c>
      <c r="W1088" s="1">
        <v>44655.516574074078</v>
      </c>
      <c r="X1088">
        <v>913</v>
      </c>
      <c r="Y1088">
        <v>220</v>
      </c>
      <c r="Z1088">
        <v>0</v>
      </c>
      <c r="AA1088">
        <v>220</v>
      </c>
      <c r="AB1088">
        <v>0</v>
      </c>
      <c r="AC1088">
        <v>36</v>
      </c>
      <c r="AD1088">
        <v>55</v>
      </c>
      <c r="AE1088">
        <v>0</v>
      </c>
      <c r="AF1088">
        <v>0</v>
      </c>
      <c r="AG1088">
        <v>0</v>
      </c>
      <c r="AH1088" t="s">
        <v>102</v>
      </c>
      <c r="AI1088" s="1">
        <v>44655.532743055555</v>
      </c>
      <c r="AJ1088">
        <v>589</v>
      </c>
      <c r="AK1088">
        <v>2</v>
      </c>
      <c r="AL1088">
        <v>0</v>
      </c>
      <c r="AM1088">
        <v>2</v>
      </c>
      <c r="AN1088">
        <v>21</v>
      </c>
      <c r="AO1088">
        <v>1</v>
      </c>
      <c r="AP1088">
        <v>53</v>
      </c>
      <c r="AQ1088">
        <v>0</v>
      </c>
      <c r="AR1088">
        <v>0</v>
      </c>
      <c r="AS1088">
        <v>0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 x14ac:dyDescent="0.45">
      <c r="A1089" t="s">
        <v>2405</v>
      </c>
      <c r="B1089" t="s">
        <v>79</v>
      </c>
      <c r="C1089" t="s">
        <v>1654</v>
      </c>
      <c r="D1089" t="s">
        <v>81</v>
      </c>
      <c r="E1089" s="2" t="str">
        <f>HYPERLINK("capsilon://?command=openfolder&amp;siteaddress=FAM.docvelocity-na8.net&amp;folderid=FX5F04FE08-BAD6-29BA-55F0-0DCACD948B3A","FX22043724")</f>
        <v>FX22043724</v>
      </c>
      <c r="F1089" t="s">
        <v>19</v>
      </c>
      <c r="G1089" t="s">
        <v>19</v>
      </c>
      <c r="H1089" t="s">
        <v>82</v>
      </c>
      <c r="I1089" t="s">
        <v>2406</v>
      </c>
      <c r="J1089">
        <v>231</v>
      </c>
      <c r="K1089" t="s">
        <v>84</v>
      </c>
      <c r="L1089" t="s">
        <v>85</v>
      </c>
      <c r="M1089" t="s">
        <v>86</v>
      </c>
      <c r="N1089">
        <v>1</v>
      </c>
      <c r="O1089" s="1">
        <v>44670.574166666665</v>
      </c>
      <c r="P1089" s="1">
        <v>44670.587708333333</v>
      </c>
      <c r="Q1089">
        <v>138</v>
      </c>
      <c r="R1089">
        <v>1032</v>
      </c>
      <c r="S1089" t="b">
        <v>0</v>
      </c>
      <c r="T1089" t="s">
        <v>87</v>
      </c>
      <c r="U1089" t="b">
        <v>0</v>
      </c>
      <c r="V1089" t="s">
        <v>88</v>
      </c>
      <c r="W1089" s="1">
        <v>44670.587708333333</v>
      </c>
      <c r="X1089">
        <v>259</v>
      </c>
      <c r="Y1089">
        <v>9</v>
      </c>
      <c r="Z1089">
        <v>0</v>
      </c>
      <c r="AA1089">
        <v>9</v>
      </c>
      <c r="AB1089">
        <v>0</v>
      </c>
      <c r="AC1089">
        <v>0</v>
      </c>
      <c r="AD1089">
        <v>222</v>
      </c>
      <c r="AE1089">
        <v>184</v>
      </c>
      <c r="AF1089">
        <v>0</v>
      </c>
      <c r="AG1089">
        <v>5</v>
      </c>
      <c r="AH1089" t="s">
        <v>87</v>
      </c>
      <c r="AI1089" t="s">
        <v>87</v>
      </c>
      <c r="AJ1089" t="s">
        <v>87</v>
      </c>
      <c r="AK1089" t="s">
        <v>87</v>
      </c>
      <c r="AL1089" t="s">
        <v>87</v>
      </c>
      <c r="AM1089" t="s">
        <v>87</v>
      </c>
      <c r="AN1089" t="s">
        <v>87</v>
      </c>
      <c r="AO1089" t="s">
        <v>87</v>
      </c>
      <c r="AP1089" t="s">
        <v>87</v>
      </c>
      <c r="AQ1089" t="s">
        <v>87</v>
      </c>
      <c r="AR1089" t="s">
        <v>87</v>
      </c>
      <c r="AS1089" t="s">
        <v>87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 hidden="1" x14ac:dyDescent="0.45">
      <c r="A1090" t="s">
        <v>2407</v>
      </c>
      <c r="B1090" t="s">
        <v>79</v>
      </c>
      <c r="C1090" t="s">
        <v>2408</v>
      </c>
      <c r="D1090" t="s">
        <v>81</v>
      </c>
      <c r="E1090" s="2" t="str">
        <f>HYPERLINK("capsilon://?command=openfolder&amp;siteaddress=FAM.docvelocity-na8.net&amp;folderid=FX32C16380-97F1-D872-280B-0D73C0A0BC8C","FX220310109")</f>
        <v>FX220310109</v>
      </c>
      <c r="F1090" t="s">
        <v>19</v>
      </c>
      <c r="G1090" t="s">
        <v>19</v>
      </c>
      <c r="H1090" t="s">
        <v>82</v>
      </c>
      <c r="I1090" t="s">
        <v>2409</v>
      </c>
      <c r="J1090">
        <v>0</v>
      </c>
      <c r="K1090" t="s">
        <v>84</v>
      </c>
      <c r="L1090" t="s">
        <v>85</v>
      </c>
      <c r="M1090" t="s">
        <v>86</v>
      </c>
      <c r="N1090">
        <v>2</v>
      </c>
      <c r="O1090" s="1">
        <v>44670.576504629629</v>
      </c>
      <c r="P1090" s="1">
        <v>44670.6096412037</v>
      </c>
      <c r="Q1090">
        <v>2786</v>
      </c>
      <c r="R1090">
        <v>77</v>
      </c>
      <c r="S1090" t="b">
        <v>0</v>
      </c>
      <c r="T1090" t="s">
        <v>87</v>
      </c>
      <c r="U1090" t="b">
        <v>0</v>
      </c>
      <c r="V1090" t="s">
        <v>1394</v>
      </c>
      <c r="W1090" s="1">
        <v>44670.577256944445</v>
      </c>
      <c r="X1090">
        <v>48</v>
      </c>
      <c r="Y1090">
        <v>0</v>
      </c>
      <c r="Z1090">
        <v>0</v>
      </c>
      <c r="AA1090">
        <v>0</v>
      </c>
      <c r="AB1090">
        <v>37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">
        <v>182</v>
      </c>
      <c r="AI1090" s="1">
        <v>44670.6096412037</v>
      </c>
      <c r="AJ1090">
        <v>14</v>
      </c>
      <c r="AK1090">
        <v>0</v>
      </c>
      <c r="AL1090">
        <v>0</v>
      </c>
      <c r="AM1090">
        <v>0</v>
      </c>
      <c r="AN1090">
        <v>37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 hidden="1" x14ac:dyDescent="0.45">
      <c r="A1091" t="s">
        <v>2410</v>
      </c>
      <c r="B1091" t="s">
        <v>79</v>
      </c>
      <c r="C1091" t="s">
        <v>1654</v>
      </c>
      <c r="D1091" t="s">
        <v>81</v>
      </c>
      <c r="E1091" s="2" t="str">
        <f>HYPERLINK("capsilon://?command=openfolder&amp;siteaddress=FAM.docvelocity-na8.net&amp;folderid=FX5F04FE08-BAD6-29BA-55F0-0DCACD948B3A","FX22043724")</f>
        <v>FX22043724</v>
      </c>
      <c r="F1091" t="s">
        <v>19</v>
      </c>
      <c r="G1091" t="s">
        <v>19</v>
      </c>
      <c r="H1091" t="s">
        <v>82</v>
      </c>
      <c r="I1091" t="s">
        <v>2406</v>
      </c>
      <c r="J1091">
        <v>262</v>
      </c>
      <c r="K1091" t="s">
        <v>84</v>
      </c>
      <c r="L1091" t="s">
        <v>85</v>
      </c>
      <c r="M1091" t="s">
        <v>86</v>
      </c>
      <c r="N1091">
        <v>2</v>
      </c>
      <c r="O1091" s="1">
        <v>44670.588576388887</v>
      </c>
      <c r="P1091" s="1">
        <v>44670.620798611111</v>
      </c>
      <c r="Q1091">
        <v>267</v>
      </c>
      <c r="R1091">
        <v>2517</v>
      </c>
      <c r="S1091" t="b">
        <v>0</v>
      </c>
      <c r="T1091" t="s">
        <v>87</v>
      </c>
      <c r="U1091" t="b">
        <v>1</v>
      </c>
      <c r="V1091" t="s">
        <v>151</v>
      </c>
      <c r="W1091" s="1">
        <v>44670.602638888886</v>
      </c>
      <c r="X1091">
        <v>1214</v>
      </c>
      <c r="Y1091">
        <v>188</v>
      </c>
      <c r="Z1091">
        <v>0</v>
      </c>
      <c r="AA1091">
        <v>188</v>
      </c>
      <c r="AB1091">
        <v>9</v>
      </c>
      <c r="AC1091">
        <v>17</v>
      </c>
      <c r="AD1091">
        <v>74</v>
      </c>
      <c r="AE1091">
        <v>0</v>
      </c>
      <c r="AF1091">
        <v>0</v>
      </c>
      <c r="AG1091">
        <v>0</v>
      </c>
      <c r="AH1091" t="s">
        <v>190</v>
      </c>
      <c r="AI1091" s="1">
        <v>44670.620798611111</v>
      </c>
      <c r="AJ1091">
        <v>1163</v>
      </c>
      <c r="AK1091">
        <v>17</v>
      </c>
      <c r="AL1091">
        <v>0</v>
      </c>
      <c r="AM1091">
        <v>17</v>
      </c>
      <c r="AN1091">
        <v>9</v>
      </c>
      <c r="AO1091">
        <v>17</v>
      </c>
      <c r="AP1091">
        <v>57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 hidden="1" x14ac:dyDescent="0.45">
      <c r="A1092" t="s">
        <v>2411</v>
      </c>
      <c r="B1092" t="s">
        <v>79</v>
      </c>
      <c r="C1092" t="s">
        <v>2412</v>
      </c>
      <c r="D1092" t="s">
        <v>81</v>
      </c>
      <c r="E1092" s="2" t="str">
        <f>HYPERLINK("capsilon://?command=openfolder&amp;siteaddress=FAM.docvelocity-na8.net&amp;folderid=FX65100EE0-88CA-7196-03A3-28DDFE60D535","FX2204278")</f>
        <v>FX2204278</v>
      </c>
      <c r="F1092" t="s">
        <v>19</v>
      </c>
      <c r="G1092" t="s">
        <v>19</v>
      </c>
      <c r="H1092" t="s">
        <v>82</v>
      </c>
      <c r="I1092" t="s">
        <v>2413</v>
      </c>
      <c r="J1092">
        <v>28</v>
      </c>
      <c r="K1092" t="s">
        <v>84</v>
      </c>
      <c r="L1092" t="s">
        <v>85</v>
      </c>
      <c r="M1092" t="s">
        <v>86</v>
      </c>
      <c r="N1092">
        <v>2</v>
      </c>
      <c r="O1092" s="1">
        <v>44655.507847222223</v>
      </c>
      <c r="P1092" s="1">
        <v>44655.534386574072</v>
      </c>
      <c r="Q1092">
        <v>2085</v>
      </c>
      <c r="R1092">
        <v>208</v>
      </c>
      <c r="S1092" t="b">
        <v>0</v>
      </c>
      <c r="T1092" t="s">
        <v>87</v>
      </c>
      <c r="U1092" t="b">
        <v>0</v>
      </c>
      <c r="V1092" t="s">
        <v>88</v>
      </c>
      <c r="W1092" s="1">
        <v>44655.509131944447</v>
      </c>
      <c r="X1092">
        <v>93</v>
      </c>
      <c r="Y1092">
        <v>21</v>
      </c>
      <c r="Z1092">
        <v>0</v>
      </c>
      <c r="AA1092">
        <v>21</v>
      </c>
      <c r="AB1092">
        <v>0</v>
      </c>
      <c r="AC1092">
        <v>1</v>
      </c>
      <c r="AD1092">
        <v>7</v>
      </c>
      <c r="AE1092">
        <v>0</v>
      </c>
      <c r="AF1092">
        <v>0</v>
      </c>
      <c r="AG1092">
        <v>0</v>
      </c>
      <c r="AH1092" t="s">
        <v>182</v>
      </c>
      <c r="AI1092" s="1">
        <v>44655.534386574072</v>
      </c>
      <c r="AJ1092">
        <v>115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7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 hidden="1" x14ac:dyDescent="0.45">
      <c r="A1093" t="s">
        <v>2414</v>
      </c>
      <c r="B1093" t="s">
        <v>79</v>
      </c>
      <c r="C1093" t="s">
        <v>2415</v>
      </c>
      <c r="D1093" t="s">
        <v>81</v>
      </c>
      <c r="E1093" s="2" t="str">
        <f>HYPERLINK("capsilon://?command=openfolder&amp;siteaddress=FAM.docvelocity-na8.net&amp;folderid=FX8D0B223F-9A98-B110-9206-3F14DE5D3FDE","FX220314103")</f>
        <v>FX220314103</v>
      </c>
      <c r="F1093" t="s">
        <v>19</v>
      </c>
      <c r="G1093" t="s">
        <v>19</v>
      </c>
      <c r="H1093" t="s">
        <v>82</v>
      </c>
      <c r="I1093" t="s">
        <v>2416</v>
      </c>
      <c r="J1093">
        <v>271</v>
      </c>
      <c r="K1093" t="s">
        <v>84</v>
      </c>
      <c r="L1093" t="s">
        <v>85</v>
      </c>
      <c r="M1093" t="s">
        <v>86</v>
      </c>
      <c r="N1093">
        <v>1</v>
      </c>
      <c r="O1093" s="1">
        <v>44670.603171296294</v>
      </c>
      <c r="P1093" s="1">
        <v>44670.608807870369</v>
      </c>
      <c r="Q1093">
        <v>17</v>
      </c>
      <c r="R1093">
        <v>470</v>
      </c>
      <c r="S1093" t="b">
        <v>0</v>
      </c>
      <c r="T1093" t="s">
        <v>87</v>
      </c>
      <c r="U1093" t="b">
        <v>0</v>
      </c>
      <c r="V1093" t="s">
        <v>88</v>
      </c>
      <c r="W1093" s="1">
        <v>44670.608807870369</v>
      </c>
      <c r="X1093">
        <v>366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271</v>
      </c>
      <c r="AE1093">
        <v>213</v>
      </c>
      <c r="AF1093">
        <v>0</v>
      </c>
      <c r="AG1093">
        <v>11</v>
      </c>
      <c r="AH1093" t="s">
        <v>87</v>
      </c>
      <c r="AI1093" t="s">
        <v>87</v>
      </c>
      <c r="AJ1093" t="s">
        <v>87</v>
      </c>
      <c r="AK1093" t="s">
        <v>87</v>
      </c>
      <c r="AL1093" t="s">
        <v>87</v>
      </c>
      <c r="AM1093" t="s">
        <v>87</v>
      </c>
      <c r="AN1093" t="s">
        <v>87</v>
      </c>
      <c r="AO1093" t="s">
        <v>87</v>
      </c>
      <c r="AP1093" t="s">
        <v>87</v>
      </c>
      <c r="AQ1093" t="s">
        <v>87</v>
      </c>
      <c r="AR1093" t="s">
        <v>87</v>
      </c>
      <c r="AS1093" t="s">
        <v>87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 hidden="1" x14ac:dyDescent="0.45">
      <c r="A1094" t="s">
        <v>2417</v>
      </c>
      <c r="B1094" t="s">
        <v>79</v>
      </c>
      <c r="C1094" t="s">
        <v>2415</v>
      </c>
      <c r="D1094" t="s">
        <v>81</v>
      </c>
      <c r="E1094" s="2" t="str">
        <f>HYPERLINK("capsilon://?command=openfolder&amp;siteaddress=FAM.docvelocity-na8.net&amp;folderid=FX8D0B223F-9A98-B110-9206-3F14DE5D3FDE","FX220314103")</f>
        <v>FX220314103</v>
      </c>
      <c r="F1094" t="s">
        <v>19</v>
      </c>
      <c r="G1094" t="s">
        <v>19</v>
      </c>
      <c r="H1094" t="s">
        <v>82</v>
      </c>
      <c r="I1094" t="s">
        <v>2416</v>
      </c>
      <c r="J1094">
        <v>379</v>
      </c>
      <c r="K1094" t="s">
        <v>84</v>
      </c>
      <c r="L1094" t="s">
        <v>85</v>
      </c>
      <c r="M1094" t="s">
        <v>86</v>
      </c>
      <c r="N1094">
        <v>2</v>
      </c>
      <c r="O1094" s="1">
        <v>44670.609849537039</v>
      </c>
      <c r="P1094" s="1">
        <v>44670.667199074072</v>
      </c>
      <c r="Q1094">
        <v>233</v>
      </c>
      <c r="R1094">
        <v>4722</v>
      </c>
      <c r="S1094" t="b">
        <v>0</v>
      </c>
      <c r="T1094" t="s">
        <v>87</v>
      </c>
      <c r="U1094" t="b">
        <v>1</v>
      </c>
      <c r="V1094" t="s">
        <v>151</v>
      </c>
      <c r="W1094" s="1">
        <v>44670.640694444446</v>
      </c>
      <c r="X1094">
        <v>2664</v>
      </c>
      <c r="Y1094">
        <v>283</v>
      </c>
      <c r="Z1094">
        <v>0</v>
      </c>
      <c r="AA1094">
        <v>283</v>
      </c>
      <c r="AB1094">
        <v>0</v>
      </c>
      <c r="AC1094">
        <v>27</v>
      </c>
      <c r="AD1094">
        <v>96</v>
      </c>
      <c r="AE1094">
        <v>0</v>
      </c>
      <c r="AF1094">
        <v>0</v>
      </c>
      <c r="AG1094">
        <v>0</v>
      </c>
      <c r="AH1094" t="s">
        <v>182</v>
      </c>
      <c r="AI1094" s="1">
        <v>44670.667199074072</v>
      </c>
      <c r="AJ1094">
        <v>2058</v>
      </c>
      <c r="AK1094">
        <v>16</v>
      </c>
      <c r="AL1094">
        <v>0</v>
      </c>
      <c r="AM1094">
        <v>16</v>
      </c>
      <c r="AN1094">
        <v>9</v>
      </c>
      <c r="AO1094">
        <v>16</v>
      </c>
      <c r="AP1094">
        <v>80</v>
      </c>
      <c r="AQ1094">
        <v>0</v>
      </c>
      <c r="AR1094">
        <v>0</v>
      </c>
      <c r="AS1094">
        <v>0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 hidden="1" x14ac:dyDescent="0.45">
      <c r="A1095" t="s">
        <v>2418</v>
      </c>
      <c r="B1095" t="s">
        <v>79</v>
      </c>
      <c r="C1095" t="s">
        <v>2089</v>
      </c>
      <c r="D1095" t="s">
        <v>81</v>
      </c>
      <c r="E1095" s="2" t="str">
        <f>HYPERLINK("capsilon://?command=openfolder&amp;siteaddress=FAM.docvelocity-na8.net&amp;folderid=FX3B3B289D-1B90-5F64-099E-5AE8CB8C9714","FX220314172")</f>
        <v>FX220314172</v>
      </c>
      <c r="F1095" t="s">
        <v>19</v>
      </c>
      <c r="G1095" t="s">
        <v>19</v>
      </c>
      <c r="H1095" t="s">
        <v>82</v>
      </c>
      <c r="I1095" t="s">
        <v>2419</v>
      </c>
      <c r="J1095">
        <v>126</v>
      </c>
      <c r="K1095" t="s">
        <v>84</v>
      </c>
      <c r="L1095" t="s">
        <v>85</v>
      </c>
      <c r="M1095" t="s">
        <v>86</v>
      </c>
      <c r="N1095">
        <v>1</v>
      </c>
      <c r="O1095" s="1">
        <v>44655.510115740741</v>
      </c>
      <c r="P1095" s="1">
        <v>44655.51667824074</v>
      </c>
      <c r="Q1095">
        <v>325</v>
      </c>
      <c r="R1095">
        <v>242</v>
      </c>
      <c r="S1095" t="b">
        <v>0</v>
      </c>
      <c r="T1095" t="s">
        <v>87</v>
      </c>
      <c r="U1095" t="b">
        <v>0</v>
      </c>
      <c r="V1095" t="s">
        <v>88</v>
      </c>
      <c r="W1095" s="1">
        <v>44655.51667824074</v>
      </c>
      <c r="X1095">
        <v>88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126</v>
      </c>
      <c r="AE1095">
        <v>114</v>
      </c>
      <c r="AF1095">
        <v>0</v>
      </c>
      <c r="AG1095">
        <v>3</v>
      </c>
      <c r="AH1095" t="s">
        <v>87</v>
      </c>
      <c r="AI1095" t="s">
        <v>87</v>
      </c>
      <c r="AJ1095" t="s">
        <v>87</v>
      </c>
      <c r="AK1095" t="s">
        <v>87</v>
      </c>
      <c r="AL1095" t="s">
        <v>87</v>
      </c>
      <c r="AM1095" t="s">
        <v>87</v>
      </c>
      <c r="AN1095" t="s">
        <v>87</v>
      </c>
      <c r="AO1095" t="s">
        <v>87</v>
      </c>
      <c r="AP1095" t="s">
        <v>87</v>
      </c>
      <c r="AQ1095" t="s">
        <v>87</v>
      </c>
      <c r="AR1095" t="s">
        <v>87</v>
      </c>
      <c r="AS1095" t="s">
        <v>87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 hidden="1" x14ac:dyDescent="0.45">
      <c r="A1096" t="s">
        <v>2420</v>
      </c>
      <c r="B1096" t="s">
        <v>79</v>
      </c>
      <c r="C1096" t="s">
        <v>2412</v>
      </c>
      <c r="D1096" t="s">
        <v>81</v>
      </c>
      <c r="E1096" s="2" t="str">
        <f>HYPERLINK("capsilon://?command=openfolder&amp;siteaddress=FAM.docvelocity-na8.net&amp;folderid=FX65100EE0-88CA-7196-03A3-28DDFE60D535","FX2204278")</f>
        <v>FX2204278</v>
      </c>
      <c r="F1096" t="s">
        <v>19</v>
      </c>
      <c r="G1096" t="s">
        <v>19</v>
      </c>
      <c r="H1096" t="s">
        <v>82</v>
      </c>
      <c r="I1096" t="s">
        <v>2421</v>
      </c>
      <c r="J1096">
        <v>28</v>
      </c>
      <c r="K1096" t="s">
        <v>84</v>
      </c>
      <c r="L1096" t="s">
        <v>85</v>
      </c>
      <c r="M1096" t="s">
        <v>86</v>
      </c>
      <c r="N1096">
        <v>2</v>
      </c>
      <c r="O1096" s="1">
        <v>44655.510370370372</v>
      </c>
      <c r="P1096" s="1">
        <v>44655.53570601852</v>
      </c>
      <c r="Q1096">
        <v>1797</v>
      </c>
      <c r="R1096">
        <v>392</v>
      </c>
      <c r="S1096" t="b">
        <v>0</v>
      </c>
      <c r="T1096" t="s">
        <v>87</v>
      </c>
      <c r="U1096" t="b">
        <v>0</v>
      </c>
      <c r="V1096" t="s">
        <v>114</v>
      </c>
      <c r="W1096" s="1">
        <v>44655.513738425929</v>
      </c>
      <c r="X1096">
        <v>278</v>
      </c>
      <c r="Y1096">
        <v>21</v>
      </c>
      <c r="Z1096">
        <v>0</v>
      </c>
      <c r="AA1096">
        <v>21</v>
      </c>
      <c r="AB1096">
        <v>0</v>
      </c>
      <c r="AC1096">
        <v>0</v>
      </c>
      <c r="AD1096">
        <v>7</v>
      </c>
      <c r="AE1096">
        <v>0</v>
      </c>
      <c r="AF1096">
        <v>0</v>
      </c>
      <c r="AG1096">
        <v>0</v>
      </c>
      <c r="AH1096" t="s">
        <v>182</v>
      </c>
      <c r="AI1096" s="1">
        <v>44655.53570601852</v>
      </c>
      <c r="AJ1096">
        <v>114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7</v>
      </c>
      <c r="AQ1096">
        <v>0</v>
      </c>
      <c r="AR1096">
        <v>0</v>
      </c>
      <c r="AS1096">
        <v>0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 hidden="1" x14ac:dyDescent="0.45">
      <c r="A1097" t="s">
        <v>2422</v>
      </c>
      <c r="B1097" t="s">
        <v>79</v>
      </c>
      <c r="C1097" t="s">
        <v>2412</v>
      </c>
      <c r="D1097" t="s">
        <v>81</v>
      </c>
      <c r="E1097" s="2" t="str">
        <f>HYPERLINK("capsilon://?command=openfolder&amp;siteaddress=FAM.docvelocity-na8.net&amp;folderid=FX65100EE0-88CA-7196-03A3-28DDFE60D535","FX2204278")</f>
        <v>FX2204278</v>
      </c>
      <c r="F1097" t="s">
        <v>19</v>
      </c>
      <c r="G1097" t="s">
        <v>19</v>
      </c>
      <c r="H1097" t="s">
        <v>82</v>
      </c>
      <c r="I1097" t="s">
        <v>2423</v>
      </c>
      <c r="J1097">
        <v>28</v>
      </c>
      <c r="K1097" t="s">
        <v>84</v>
      </c>
      <c r="L1097" t="s">
        <v>85</v>
      </c>
      <c r="M1097" t="s">
        <v>86</v>
      </c>
      <c r="N1097">
        <v>2</v>
      </c>
      <c r="O1097" s="1">
        <v>44655.510428240741</v>
      </c>
      <c r="P1097" s="1">
        <v>44655.535624999997</v>
      </c>
      <c r="Q1097">
        <v>1948</v>
      </c>
      <c r="R1097">
        <v>229</v>
      </c>
      <c r="S1097" t="b">
        <v>0</v>
      </c>
      <c r="T1097" t="s">
        <v>87</v>
      </c>
      <c r="U1097" t="b">
        <v>0</v>
      </c>
      <c r="V1097" t="s">
        <v>158</v>
      </c>
      <c r="W1097" s="1">
        <v>44655.513298611113</v>
      </c>
      <c r="X1097">
        <v>185</v>
      </c>
      <c r="Y1097">
        <v>21</v>
      </c>
      <c r="Z1097">
        <v>0</v>
      </c>
      <c r="AA1097">
        <v>21</v>
      </c>
      <c r="AB1097">
        <v>0</v>
      </c>
      <c r="AC1097">
        <v>0</v>
      </c>
      <c r="AD1097">
        <v>7</v>
      </c>
      <c r="AE1097">
        <v>0</v>
      </c>
      <c r="AF1097">
        <v>0</v>
      </c>
      <c r="AG1097">
        <v>0</v>
      </c>
      <c r="AH1097" t="s">
        <v>102</v>
      </c>
      <c r="AI1097" s="1">
        <v>44655.535624999997</v>
      </c>
      <c r="AJ1097">
        <v>44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7</v>
      </c>
      <c r="AQ1097">
        <v>0</v>
      </c>
      <c r="AR1097">
        <v>0</v>
      </c>
      <c r="AS1097">
        <v>0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 hidden="1" x14ac:dyDescent="0.45">
      <c r="A1098" t="s">
        <v>2424</v>
      </c>
      <c r="B1098" t="s">
        <v>79</v>
      </c>
      <c r="C1098" t="s">
        <v>2412</v>
      </c>
      <c r="D1098" t="s">
        <v>81</v>
      </c>
      <c r="E1098" s="2" t="str">
        <f>HYPERLINK("capsilon://?command=openfolder&amp;siteaddress=FAM.docvelocity-na8.net&amp;folderid=FX65100EE0-88CA-7196-03A3-28DDFE60D535","FX2204278")</f>
        <v>FX2204278</v>
      </c>
      <c r="F1098" t="s">
        <v>19</v>
      </c>
      <c r="G1098" t="s">
        <v>19</v>
      </c>
      <c r="H1098" t="s">
        <v>82</v>
      </c>
      <c r="I1098" t="s">
        <v>2425</v>
      </c>
      <c r="J1098">
        <v>58</v>
      </c>
      <c r="K1098" t="s">
        <v>84</v>
      </c>
      <c r="L1098" t="s">
        <v>85</v>
      </c>
      <c r="M1098" t="s">
        <v>86</v>
      </c>
      <c r="N1098">
        <v>2</v>
      </c>
      <c r="O1098" s="1">
        <v>44655.51048611111</v>
      </c>
      <c r="P1098" s="1">
        <v>44655.538275462961</v>
      </c>
      <c r="Q1098">
        <v>1686</v>
      </c>
      <c r="R1098">
        <v>715</v>
      </c>
      <c r="S1098" t="b">
        <v>0</v>
      </c>
      <c r="T1098" t="s">
        <v>87</v>
      </c>
      <c r="U1098" t="b">
        <v>0</v>
      </c>
      <c r="V1098" t="s">
        <v>531</v>
      </c>
      <c r="W1098" s="1">
        <v>44655.51771990741</v>
      </c>
      <c r="X1098">
        <v>486</v>
      </c>
      <c r="Y1098">
        <v>48</v>
      </c>
      <c r="Z1098">
        <v>0</v>
      </c>
      <c r="AA1098">
        <v>48</v>
      </c>
      <c r="AB1098">
        <v>0</v>
      </c>
      <c r="AC1098">
        <v>11</v>
      </c>
      <c r="AD1098">
        <v>10</v>
      </c>
      <c r="AE1098">
        <v>0</v>
      </c>
      <c r="AF1098">
        <v>0</v>
      </c>
      <c r="AG1098">
        <v>0</v>
      </c>
      <c r="AH1098" t="s">
        <v>102</v>
      </c>
      <c r="AI1098" s="1">
        <v>44655.538275462961</v>
      </c>
      <c r="AJ1098">
        <v>229</v>
      </c>
      <c r="AK1098">
        <v>3</v>
      </c>
      <c r="AL1098">
        <v>0</v>
      </c>
      <c r="AM1098">
        <v>3</v>
      </c>
      <c r="AN1098">
        <v>0</v>
      </c>
      <c r="AO1098">
        <v>2</v>
      </c>
      <c r="AP1098">
        <v>7</v>
      </c>
      <c r="AQ1098">
        <v>0</v>
      </c>
      <c r="AR1098">
        <v>0</v>
      </c>
      <c r="AS1098">
        <v>0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 hidden="1" x14ac:dyDescent="0.45">
      <c r="A1099" t="s">
        <v>2426</v>
      </c>
      <c r="B1099" t="s">
        <v>79</v>
      </c>
      <c r="C1099" t="s">
        <v>2412</v>
      </c>
      <c r="D1099" t="s">
        <v>81</v>
      </c>
      <c r="E1099" s="2" t="str">
        <f>HYPERLINK("capsilon://?command=openfolder&amp;siteaddress=FAM.docvelocity-na8.net&amp;folderid=FX65100EE0-88CA-7196-03A3-28DDFE60D535","FX2204278")</f>
        <v>FX2204278</v>
      </c>
      <c r="F1099" t="s">
        <v>19</v>
      </c>
      <c r="G1099" t="s">
        <v>19</v>
      </c>
      <c r="H1099" t="s">
        <v>82</v>
      </c>
      <c r="I1099" t="s">
        <v>2427</v>
      </c>
      <c r="J1099">
        <v>58</v>
      </c>
      <c r="K1099" t="s">
        <v>84</v>
      </c>
      <c r="L1099" t="s">
        <v>85</v>
      </c>
      <c r="M1099" t="s">
        <v>86</v>
      </c>
      <c r="N1099">
        <v>2</v>
      </c>
      <c r="O1099" s="1">
        <v>44655.510497685187</v>
      </c>
      <c r="P1099" s="1">
        <v>44655.538414351853</v>
      </c>
      <c r="Q1099">
        <v>1671</v>
      </c>
      <c r="R1099">
        <v>741</v>
      </c>
      <c r="S1099" t="b">
        <v>0</v>
      </c>
      <c r="T1099" t="s">
        <v>87</v>
      </c>
      <c r="U1099" t="b">
        <v>0</v>
      </c>
      <c r="V1099" t="s">
        <v>114</v>
      </c>
      <c r="W1099" s="1">
        <v>44655.519629629627</v>
      </c>
      <c r="X1099">
        <v>507</v>
      </c>
      <c r="Y1099">
        <v>48</v>
      </c>
      <c r="Z1099">
        <v>0</v>
      </c>
      <c r="AA1099">
        <v>48</v>
      </c>
      <c r="AB1099">
        <v>0</v>
      </c>
      <c r="AC1099">
        <v>18</v>
      </c>
      <c r="AD1099">
        <v>10</v>
      </c>
      <c r="AE1099">
        <v>0</v>
      </c>
      <c r="AF1099">
        <v>0</v>
      </c>
      <c r="AG1099">
        <v>0</v>
      </c>
      <c r="AH1099" t="s">
        <v>182</v>
      </c>
      <c r="AI1099" s="1">
        <v>44655.538414351853</v>
      </c>
      <c r="AJ1099">
        <v>234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10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 hidden="1" x14ac:dyDescent="0.45">
      <c r="A1100" t="s">
        <v>2428</v>
      </c>
      <c r="B1100" t="s">
        <v>79</v>
      </c>
      <c r="C1100" t="s">
        <v>2429</v>
      </c>
      <c r="D1100" t="s">
        <v>81</v>
      </c>
      <c r="E1100" s="2" t="str">
        <f>HYPERLINK("capsilon://?command=openfolder&amp;siteaddress=FAM.docvelocity-na8.net&amp;folderid=FX62CB780F-E0E2-937E-BE81-20230E32B6DE","FX22046952")</f>
        <v>FX22046952</v>
      </c>
      <c r="F1100" t="s">
        <v>19</v>
      </c>
      <c r="G1100" t="s">
        <v>19</v>
      </c>
      <c r="H1100" t="s">
        <v>82</v>
      </c>
      <c r="I1100" t="s">
        <v>2430</v>
      </c>
      <c r="J1100">
        <v>138</v>
      </c>
      <c r="K1100" t="s">
        <v>84</v>
      </c>
      <c r="L1100" t="s">
        <v>85</v>
      </c>
      <c r="M1100" t="s">
        <v>86</v>
      </c>
      <c r="N1100">
        <v>1</v>
      </c>
      <c r="O1100" s="1">
        <v>44670.668680555558</v>
      </c>
      <c r="P1100" s="1">
        <v>44670.682893518519</v>
      </c>
      <c r="Q1100">
        <v>836</v>
      </c>
      <c r="R1100">
        <v>392</v>
      </c>
      <c r="S1100" t="b">
        <v>0</v>
      </c>
      <c r="T1100" t="s">
        <v>87</v>
      </c>
      <c r="U1100" t="b">
        <v>0</v>
      </c>
      <c r="V1100" t="s">
        <v>1394</v>
      </c>
      <c r="W1100" s="1">
        <v>44670.682893518519</v>
      </c>
      <c r="X1100">
        <v>16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138</v>
      </c>
      <c r="AE1100">
        <v>0</v>
      </c>
      <c r="AF1100">
        <v>0</v>
      </c>
      <c r="AG1100">
        <v>5</v>
      </c>
      <c r="AH1100" t="s">
        <v>87</v>
      </c>
      <c r="AI1100" t="s">
        <v>87</v>
      </c>
      <c r="AJ1100" t="s">
        <v>87</v>
      </c>
      <c r="AK1100" t="s">
        <v>87</v>
      </c>
      <c r="AL1100" t="s">
        <v>87</v>
      </c>
      <c r="AM1100" t="s">
        <v>87</v>
      </c>
      <c r="AN1100" t="s">
        <v>87</v>
      </c>
      <c r="AO1100" t="s">
        <v>87</v>
      </c>
      <c r="AP1100" t="s">
        <v>87</v>
      </c>
      <c r="AQ1100" t="s">
        <v>87</v>
      </c>
      <c r="AR1100" t="s">
        <v>87</v>
      </c>
      <c r="AS1100" t="s">
        <v>87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 hidden="1" x14ac:dyDescent="0.45">
      <c r="A1101" t="s">
        <v>2431</v>
      </c>
      <c r="B1101" t="s">
        <v>79</v>
      </c>
      <c r="C1101" t="s">
        <v>2429</v>
      </c>
      <c r="D1101" t="s">
        <v>81</v>
      </c>
      <c r="E1101" s="2" t="str">
        <f>HYPERLINK("capsilon://?command=openfolder&amp;siteaddress=FAM.docvelocity-na8.net&amp;folderid=FX62CB780F-E0E2-937E-BE81-20230E32B6DE","FX22046952")</f>
        <v>FX22046952</v>
      </c>
      <c r="F1101" t="s">
        <v>19</v>
      </c>
      <c r="G1101" t="s">
        <v>19</v>
      </c>
      <c r="H1101" t="s">
        <v>82</v>
      </c>
      <c r="I1101" t="s">
        <v>2430</v>
      </c>
      <c r="J1101">
        <v>214</v>
      </c>
      <c r="K1101" t="s">
        <v>84</v>
      </c>
      <c r="L1101" t="s">
        <v>85</v>
      </c>
      <c r="M1101" t="s">
        <v>86</v>
      </c>
      <c r="N1101">
        <v>2</v>
      </c>
      <c r="O1101" s="1">
        <v>44670.683749999997</v>
      </c>
      <c r="P1101" s="1">
        <v>44670.735497685186</v>
      </c>
      <c r="Q1101">
        <v>2389</v>
      </c>
      <c r="R1101">
        <v>2082</v>
      </c>
      <c r="S1101" t="b">
        <v>0</v>
      </c>
      <c r="T1101" t="s">
        <v>87</v>
      </c>
      <c r="U1101" t="b">
        <v>1</v>
      </c>
      <c r="V1101" t="s">
        <v>1394</v>
      </c>
      <c r="W1101" s="1">
        <v>44670.699745370373</v>
      </c>
      <c r="X1101">
        <v>1380</v>
      </c>
      <c r="Y1101">
        <v>180</v>
      </c>
      <c r="Z1101">
        <v>0</v>
      </c>
      <c r="AA1101">
        <v>180</v>
      </c>
      <c r="AB1101">
        <v>0</v>
      </c>
      <c r="AC1101">
        <v>11</v>
      </c>
      <c r="AD1101">
        <v>34</v>
      </c>
      <c r="AE1101">
        <v>0</v>
      </c>
      <c r="AF1101">
        <v>0</v>
      </c>
      <c r="AG1101">
        <v>0</v>
      </c>
      <c r="AH1101" t="s">
        <v>182</v>
      </c>
      <c r="AI1101" s="1">
        <v>44670.735497685186</v>
      </c>
      <c r="AJ1101">
        <v>687</v>
      </c>
      <c r="AK1101">
        <v>1</v>
      </c>
      <c r="AL1101">
        <v>0</v>
      </c>
      <c r="AM1101">
        <v>1</v>
      </c>
      <c r="AN1101">
        <v>0</v>
      </c>
      <c r="AO1101">
        <v>1</v>
      </c>
      <c r="AP1101">
        <v>33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 hidden="1" x14ac:dyDescent="0.45">
      <c r="A1102" t="s">
        <v>2432</v>
      </c>
      <c r="B1102" t="s">
        <v>79</v>
      </c>
      <c r="C1102" t="s">
        <v>2433</v>
      </c>
      <c r="D1102" t="s">
        <v>81</v>
      </c>
      <c r="E1102" s="2" t="str">
        <f>HYPERLINK("capsilon://?command=openfolder&amp;siteaddress=FAM.docvelocity-na8.net&amp;folderid=FX3C1F33BE-AC52-FED0-16BE-27A4C433EBFC","FX22047177")</f>
        <v>FX22047177</v>
      </c>
      <c r="F1102" t="s">
        <v>19</v>
      </c>
      <c r="G1102" t="s">
        <v>19</v>
      </c>
      <c r="H1102" t="s">
        <v>82</v>
      </c>
      <c r="I1102" t="s">
        <v>2434</v>
      </c>
      <c r="J1102">
        <v>28</v>
      </c>
      <c r="K1102" t="s">
        <v>84</v>
      </c>
      <c r="L1102" t="s">
        <v>85</v>
      </c>
      <c r="M1102" t="s">
        <v>86</v>
      </c>
      <c r="N1102">
        <v>2</v>
      </c>
      <c r="O1102" s="1">
        <v>44670.694907407407</v>
      </c>
      <c r="P1102" s="1">
        <v>44670.742534722223</v>
      </c>
      <c r="Q1102">
        <v>3709</v>
      </c>
      <c r="R1102">
        <v>406</v>
      </c>
      <c r="S1102" t="b">
        <v>0</v>
      </c>
      <c r="T1102" t="s">
        <v>87</v>
      </c>
      <c r="U1102" t="b">
        <v>0</v>
      </c>
      <c r="V1102" t="s">
        <v>108</v>
      </c>
      <c r="W1102" s="1">
        <v>44670.700787037036</v>
      </c>
      <c r="X1102">
        <v>221</v>
      </c>
      <c r="Y1102">
        <v>21</v>
      </c>
      <c r="Z1102">
        <v>0</v>
      </c>
      <c r="AA1102">
        <v>21</v>
      </c>
      <c r="AB1102">
        <v>0</v>
      </c>
      <c r="AC1102">
        <v>20</v>
      </c>
      <c r="AD1102">
        <v>7</v>
      </c>
      <c r="AE1102">
        <v>0</v>
      </c>
      <c r="AF1102">
        <v>0</v>
      </c>
      <c r="AG1102">
        <v>0</v>
      </c>
      <c r="AH1102" t="s">
        <v>115</v>
      </c>
      <c r="AI1102" s="1">
        <v>44670.742534722223</v>
      </c>
      <c r="AJ1102">
        <v>148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7</v>
      </c>
      <c r="AQ1102">
        <v>0</v>
      </c>
      <c r="AR1102">
        <v>0</v>
      </c>
      <c r="AS1102">
        <v>0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 hidden="1" x14ac:dyDescent="0.45">
      <c r="A1103" t="s">
        <v>2435</v>
      </c>
      <c r="B1103" t="s">
        <v>79</v>
      </c>
      <c r="C1103" t="s">
        <v>2436</v>
      </c>
      <c r="D1103" t="s">
        <v>81</v>
      </c>
      <c r="E1103" s="2" t="str">
        <f>HYPERLINK("capsilon://?command=openfolder&amp;siteaddress=FAM.docvelocity-na8.net&amp;folderid=FXCABBF72F-C9E5-FDD1-CE40-1993E7DBF12A","FX22045148")</f>
        <v>FX22045148</v>
      </c>
      <c r="F1103" t="s">
        <v>19</v>
      </c>
      <c r="G1103" t="s">
        <v>19</v>
      </c>
      <c r="H1103" t="s">
        <v>82</v>
      </c>
      <c r="I1103" t="s">
        <v>2437</v>
      </c>
      <c r="J1103">
        <v>28</v>
      </c>
      <c r="K1103" t="s">
        <v>84</v>
      </c>
      <c r="L1103" t="s">
        <v>85</v>
      </c>
      <c r="M1103" t="s">
        <v>86</v>
      </c>
      <c r="N1103">
        <v>2</v>
      </c>
      <c r="O1103" s="1">
        <v>44670.697546296295</v>
      </c>
      <c r="P1103" s="1">
        <v>44670.744085648148</v>
      </c>
      <c r="Q1103">
        <v>3632</v>
      </c>
      <c r="R1103">
        <v>389</v>
      </c>
      <c r="S1103" t="b">
        <v>0</v>
      </c>
      <c r="T1103" t="s">
        <v>87</v>
      </c>
      <c r="U1103" t="b">
        <v>0</v>
      </c>
      <c r="V1103" t="s">
        <v>148</v>
      </c>
      <c r="W1103" s="1">
        <v>44670.701307870368</v>
      </c>
      <c r="X1103">
        <v>256</v>
      </c>
      <c r="Y1103">
        <v>21</v>
      </c>
      <c r="Z1103">
        <v>0</v>
      </c>
      <c r="AA1103">
        <v>21</v>
      </c>
      <c r="AB1103">
        <v>0</v>
      </c>
      <c r="AC1103">
        <v>0</v>
      </c>
      <c r="AD1103">
        <v>7</v>
      </c>
      <c r="AE1103">
        <v>0</v>
      </c>
      <c r="AF1103">
        <v>0</v>
      </c>
      <c r="AG1103">
        <v>0</v>
      </c>
      <c r="AH1103" t="s">
        <v>115</v>
      </c>
      <c r="AI1103" s="1">
        <v>44670.744085648148</v>
      </c>
      <c r="AJ1103">
        <v>133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7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 hidden="1" x14ac:dyDescent="0.45">
      <c r="A1104" t="s">
        <v>2438</v>
      </c>
      <c r="B1104" t="s">
        <v>79</v>
      </c>
      <c r="C1104" t="s">
        <v>2436</v>
      </c>
      <c r="D1104" t="s">
        <v>81</v>
      </c>
      <c r="E1104" s="2" t="str">
        <f>HYPERLINK("capsilon://?command=openfolder&amp;siteaddress=FAM.docvelocity-na8.net&amp;folderid=FXCABBF72F-C9E5-FDD1-CE40-1993E7DBF12A","FX22045148")</f>
        <v>FX22045148</v>
      </c>
      <c r="F1104" t="s">
        <v>19</v>
      </c>
      <c r="G1104" t="s">
        <v>19</v>
      </c>
      <c r="H1104" t="s">
        <v>82</v>
      </c>
      <c r="I1104" t="s">
        <v>2439</v>
      </c>
      <c r="J1104">
        <v>28</v>
      </c>
      <c r="K1104" t="s">
        <v>84</v>
      </c>
      <c r="L1104" t="s">
        <v>85</v>
      </c>
      <c r="M1104" t="s">
        <v>86</v>
      </c>
      <c r="N1104">
        <v>2</v>
      </c>
      <c r="O1104" s="1">
        <v>44670.697662037041</v>
      </c>
      <c r="P1104" s="1">
        <v>44670.745763888888</v>
      </c>
      <c r="Q1104">
        <v>3782</v>
      </c>
      <c r="R1104">
        <v>374</v>
      </c>
      <c r="S1104" t="b">
        <v>0</v>
      </c>
      <c r="T1104" t="s">
        <v>87</v>
      </c>
      <c r="U1104" t="b">
        <v>0</v>
      </c>
      <c r="V1104" t="s">
        <v>127</v>
      </c>
      <c r="W1104" s="1">
        <v>44670.701354166667</v>
      </c>
      <c r="X1104">
        <v>230</v>
      </c>
      <c r="Y1104">
        <v>21</v>
      </c>
      <c r="Z1104">
        <v>0</v>
      </c>
      <c r="AA1104">
        <v>21</v>
      </c>
      <c r="AB1104">
        <v>0</v>
      </c>
      <c r="AC1104">
        <v>0</v>
      </c>
      <c r="AD1104">
        <v>7</v>
      </c>
      <c r="AE1104">
        <v>0</v>
      </c>
      <c r="AF1104">
        <v>0</v>
      </c>
      <c r="AG1104">
        <v>0</v>
      </c>
      <c r="AH1104" t="s">
        <v>115</v>
      </c>
      <c r="AI1104" s="1">
        <v>44670.745763888888</v>
      </c>
      <c r="AJ1104">
        <v>144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7</v>
      </c>
      <c r="AQ1104">
        <v>0</v>
      </c>
      <c r="AR1104">
        <v>0</v>
      </c>
      <c r="AS1104">
        <v>0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 hidden="1" x14ac:dyDescent="0.45">
      <c r="A1105" t="s">
        <v>2440</v>
      </c>
      <c r="B1105" t="s">
        <v>79</v>
      </c>
      <c r="C1105" t="s">
        <v>2436</v>
      </c>
      <c r="D1105" t="s">
        <v>81</v>
      </c>
      <c r="E1105" s="2" t="str">
        <f>HYPERLINK("capsilon://?command=openfolder&amp;siteaddress=FAM.docvelocity-na8.net&amp;folderid=FXCABBF72F-C9E5-FDD1-CE40-1993E7DBF12A","FX22045148")</f>
        <v>FX22045148</v>
      </c>
      <c r="F1105" t="s">
        <v>19</v>
      </c>
      <c r="G1105" t="s">
        <v>19</v>
      </c>
      <c r="H1105" t="s">
        <v>82</v>
      </c>
      <c r="I1105" t="s">
        <v>2441</v>
      </c>
      <c r="J1105">
        <v>226</v>
      </c>
      <c r="K1105" t="s">
        <v>84</v>
      </c>
      <c r="L1105" t="s">
        <v>85</v>
      </c>
      <c r="M1105" t="s">
        <v>86</v>
      </c>
      <c r="N1105">
        <v>1</v>
      </c>
      <c r="O1105" s="1">
        <v>44670.698576388888</v>
      </c>
      <c r="P1105" s="1">
        <v>44670.703900462962</v>
      </c>
      <c r="Q1105">
        <v>211</v>
      </c>
      <c r="R1105">
        <v>249</v>
      </c>
      <c r="S1105" t="b">
        <v>0</v>
      </c>
      <c r="T1105" t="s">
        <v>87</v>
      </c>
      <c r="U1105" t="b">
        <v>0</v>
      </c>
      <c r="V1105" t="s">
        <v>151</v>
      </c>
      <c r="W1105" s="1">
        <v>44670.703900462962</v>
      </c>
      <c r="X1105">
        <v>87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226</v>
      </c>
      <c r="AE1105">
        <v>221</v>
      </c>
      <c r="AF1105">
        <v>0</v>
      </c>
      <c r="AG1105">
        <v>4</v>
      </c>
      <c r="AH1105" t="s">
        <v>87</v>
      </c>
      <c r="AI1105" t="s">
        <v>87</v>
      </c>
      <c r="AJ1105" t="s">
        <v>87</v>
      </c>
      <c r="AK1105" t="s">
        <v>87</v>
      </c>
      <c r="AL1105" t="s">
        <v>87</v>
      </c>
      <c r="AM1105" t="s">
        <v>87</v>
      </c>
      <c r="AN1105" t="s">
        <v>87</v>
      </c>
      <c r="AO1105" t="s">
        <v>87</v>
      </c>
      <c r="AP1105" t="s">
        <v>87</v>
      </c>
      <c r="AQ1105" t="s">
        <v>87</v>
      </c>
      <c r="AR1105" t="s">
        <v>87</v>
      </c>
      <c r="AS1105" t="s">
        <v>87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 hidden="1" x14ac:dyDescent="0.45">
      <c r="A1106" t="s">
        <v>2442</v>
      </c>
      <c r="B1106" t="s">
        <v>79</v>
      </c>
      <c r="C1106" t="s">
        <v>2436</v>
      </c>
      <c r="D1106" t="s">
        <v>81</v>
      </c>
      <c r="E1106" s="2" t="str">
        <f>HYPERLINK("capsilon://?command=openfolder&amp;siteaddress=FAM.docvelocity-na8.net&amp;folderid=FXCABBF72F-C9E5-FDD1-CE40-1993E7DBF12A","FX22045148")</f>
        <v>FX22045148</v>
      </c>
      <c r="F1106" t="s">
        <v>19</v>
      </c>
      <c r="G1106" t="s">
        <v>19</v>
      </c>
      <c r="H1106" t="s">
        <v>82</v>
      </c>
      <c r="I1106" t="s">
        <v>2441</v>
      </c>
      <c r="J1106">
        <v>298</v>
      </c>
      <c r="K1106" t="s">
        <v>84</v>
      </c>
      <c r="L1106" t="s">
        <v>85</v>
      </c>
      <c r="M1106" t="s">
        <v>86</v>
      </c>
      <c r="N1106">
        <v>2</v>
      </c>
      <c r="O1106" s="1">
        <v>44670.704641203702</v>
      </c>
      <c r="P1106" s="1">
        <v>44670.74082175926</v>
      </c>
      <c r="Q1106">
        <v>184</v>
      </c>
      <c r="R1106">
        <v>2942</v>
      </c>
      <c r="S1106" t="b">
        <v>0</v>
      </c>
      <c r="T1106" t="s">
        <v>87</v>
      </c>
      <c r="U1106" t="b">
        <v>1</v>
      </c>
      <c r="V1106" t="s">
        <v>127</v>
      </c>
      <c r="W1106" s="1">
        <v>44670.726342592592</v>
      </c>
      <c r="X1106">
        <v>1875</v>
      </c>
      <c r="Y1106">
        <v>307</v>
      </c>
      <c r="Z1106">
        <v>0</v>
      </c>
      <c r="AA1106">
        <v>307</v>
      </c>
      <c r="AB1106">
        <v>0</v>
      </c>
      <c r="AC1106">
        <v>80</v>
      </c>
      <c r="AD1106">
        <v>-9</v>
      </c>
      <c r="AE1106">
        <v>0</v>
      </c>
      <c r="AF1106">
        <v>0</v>
      </c>
      <c r="AG1106">
        <v>0</v>
      </c>
      <c r="AH1106" t="s">
        <v>115</v>
      </c>
      <c r="AI1106" s="1">
        <v>44670.74082175926</v>
      </c>
      <c r="AJ1106">
        <v>1067</v>
      </c>
      <c r="AK1106">
        <v>5</v>
      </c>
      <c r="AL1106">
        <v>0</v>
      </c>
      <c r="AM1106">
        <v>5</v>
      </c>
      <c r="AN1106">
        <v>0</v>
      </c>
      <c r="AO1106">
        <v>4</v>
      </c>
      <c r="AP1106">
        <v>-14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  <row r="1107" spans="1:57" hidden="1" x14ac:dyDescent="0.45">
      <c r="A1107" t="s">
        <v>2443</v>
      </c>
      <c r="B1107" t="s">
        <v>79</v>
      </c>
      <c r="C1107" t="s">
        <v>2089</v>
      </c>
      <c r="D1107" t="s">
        <v>81</v>
      </c>
      <c r="E1107" s="2" t="str">
        <f>HYPERLINK("capsilon://?command=openfolder&amp;siteaddress=FAM.docvelocity-na8.net&amp;folderid=FX3B3B289D-1B90-5F64-099E-5AE8CB8C9714","FX220314172")</f>
        <v>FX220314172</v>
      </c>
      <c r="F1107" t="s">
        <v>19</v>
      </c>
      <c r="G1107" t="s">
        <v>19</v>
      </c>
      <c r="H1107" t="s">
        <v>82</v>
      </c>
      <c r="I1107" t="s">
        <v>2419</v>
      </c>
      <c r="J1107">
        <v>150</v>
      </c>
      <c r="K1107" t="s">
        <v>84</v>
      </c>
      <c r="L1107" t="s">
        <v>85</v>
      </c>
      <c r="M1107" t="s">
        <v>86</v>
      </c>
      <c r="N1107">
        <v>2</v>
      </c>
      <c r="O1107" s="1">
        <v>44655.517546296294</v>
      </c>
      <c r="P1107" s="1">
        <v>44655.535115740742</v>
      </c>
      <c r="Q1107">
        <v>900</v>
      </c>
      <c r="R1107">
        <v>618</v>
      </c>
      <c r="S1107" t="b">
        <v>0</v>
      </c>
      <c r="T1107" t="s">
        <v>87</v>
      </c>
      <c r="U1107" t="b">
        <v>1</v>
      </c>
      <c r="V1107" t="s">
        <v>158</v>
      </c>
      <c r="W1107" s="1">
        <v>44655.522256944445</v>
      </c>
      <c r="X1107">
        <v>403</v>
      </c>
      <c r="Y1107">
        <v>133</v>
      </c>
      <c r="Z1107">
        <v>0</v>
      </c>
      <c r="AA1107">
        <v>133</v>
      </c>
      <c r="AB1107">
        <v>0</v>
      </c>
      <c r="AC1107">
        <v>2</v>
      </c>
      <c r="AD1107">
        <v>17</v>
      </c>
      <c r="AE1107">
        <v>0</v>
      </c>
      <c r="AF1107">
        <v>0</v>
      </c>
      <c r="AG1107">
        <v>0</v>
      </c>
      <c r="AH1107" t="s">
        <v>102</v>
      </c>
      <c r="AI1107" s="1">
        <v>44655.535115740742</v>
      </c>
      <c r="AJ1107">
        <v>204</v>
      </c>
      <c r="AK1107">
        <v>4</v>
      </c>
      <c r="AL1107">
        <v>0</v>
      </c>
      <c r="AM1107">
        <v>4</v>
      </c>
      <c r="AN1107">
        <v>0</v>
      </c>
      <c r="AO1107">
        <v>3</v>
      </c>
      <c r="AP1107">
        <v>13</v>
      </c>
      <c r="AQ1107">
        <v>0</v>
      </c>
      <c r="AR1107">
        <v>0</v>
      </c>
      <c r="AS1107">
        <v>0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</row>
    <row r="1108" spans="1:57" hidden="1" x14ac:dyDescent="0.45">
      <c r="A1108" t="s">
        <v>2444</v>
      </c>
      <c r="B1108" t="s">
        <v>79</v>
      </c>
      <c r="C1108" t="s">
        <v>2445</v>
      </c>
      <c r="D1108" t="s">
        <v>81</v>
      </c>
      <c r="E1108" s="2" t="str">
        <f>HYPERLINK("capsilon://?command=openfolder&amp;siteaddress=FAM.docvelocity-na8.net&amp;folderid=FXF5784CF5-EB09-0C47-9FD7-B5F9BD262E1F","FX22046049")</f>
        <v>FX22046049</v>
      </c>
      <c r="F1108" t="s">
        <v>19</v>
      </c>
      <c r="G1108" t="s">
        <v>19</v>
      </c>
      <c r="H1108" t="s">
        <v>82</v>
      </c>
      <c r="I1108" t="s">
        <v>2446</v>
      </c>
      <c r="J1108">
        <v>78</v>
      </c>
      <c r="K1108" t="s">
        <v>84</v>
      </c>
      <c r="L1108" t="s">
        <v>85</v>
      </c>
      <c r="M1108" t="s">
        <v>86</v>
      </c>
      <c r="N1108">
        <v>2</v>
      </c>
      <c r="O1108" s="1">
        <v>44670.764236111114</v>
      </c>
      <c r="P1108" s="1">
        <v>44670.780740740738</v>
      </c>
      <c r="Q1108">
        <v>704</v>
      </c>
      <c r="R1108">
        <v>722</v>
      </c>
      <c r="S1108" t="b">
        <v>0</v>
      </c>
      <c r="T1108" t="s">
        <v>87</v>
      </c>
      <c r="U1108" t="b">
        <v>0</v>
      </c>
      <c r="V1108" t="s">
        <v>531</v>
      </c>
      <c r="W1108" s="1">
        <v>44670.776145833333</v>
      </c>
      <c r="X1108">
        <v>369</v>
      </c>
      <c r="Y1108">
        <v>66</v>
      </c>
      <c r="Z1108">
        <v>0</v>
      </c>
      <c r="AA1108">
        <v>66</v>
      </c>
      <c r="AB1108">
        <v>0</v>
      </c>
      <c r="AC1108">
        <v>1</v>
      </c>
      <c r="AD1108">
        <v>12</v>
      </c>
      <c r="AE1108">
        <v>0</v>
      </c>
      <c r="AF1108">
        <v>0</v>
      </c>
      <c r="AG1108">
        <v>0</v>
      </c>
      <c r="AH1108" t="s">
        <v>115</v>
      </c>
      <c r="AI1108" s="1">
        <v>44670.780740740738</v>
      </c>
      <c r="AJ1108">
        <v>353</v>
      </c>
      <c r="AK1108">
        <v>1</v>
      </c>
      <c r="AL1108">
        <v>0</v>
      </c>
      <c r="AM1108">
        <v>1</v>
      </c>
      <c r="AN1108">
        <v>0</v>
      </c>
      <c r="AO1108">
        <v>1</v>
      </c>
      <c r="AP1108">
        <v>11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</row>
    <row r="1109" spans="1:57" hidden="1" x14ac:dyDescent="0.45">
      <c r="A1109" t="s">
        <v>2447</v>
      </c>
      <c r="B1109" t="s">
        <v>79</v>
      </c>
      <c r="C1109" t="s">
        <v>1361</v>
      </c>
      <c r="D1109" t="s">
        <v>81</v>
      </c>
      <c r="E1109" s="2" t="str">
        <f>HYPERLINK("capsilon://?command=openfolder&amp;siteaddress=FAM.docvelocity-na8.net&amp;folderid=FX40396312-8410-8481-6606-914FF55A20EF","FX220312706")</f>
        <v>FX220312706</v>
      </c>
      <c r="F1109" t="s">
        <v>19</v>
      </c>
      <c r="G1109" t="s">
        <v>19</v>
      </c>
      <c r="H1109" t="s">
        <v>82</v>
      </c>
      <c r="I1109" t="s">
        <v>2448</v>
      </c>
      <c r="J1109">
        <v>0</v>
      </c>
      <c r="K1109" t="s">
        <v>84</v>
      </c>
      <c r="L1109" t="s">
        <v>85</v>
      </c>
      <c r="M1109" t="s">
        <v>86</v>
      </c>
      <c r="N1109">
        <v>2</v>
      </c>
      <c r="O1109" s="1">
        <v>44655.522129629629</v>
      </c>
      <c r="P1109" s="1">
        <v>44655.538715277777</v>
      </c>
      <c r="Q1109">
        <v>1345</v>
      </c>
      <c r="R1109">
        <v>88</v>
      </c>
      <c r="S1109" t="b">
        <v>0</v>
      </c>
      <c r="T1109" t="s">
        <v>87</v>
      </c>
      <c r="U1109" t="b">
        <v>0</v>
      </c>
      <c r="V1109" t="s">
        <v>88</v>
      </c>
      <c r="W1109" s="1">
        <v>44655.522777777776</v>
      </c>
      <c r="X1109">
        <v>51</v>
      </c>
      <c r="Y1109">
        <v>9</v>
      </c>
      <c r="Z1109">
        <v>0</v>
      </c>
      <c r="AA1109">
        <v>9</v>
      </c>
      <c r="AB1109">
        <v>0</v>
      </c>
      <c r="AC1109">
        <v>2</v>
      </c>
      <c r="AD1109">
        <v>-9</v>
      </c>
      <c r="AE1109">
        <v>0</v>
      </c>
      <c r="AF1109">
        <v>0</v>
      </c>
      <c r="AG1109">
        <v>0</v>
      </c>
      <c r="AH1109" t="s">
        <v>102</v>
      </c>
      <c r="AI1109" s="1">
        <v>44655.538715277777</v>
      </c>
      <c r="AJ1109">
        <v>37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-9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</row>
    <row r="1110" spans="1:57" hidden="1" x14ac:dyDescent="0.45">
      <c r="A1110" t="s">
        <v>2449</v>
      </c>
      <c r="B1110" t="s">
        <v>79</v>
      </c>
      <c r="C1110" t="s">
        <v>1361</v>
      </c>
      <c r="D1110" t="s">
        <v>81</v>
      </c>
      <c r="E1110" s="2" t="str">
        <f>HYPERLINK("capsilon://?command=openfolder&amp;siteaddress=FAM.docvelocity-na8.net&amp;folderid=FX40396312-8410-8481-6606-914FF55A20EF","FX220312706")</f>
        <v>FX220312706</v>
      </c>
      <c r="F1110" t="s">
        <v>19</v>
      </c>
      <c r="G1110" t="s">
        <v>19</v>
      </c>
      <c r="H1110" t="s">
        <v>82</v>
      </c>
      <c r="I1110" t="s">
        <v>2450</v>
      </c>
      <c r="J1110">
        <v>0</v>
      </c>
      <c r="K1110" t="s">
        <v>84</v>
      </c>
      <c r="L1110" t="s">
        <v>85</v>
      </c>
      <c r="M1110" t="s">
        <v>86</v>
      </c>
      <c r="N1110">
        <v>2</v>
      </c>
      <c r="O1110" s="1">
        <v>44655.522291666668</v>
      </c>
      <c r="P1110" s="1">
        <v>44655.539375</v>
      </c>
      <c r="Q1110">
        <v>1270</v>
      </c>
      <c r="R1110">
        <v>206</v>
      </c>
      <c r="S1110" t="b">
        <v>0</v>
      </c>
      <c r="T1110" t="s">
        <v>87</v>
      </c>
      <c r="U1110" t="b">
        <v>0</v>
      </c>
      <c r="V1110" t="s">
        <v>158</v>
      </c>
      <c r="W1110" s="1">
        <v>44655.523761574077</v>
      </c>
      <c r="X1110">
        <v>113</v>
      </c>
      <c r="Y1110">
        <v>9</v>
      </c>
      <c r="Z1110">
        <v>0</v>
      </c>
      <c r="AA1110">
        <v>9</v>
      </c>
      <c r="AB1110">
        <v>0</v>
      </c>
      <c r="AC1110">
        <v>2</v>
      </c>
      <c r="AD1110">
        <v>-9</v>
      </c>
      <c r="AE1110">
        <v>0</v>
      </c>
      <c r="AF1110">
        <v>0</v>
      </c>
      <c r="AG1110">
        <v>0</v>
      </c>
      <c r="AH1110" t="s">
        <v>99</v>
      </c>
      <c r="AI1110" s="1">
        <v>44655.539375</v>
      </c>
      <c r="AJ1110">
        <v>93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-9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</row>
    <row r="1111" spans="1:57" hidden="1" x14ac:dyDescent="0.45">
      <c r="A1111" t="s">
        <v>2451</v>
      </c>
      <c r="B1111" t="s">
        <v>79</v>
      </c>
      <c r="C1111" t="s">
        <v>2452</v>
      </c>
      <c r="D1111" t="s">
        <v>81</v>
      </c>
      <c r="E1111" s="2" t="str">
        <f>HYPERLINK("capsilon://?command=openfolder&amp;siteaddress=FAM.docvelocity-na8.net&amp;folderid=FX5B8A2CED-DBDC-41C5-97DB-1F422099BBB0","FX22046671")</f>
        <v>FX22046671</v>
      </c>
      <c r="F1111" t="s">
        <v>19</v>
      </c>
      <c r="G1111" t="s">
        <v>19</v>
      </c>
      <c r="H1111" t="s">
        <v>82</v>
      </c>
      <c r="I1111" t="s">
        <v>2453</v>
      </c>
      <c r="J1111">
        <v>296</v>
      </c>
      <c r="K1111" t="s">
        <v>84</v>
      </c>
      <c r="L1111" t="s">
        <v>85</v>
      </c>
      <c r="M1111" t="s">
        <v>86</v>
      </c>
      <c r="N1111">
        <v>2</v>
      </c>
      <c r="O1111" s="1">
        <v>44670.811273148145</v>
      </c>
      <c r="P1111" s="1">
        <v>44670.965844907405</v>
      </c>
      <c r="Q1111">
        <v>11611</v>
      </c>
      <c r="R1111">
        <v>1744</v>
      </c>
      <c r="S1111" t="b">
        <v>0</v>
      </c>
      <c r="T1111" t="s">
        <v>87</v>
      </c>
      <c r="U1111" t="b">
        <v>0</v>
      </c>
      <c r="V1111" t="s">
        <v>322</v>
      </c>
      <c r="W1111" s="1">
        <v>44670.830138888887</v>
      </c>
      <c r="X1111">
        <v>1015</v>
      </c>
      <c r="Y1111">
        <v>267</v>
      </c>
      <c r="Z1111">
        <v>0</v>
      </c>
      <c r="AA1111">
        <v>267</v>
      </c>
      <c r="AB1111">
        <v>0</v>
      </c>
      <c r="AC1111">
        <v>4</v>
      </c>
      <c r="AD1111">
        <v>29</v>
      </c>
      <c r="AE1111">
        <v>0</v>
      </c>
      <c r="AF1111">
        <v>0</v>
      </c>
      <c r="AG1111">
        <v>0</v>
      </c>
      <c r="AH1111" t="s">
        <v>200</v>
      </c>
      <c r="AI1111" s="1">
        <v>44670.965844907405</v>
      </c>
      <c r="AJ1111">
        <v>701</v>
      </c>
      <c r="AK1111">
        <v>3</v>
      </c>
      <c r="AL1111">
        <v>0</v>
      </c>
      <c r="AM1111">
        <v>3</v>
      </c>
      <c r="AN1111">
        <v>0</v>
      </c>
      <c r="AO1111">
        <v>2</v>
      </c>
      <c r="AP1111">
        <v>26</v>
      </c>
      <c r="AQ1111">
        <v>0</v>
      </c>
      <c r="AR1111">
        <v>0</v>
      </c>
      <c r="AS1111">
        <v>0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</row>
    <row r="1112" spans="1:57" hidden="1" x14ac:dyDescent="0.45">
      <c r="A1112" t="s">
        <v>2454</v>
      </c>
      <c r="B1112" t="s">
        <v>79</v>
      </c>
      <c r="C1112" t="s">
        <v>2455</v>
      </c>
      <c r="D1112" t="s">
        <v>81</v>
      </c>
      <c r="E1112" s="2" t="str">
        <f>HYPERLINK("capsilon://?command=openfolder&amp;siteaddress=FAM.docvelocity-na8.net&amp;folderid=FX1ECE0DF8-D379-E957-90D0-9B1A4142D4FC","FX22046602")</f>
        <v>FX22046602</v>
      </c>
      <c r="F1112" t="s">
        <v>19</v>
      </c>
      <c r="G1112" t="s">
        <v>19</v>
      </c>
      <c r="H1112" t="s">
        <v>82</v>
      </c>
      <c r="I1112" t="s">
        <v>2456</v>
      </c>
      <c r="J1112">
        <v>97</v>
      </c>
      <c r="K1112" t="s">
        <v>84</v>
      </c>
      <c r="L1112" t="s">
        <v>85</v>
      </c>
      <c r="M1112" t="s">
        <v>86</v>
      </c>
      <c r="N1112">
        <v>1</v>
      </c>
      <c r="O1112" s="1">
        <v>44670.878761574073</v>
      </c>
      <c r="P1112" s="1">
        <v>44670.88385416667</v>
      </c>
      <c r="Q1112">
        <v>21</v>
      </c>
      <c r="R1112">
        <v>419</v>
      </c>
      <c r="S1112" t="b">
        <v>0</v>
      </c>
      <c r="T1112" t="s">
        <v>87</v>
      </c>
      <c r="U1112" t="b">
        <v>0</v>
      </c>
      <c r="V1112" t="s">
        <v>245</v>
      </c>
      <c r="W1112" s="1">
        <v>44670.88385416667</v>
      </c>
      <c r="X1112">
        <v>419</v>
      </c>
      <c r="Y1112">
        <v>1</v>
      </c>
      <c r="Z1112">
        <v>0</v>
      </c>
      <c r="AA1112">
        <v>1</v>
      </c>
      <c r="AB1112">
        <v>0</v>
      </c>
      <c r="AC1112">
        <v>1</v>
      </c>
      <c r="AD1112">
        <v>96</v>
      </c>
      <c r="AE1112">
        <v>85</v>
      </c>
      <c r="AF1112">
        <v>0</v>
      </c>
      <c r="AG1112">
        <v>3</v>
      </c>
      <c r="AH1112" t="s">
        <v>87</v>
      </c>
      <c r="AI1112" t="s">
        <v>87</v>
      </c>
      <c r="AJ1112" t="s">
        <v>87</v>
      </c>
      <c r="AK1112" t="s">
        <v>87</v>
      </c>
      <c r="AL1112" t="s">
        <v>87</v>
      </c>
      <c r="AM1112" t="s">
        <v>87</v>
      </c>
      <c r="AN1112" t="s">
        <v>87</v>
      </c>
      <c r="AO1112" t="s">
        <v>87</v>
      </c>
      <c r="AP1112" t="s">
        <v>87</v>
      </c>
      <c r="AQ1112" t="s">
        <v>87</v>
      </c>
      <c r="AR1112" t="s">
        <v>87</v>
      </c>
      <c r="AS1112" t="s">
        <v>87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</row>
    <row r="1113" spans="1:57" hidden="1" x14ac:dyDescent="0.45">
      <c r="A1113" t="s">
        <v>2457</v>
      </c>
      <c r="B1113" t="s">
        <v>79</v>
      </c>
      <c r="C1113" t="s">
        <v>2458</v>
      </c>
      <c r="D1113" t="s">
        <v>81</v>
      </c>
      <c r="E1113" s="2" t="str">
        <f>HYPERLINK("capsilon://?command=openfolder&amp;siteaddress=FAM.docvelocity-na8.net&amp;folderid=FXCBA6BF74-ABDB-94A5-6DB6-9FAD4D63CEB1","FX22047086")</f>
        <v>FX22047086</v>
      </c>
      <c r="F1113" t="s">
        <v>19</v>
      </c>
      <c r="G1113" t="s">
        <v>19</v>
      </c>
      <c r="H1113" t="s">
        <v>82</v>
      </c>
      <c r="I1113" t="s">
        <v>2459</v>
      </c>
      <c r="J1113">
        <v>204</v>
      </c>
      <c r="K1113" t="s">
        <v>84</v>
      </c>
      <c r="L1113" t="s">
        <v>85</v>
      </c>
      <c r="M1113" t="s">
        <v>86</v>
      </c>
      <c r="N1113">
        <v>1</v>
      </c>
      <c r="O1113" s="1">
        <v>44670.878831018519</v>
      </c>
      <c r="P1113" s="1">
        <v>44670.904166666667</v>
      </c>
      <c r="Q1113">
        <v>1514</v>
      </c>
      <c r="R1113">
        <v>675</v>
      </c>
      <c r="S1113" t="b">
        <v>0</v>
      </c>
      <c r="T1113" t="s">
        <v>87</v>
      </c>
      <c r="U1113" t="b">
        <v>0</v>
      </c>
      <c r="V1113" t="s">
        <v>245</v>
      </c>
      <c r="W1113" s="1">
        <v>44670.904166666667</v>
      </c>
      <c r="X1113">
        <v>459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204</v>
      </c>
      <c r="AE1113">
        <v>180</v>
      </c>
      <c r="AF1113">
        <v>0</v>
      </c>
      <c r="AG1113">
        <v>7</v>
      </c>
      <c r="AH1113" t="s">
        <v>87</v>
      </c>
      <c r="AI1113" t="s">
        <v>87</v>
      </c>
      <c r="AJ1113" t="s">
        <v>87</v>
      </c>
      <c r="AK1113" t="s">
        <v>87</v>
      </c>
      <c r="AL1113" t="s">
        <v>87</v>
      </c>
      <c r="AM1113" t="s">
        <v>87</v>
      </c>
      <c r="AN1113" t="s">
        <v>87</v>
      </c>
      <c r="AO1113" t="s">
        <v>87</v>
      </c>
      <c r="AP1113" t="s">
        <v>87</v>
      </c>
      <c r="AQ1113" t="s">
        <v>87</v>
      </c>
      <c r="AR1113" t="s">
        <v>87</v>
      </c>
      <c r="AS1113" t="s">
        <v>87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</row>
    <row r="1114" spans="1:57" hidden="1" x14ac:dyDescent="0.45">
      <c r="A1114" t="s">
        <v>2460</v>
      </c>
      <c r="B1114" t="s">
        <v>79</v>
      </c>
      <c r="C1114" t="s">
        <v>2455</v>
      </c>
      <c r="D1114" t="s">
        <v>81</v>
      </c>
      <c r="E1114" s="2" t="str">
        <f>HYPERLINK("capsilon://?command=openfolder&amp;siteaddress=FAM.docvelocity-na8.net&amp;folderid=FX1ECE0DF8-D379-E957-90D0-9B1A4142D4FC","FX22046602")</f>
        <v>FX22046602</v>
      </c>
      <c r="F1114" t="s">
        <v>19</v>
      </c>
      <c r="G1114" t="s">
        <v>19</v>
      </c>
      <c r="H1114" t="s">
        <v>82</v>
      </c>
      <c r="I1114" t="s">
        <v>2456</v>
      </c>
      <c r="J1114">
        <v>125</v>
      </c>
      <c r="K1114" t="s">
        <v>84</v>
      </c>
      <c r="L1114" t="s">
        <v>85</v>
      </c>
      <c r="M1114" t="s">
        <v>86</v>
      </c>
      <c r="N1114">
        <v>2</v>
      </c>
      <c r="O1114" s="1">
        <v>44670.884837962964</v>
      </c>
      <c r="P1114" s="1">
        <v>44670.941250000003</v>
      </c>
      <c r="Q1114">
        <v>2563</v>
      </c>
      <c r="R1114">
        <v>2311</v>
      </c>
      <c r="S1114" t="b">
        <v>0</v>
      </c>
      <c r="T1114" t="s">
        <v>87</v>
      </c>
      <c r="U1114" t="b">
        <v>1</v>
      </c>
      <c r="V1114" t="s">
        <v>315</v>
      </c>
      <c r="W1114" s="1">
        <v>44670.894363425927</v>
      </c>
      <c r="X1114">
        <v>659</v>
      </c>
      <c r="Y1114">
        <v>106</v>
      </c>
      <c r="Z1114">
        <v>0</v>
      </c>
      <c r="AA1114">
        <v>106</v>
      </c>
      <c r="AB1114">
        <v>0</v>
      </c>
      <c r="AC1114">
        <v>28</v>
      </c>
      <c r="AD1114">
        <v>19</v>
      </c>
      <c r="AE1114">
        <v>0</v>
      </c>
      <c r="AF1114">
        <v>0</v>
      </c>
      <c r="AG1114">
        <v>0</v>
      </c>
      <c r="AH1114" t="s">
        <v>200</v>
      </c>
      <c r="AI1114" s="1">
        <v>44670.941250000003</v>
      </c>
      <c r="AJ1114">
        <v>1481</v>
      </c>
      <c r="AK1114">
        <v>4</v>
      </c>
      <c r="AL1114">
        <v>0</v>
      </c>
      <c r="AM1114">
        <v>4</v>
      </c>
      <c r="AN1114">
        <v>0</v>
      </c>
      <c r="AO1114">
        <v>3</v>
      </c>
      <c r="AP1114">
        <v>15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</row>
    <row r="1115" spans="1:57" hidden="1" x14ac:dyDescent="0.45">
      <c r="A1115" t="s">
        <v>2461</v>
      </c>
      <c r="B1115" t="s">
        <v>79</v>
      </c>
      <c r="C1115" t="s">
        <v>650</v>
      </c>
      <c r="D1115" t="s">
        <v>81</v>
      </c>
      <c r="E1115" s="2" t="str">
        <f>HYPERLINK("capsilon://?command=openfolder&amp;siteaddress=FAM.docvelocity-na8.net&amp;folderid=FX62D82738-17F7-BB4C-0F11-A9BE54BC3C35","FX220313150")</f>
        <v>FX220313150</v>
      </c>
      <c r="F1115" t="s">
        <v>19</v>
      </c>
      <c r="G1115" t="s">
        <v>19</v>
      </c>
      <c r="H1115" t="s">
        <v>82</v>
      </c>
      <c r="I1115" t="s">
        <v>2462</v>
      </c>
      <c r="J1115">
        <v>28</v>
      </c>
      <c r="K1115" t="s">
        <v>84</v>
      </c>
      <c r="L1115" t="s">
        <v>85</v>
      </c>
      <c r="M1115" t="s">
        <v>86</v>
      </c>
      <c r="N1115">
        <v>2</v>
      </c>
      <c r="O1115" s="1">
        <v>44670.885706018518</v>
      </c>
      <c r="P1115" s="1">
        <v>44670.968865740739</v>
      </c>
      <c r="Q1115">
        <v>6825</v>
      </c>
      <c r="R1115">
        <v>360</v>
      </c>
      <c r="S1115" t="b">
        <v>0</v>
      </c>
      <c r="T1115" t="s">
        <v>87</v>
      </c>
      <c r="U1115" t="b">
        <v>0</v>
      </c>
      <c r="V1115" t="s">
        <v>315</v>
      </c>
      <c r="W1115" s="1">
        <v>44670.898009259261</v>
      </c>
      <c r="X1115">
        <v>100</v>
      </c>
      <c r="Y1115">
        <v>21</v>
      </c>
      <c r="Z1115">
        <v>0</v>
      </c>
      <c r="AA1115">
        <v>21</v>
      </c>
      <c r="AB1115">
        <v>0</v>
      </c>
      <c r="AC1115">
        <v>0</v>
      </c>
      <c r="AD1115">
        <v>7</v>
      </c>
      <c r="AE1115">
        <v>0</v>
      </c>
      <c r="AF1115">
        <v>0</v>
      </c>
      <c r="AG1115">
        <v>0</v>
      </c>
      <c r="AH1115" t="s">
        <v>200</v>
      </c>
      <c r="AI1115" s="1">
        <v>44670.968865740739</v>
      </c>
      <c r="AJ1115">
        <v>260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7</v>
      </c>
      <c r="AQ1115">
        <v>0</v>
      </c>
      <c r="AR1115">
        <v>0</v>
      </c>
      <c r="AS1115">
        <v>0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</row>
    <row r="1116" spans="1:57" hidden="1" x14ac:dyDescent="0.45">
      <c r="A1116" t="s">
        <v>2463</v>
      </c>
      <c r="B1116" t="s">
        <v>79</v>
      </c>
      <c r="C1116" t="s">
        <v>2464</v>
      </c>
      <c r="D1116" t="s">
        <v>81</v>
      </c>
      <c r="E1116" s="2" t="str">
        <f>HYPERLINK("capsilon://?command=openfolder&amp;siteaddress=FAM.docvelocity-na8.net&amp;folderid=FX219AA772-8FE7-9672-147C-05ADC29EA6EC","FX220314175")</f>
        <v>FX220314175</v>
      </c>
      <c r="F1116" t="s">
        <v>19</v>
      </c>
      <c r="G1116" t="s">
        <v>19</v>
      </c>
      <c r="H1116" t="s">
        <v>82</v>
      </c>
      <c r="I1116" t="s">
        <v>2465</v>
      </c>
      <c r="J1116">
        <v>383</v>
      </c>
      <c r="K1116" t="s">
        <v>84</v>
      </c>
      <c r="L1116" t="s">
        <v>85</v>
      </c>
      <c r="M1116" t="s">
        <v>86</v>
      </c>
      <c r="N1116">
        <v>1</v>
      </c>
      <c r="O1116" s="1">
        <v>44670.887685185182</v>
      </c>
      <c r="P1116" s="1">
        <v>44670.907638888886</v>
      </c>
      <c r="Q1116">
        <v>1252</v>
      </c>
      <c r="R1116">
        <v>472</v>
      </c>
      <c r="S1116" t="b">
        <v>0</v>
      </c>
      <c r="T1116" t="s">
        <v>87</v>
      </c>
      <c r="U1116" t="b">
        <v>0</v>
      </c>
      <c r="V1116" t="s">
        <v>245</v>
      </c>
      <c r="W1116" s="1">
        <v>44670.907638888886</v>
      </c>
      <c r="X1116">
        <v>300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383</v>
      </c>
      <c r="AE1116">
        <v>371</v>
      </c>
      <c r="AF1116">
        <v>0</v>
      </c>
      <c r="AG1116">
        <v>6</v>
      </c>
      <c r="AH1116" t="s">
        <v>87</v>
      </c>
      <c r="AI1116" t="s">
        <v>87</v>
      </c>
      <c r="AJ1116" t="s">
        <v>87</v>
      </c>
      <c r="AK1116" t="s">
        <v>87</v>
      </c>
      <c r="AL1116" t="s">
        <v>87</v>
      </c>
      <c r="AM1116" t="s">
        <v>87</v>
      </c>
      <c r="AN1116" t="s">
        <v>87</v>
      </c>
      <c r="AO1116" t="s">
        <v>87</v>
      </c>
      <c r="AP1116" t="s">
        <v>87</v>
      </c>
      <c r="AQ1116" t="s">
        <v>87</v>
      </c>
      <c r="AR1116" t="s">
        <v>87</v>
      </c>
      <c r="AS1116" t="s">
        <v>87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</row>
    <row r="1117" spans="1:57" hidden="1" x14ac:dyDescent="0.45">
      <c r="A1117" t="s">
        <v>2466</v>
      </c>
      <c r="B1117" t="s">
        <v>79</v>
      </c>
      <c r="C1117" t="s">
        <v>2467</v>
      </c>
      <c r="D1117" t="s">
        <v>81</v>
      </c>
      <c r="E1117" s="2" t="str">
        <f t="shared" ref="E1117:E1122" si="27">HYPERLINK("capsilon://?command=openfolder&amp;siteaddress=FAM.docvelocity-na8.net&amp;folderid=FX61E1076E-E79B-7203-79BD-E7059E75C746","FX22046131")</f>
        <v>FX22046131</v>
      </c>
      <c r="F1117" t="s">
        <v>19</v>
      </c>
      <c r="G1117" t="s">
        <v>19</v>
      </c>
      <c r="H1117" t="s">
        <v>82</v>
      </c>
      <c r="I1117" t="s">
        <v>2468</v>
      </c>
      <c r="J1117">
        <v>28</v>
      </c>
      <c r="K1117" t="s">
        <v>84</v>
      </c>
      <c r="L1117" t="s">
        <v>85</v>
      </c>
      <c r="M1117" t="s">
        <v>86</v>
      </c>
      <c r="N1117">
        <v>2</v>
      </c>
      <c r="O1117" s="1">
        <v>44670.892951388887</v>
      </c>
      <c r="P1117" s="1">
        <v>44670.969872685186</v>
      </c>
      <c r="Q1117">
        <v>6451</v>
      </c>
      <c r="R1117">
        <v>195</v>
      </c>
      <c r="S1117" t="b">
        <v>0</v>
      </c>
      <c r="T1117" t="s">
        <v>87</v>
      </c>
      <c r="U1117" t="b">
        <v>0</v>
      </c>
      <c r="V1117" t="s">
        <v>315</v>
      </c>
      <c r="W1117" s="1">
        <v>44670.901284722226</v>
      </c>
      <c r="X1117">
        <v>109</v>
      </c>
      <c r="Y1117">
        <v>21</v>
      </c>
      <c r="Z1117">
        <v>0</v>
      </c>
      <c r="AA1117">
        <v>21</v>
      </c>
      <c r="AB1117">
        <v>0</v>
      </c>
      <c r="AC1117">
        <v>1</v>
      </c>
      <c r="AD1117">
        <v>7</v>
      </c>
      <c r="AE1117">
        <v>0</v>
      </c>
      <c r="AF1117">
        <v>0</v>
      </c>
      <c r="AG1117">
        <v>0</v>
      </c>
      <c r="AH1117" t="s">
        <v>200</v>
      </c>
      <c r="AI1117" s="1">
        <v>44670.969872685186</v>
      </c>
      <c r="AJ1117">
        <v>86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7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</row>
    <row r="1118" spans="1:57" hidden="1" x14ac:dyDescent="0.45">
      <c r="A1118" t="s">
        <v>2469</v>
      </c>
      <c r="B1118" t="s">
        <v>79</v>
      </c>
      <c r="C1118" t="s">
        <v>2467</v>
      </c>
      <c r="D1118" t="s">
        <v>81</v>
      </c>
      <c r="E1118" s="2" t="str">
        <f t="shared" si="27"/>
        <v>FX22046131</v>
      </c>
      <c r="F1118" t="s">
        <v>19</v>
      </c>
      <c r="G1118" t="s">
        <v>19</v>
      </c>
      <c r="H1118" t="s">
        <v>82</v>
      </c>
      <c r="I1118" t="s">
        <v>2470</v>
      </c>
      <c r="J1118">
        <v>28</v>
      </c>
      <c r="K1118" t="s">
        <v>84</v>
      </c>
      <c r="L1118" t="s">
        <v>85</v>
      </c>
      <c r="M1118" t="s">
        <v>86</v>
      </c>
      <c r="N1118">
        <v>2</v>
      </c>
      <c r="O1118" s="1">
        <v>44670.893159722225</v>
      </c>
      <c r="P1118" s="1">
        <v>44670.971655092595</v>
      </c>
      <c r="Q1118">
        <v>6429</v>
      </c>
      <c r="R1118">
        <v>353</v>
      </c>
      <c r="S1118" t="b">
        <v>0</v>
      </c>
      <c r="T1118" t="s">
        <v>87</v>
      </c>
      <c r="U1118" t="b">
        <v>0</v>
      </c>
      <c r="V1118" t="s">
        <v>315</v>
      </c>
      <c r="W1118" s="1">
        <v>44670.903344907405</v>
      </c>
      <c r="X1118">
        <v>177</v>
      </c>
      <c r="Y1118">
        <v>21</v>
      </c>
      <c r="Z1118">
        <v>0</v>
      </c>
      <c r="AA1118">
        <v>21</v>
      </c>
      <c r="AB1118">
        <v>0</v>
      </c>
      <c r="AC1118">
        <v>0</v>
      </c>
      <c r="AD1118">
        <v>7</v>
      </c>
      <c r="AE1118">
        <v>0</v>
      </c>
      <c r="AF1118">
        <v>0</v>
      </c>
      <c r="AG1118">
        <v>0</v>
      </c>
      <c r="AH1118" t="s">
        <v>240</v>
      </c>
      <c r="AI1118" s="1">
        <v>44670.971655092595</v>
      </c>
      <c r="AJ1118">
        <v>176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7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</row>
    <row r="1119" spans="1:57" hidden="1" x14ac:dyDescent="0.45">
      <c r="A1119" t="s">
        <v>2471</v>
      </c>
      <c r="B1119" t="s">
        <v>79</v>
      </c>
      <c r="C1119" t="s">
        <v>2467</v>
      </c>
      <c r="D1119" t="s">
        <v>81</v>
      </c>
      <c r="E1119" s="2" t="str">
        <f t="shared" si="27"/>
        <v>FX22046131</v>
      </c>
      <c r="F1119" t="s">
        <v>19</v>
      </c>
      <c r="G1119" t="s">
        <v>19</v>
      </c>
      <c r="H1119" t="s">
        <v>82</v>
      </c>
      <c r="I1119" t="s">
        <v>2472</v>
      </c>
      <c r="J1119">
        <v>71</v>
      </c>
      <c r="K1119" t="s">
        <v>84</v>
      </c>
      <c r="L1119" t="s">
        <v>85</v>
      </c>
      <c r="M1119" t="s">
        <v>86</v>
      </c>
      <c r="N1119">
        <v>2</v>
      </c>
      <c r="O1119" s="1">
        <v>44670.893252314818</v>
      </c>
      <c r="P1119" s="1">
        <v>44670.973217592589</v>
      </c>
      <c r="Q1119">
        <v>6377</v>
      </c>
      <c r="R1119">
        <v>532</v>
      </c>
      <c r="S1119" t="b">
        <v>0</v>
      </c>
      <c r="T1119" t="s">
        <v>87</v>
      </c>
      <c r="U1119" t="b">
        <v>0</v>
      </c>
      <c r="V1119" t="s">
        <v>315</v>
      </c>
      <c r="W1119" s="1">
        <v>44670.906168981484</v>
      </c>
      <c r="X1119">
        <v>243</v>
      </c>
      <c r="Y1119">
        <v>66</v>
      </c>
      <c r="Z1119">
        <v>0</v>
      </c>
      <c r="AA1119">
        <v>66</v>
      </c>
      <c r="AB1119">
        <v>0</v>
      </c>
      <c r="AC1119">
        <v>5</v>
      </c>
      <c r="AD1119">
        <v>5</v>
      </c>
      <c r="AE1119">
        <v>0</v>
      </c>
      <c r="AF1119">
        <v>0</v>
      </c>
      <c r="AG1119">
        <v>0</v>
      </c>
      <c r="AH1119" t="s">
        <v>200</v>
      </c>
      <c r="AI1119" s="1">
        <v>44670.973217592589</v>
      </c>
      <c r="AJ1119">
        <v>289</v>
      </c>
      <c r="AK1119">
        <v>3</v>
      </c>
      <c r="AL1119">
        <v>0</v>
      </c>
      <c r="AM1119">
        <v>3</v>
      </c>
      <c r="AN1119">
        <v>0</v>
      </c>
      <c r="AO1119">
        <v>2</v>
      </c>
      <c r="AP1119">
        <v>2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</row>
    <row r="1120" spans="1:57" hidden="1" x14ac:dyDescent="0.45">
      <c r="A1120" t="s">
        <v>2473</v>
      </c>
      <c r="B1120" t="s">
        <v>79</v>
      </c>
      <c r="C1120" t="s">
        <v>2467</v>
      </c>
      <c r="D1120" t="s">
        <v>81</v>
      </c>
      <c r="E1120" s="2" t="str">
        <f t="shared" si="27"/>
        <v>FX22046131</v>
      </c>
      <c r="F1120" t="s">
        <v>19</v>
      </c>
      <c r="G1120" t="s">
        <v>19</v>
      </c>
      <c r="H1120" t="s">
        <v>82</v>
      </c>
      <c r="I1120" t="s">
        <v>2474</v>
      </c>
      <c r="J1120">
        <v>128</v>
      </c>
      <c r="K1120" t="s">
        <v>84</v>
      </c>
      <c r="L1120" t="s">
        <v>85</v>
      </c>
      <c r="M1120" t="s">
        <v>86</v>
      </c>
      <c r="N1120">
        <v>1</v>
      </c>
      <c r="O1120" s="1">
        <v>44670.893310185187</v>
      </c>
      <c r="P1120" s="1">
        <v>44670.921851851854</v>
      </c>
      <c r="Q1120">
        <v>1962</v>
      </c>
      <c r="R1120">
        <v>504</v>
      </c>
      <c r="S1120" t="b">
        <v>0</v>
      </c>
      <c r="T1120" t="s">
        <v>87</v>
      </c>
      <c r="U1120" t="b">
        <v>0</v>
      </c>
      <c r="V1120" t="s">
        <v>315</v>
      </c>
      <c r="W1120" s="1">
        <v>44670.921851851854</v>
      </c>
      <c r="X1120">
        <v>476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128</v>
      </c>
      <c r="AE1120">
        <v>123</v>
      </c>
      <c r="AF1120">
        <v>0</v>
      </c>
      <c r="AG1120">
        <v>2</v>
      </c>
      <c r="AH1120" t="s">
        <v>87</v>
      </c>
      <c r="AI1120" t="s">
        <v>87</v>
      </c>
      <c r="AJ1120" t="s">
        <v>87</v>
      </c>
      <c r="AK1120" t="s">
        <v>87</v>
      </c>
      <c r="AL1120" t="s">
        <v>87</v>
      </c>
      <c r="AM1120" t="s">
        <v>87</v>
      </c>
      <c r="AN1120" t="s">
        <v>87</v>
      </c>
      <c r="AO1120" t="s">
        <v>87</v>
      </c>
      <c r="AP1120" t="s">
        <v>87</v>
      </c>
      <c r="AQ1120" t="s">
        <v>87</v>
      </c>
      <c r="AR1120" t="s">
        <v>87</v>
      </c>
      <c r="AS1120" t="s">
        <v>87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</row>
    <row r="1121" spans="1:57" hidden="1" x14ac:dyDescent="0.45">
      <c r="A1121" t="s">
        <v>2475</v>
      </c>
      <c r="B1121" t="s">
        <v>79</v>
      </c>
      <c r="C1121" t="s">
        <v>2467</v>
      </c>
      <c r="D1121" t="s">
        <v>81</v>
      </c>
      <c r="E1121" s="2" t="str">
        <f t="shared" si="27"/>
        <v>FX22046131</v>
      </c>
      <c r="F1121" t="s">
        <v>19</v>
      </c>
      <c r="G1121" t="s">
        <v>19</v>
      </c>
      <c r="H1121" t="s">
        <v>82</v>
      </c>
      <c r="I1121" t="s">
        <v>2476</v>
      </c>
      <c r="J1121">
        <v>81</v>
      </c>
      <c r="K1121" t="s">
        <v>84</v>
      </c>
      <c r="L1121" t="s">
        <v>85</v>
      </c>
      <c r="M1121" t="s">
        <v>86</v>
      </c>
      <c r="N1121">
        <v>2</v>
      </c>
      <c r="O1121" s="1">
        <v>44670.89334490741</v>
      </c>
      <c r="P1121" s="1">
        <v>44670.974976851852</v>
      </c>
      <c r="Q1121">
        <v>6527</v>
      </c>
      <c r="R1121">
        <v>526</v>
      </c>
      <c r="S1121" t="b">
        <v>0</v>
      </c>
      <c r="T1121" t="s">
        <v>87</v>
      </c>
      <c r="U1121" t="b">
        <v>0</v>
      </c>
      <c r="V1121" t="s">
        <v>322</v>
      </c>
      <c r="W1121" s="1">
        <v>44670.91946759259</v>
      </c>
      <c r="X1121">
        <v>365</v>
      </c>
      <c r="Y1121">
        <v>76</v>
      </c>
      <c r="Z1121">
        <v>0</v>
      </c>
      <c r="AA1121">
        <v>76</v>
      </c>
      <c r="AB1121">
        <v>0</v>
      </c>
      <c r="AC1121">
        <v>9</v>
      </c>
      <c r="AD1121">
        <v>5</v>
      </c>
      <c r="AE1121">
        <v>0</v>
      </c>
      <c r="AF1121">
        <v>0</v>
      </c>
      <c r="AG1121">
        <v>0</v>
      </c>
      <c r="AH1121" t="s">
        <v>200</v>
      </c>
      <c r="AI1121" s="1">
        <v>44670.974976851852</v>
      </c>
      <c r="AJ1121">
        <v>151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5</v>
      </c>
      <c r="AQ1121">
        <v>0</v>
      </c>
      <c r="AR1121">
        <v>0</v>
      </c>
      <c r="AS1121">
        <v>0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</row>
    <row r="1122" spans="1:57" hidden="1" x14ac:dyDescent="0.45">
      <c r="A1122" t="s">
        <v>2477</v>
      </c>
      <c r="B1122" t="s">
        <v>79</v>
      </c>
      <c r="C1122" t="s">
        <v>2467</v>
      </c>
      <c r="D1122" t="s">
        <v>81</v>
      </c>
      <c r="E1122" s="2" t="str">
        <f t="shared" si="27"/>
        <v>FX22046131</v>
      </c>
      <c r="F1122" t="s">
        <v>19</v>
      </c>
      <c r="G1122" t="s">
        <v>19</v>
      </c>
      <c r="H1122" t="s">
        <v>82</v>
      </c>
      <c r="I1122" t="s">
        <v>2478</v>
      </c>
      <c r="J1122">
        <v>118</v>
      </c>
      <c r="K1122" t="s">
        <v>84</v>
      </c>
      <c r="L1122" t="s">
        <v>85</v>
      </c>
      <c r="M1122" t="s">
        <v>86</v>
      </c>
      <c r="N1122">
        <v>1</v>
      </c>
      <c r="O1122" s="1">
        <v>44670.893645833334</v>
      </c>
      <c r="P1122" s="1">
        <v>44670.92392361111</v>
      </c>
      <c r="Q1122">
        <v>2420</v>
      </c>
      <c r="R1122">
        <v>196</v>
      </c>
      <c r="S1122" t="b">
        <v>0</v>
      </c>
      <c r="T1122" t="s">
        <v>87</v>
      </c>
      <c r="U1122" t="b">
        <v>0</v>
      </c>
      <c r="V1122" t="s">
        <v>315</v>
      </c>
      <c r="W1122" s="1">
        <v>44670.92392361111</v>
      </c>
      <c r="X1122">
        <v>178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118</v>
      </c>
      <c r="AE1122">
        <v>113</v>
      </c>
      <c r="AF1122">
        <v>0</v>
      </c>
      <c r="AG1122">
        <v>2</v>
      </c>
      <c r="AH1122" t="s">
        <v>87</v>
      </c>
      <c r="AI1122" t="s">
        <v>87</v>
      </c>
      <c r="AJ1122" t="s">
        <v>87</v>
      </c>
      <c r="AK1122" t="s">
        <v>87</v>
      </c>
      <c r="AL1122" t="s">
        <v>87</v>
      </c>
      <c r="AM1122" t="s">
        <v>87</v>
      </c>
      <c r="AN1122" t="s">
        <v>87</v>
      </c>
      <c r="AO1122" t="s">
        <v>87</v>
      </c>
      <c r="AP1122" t="s">
        <v>87</v>
      </c>
      <c r="AQ1122" t="s">
        <v>87</v>
      </c>
      <c r="AR1122" t="s">
        <v>87</v>
      </c>
      <c r="AS1122" t="s">
        <v>87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</row>
    <row r="1123" spans="1:57" hidden="1" x14ac:dyDescent="0.45">
      <c r="A1123" t="s">
        <v>2479</v>
      </c>
      <c r="B1123" t="s">
        <v>79</v>
      </c>
      <c r="C1123" t="s">
        <v>2458</v>
      </c>
      <c r="D1123" t="s">
        <v>81</v>
      </c>
      <c r="E1123" s="2" t="str">
        <f>HYPERLINK("capsilon://?command=openfolder&amp;siteaddress=FAM.docvelocity-na8.net&amp;folderid=FXCBA6BF74-ABDB-94A5-6DB6-9FAD4D63CEB1","FX22047086")</f>
        <v>FX22047086</v>
      </c>
      <c r="F1123" t="s">
        <v>19</v>
      </c>
      <c r="G1123" t="s">
        <v>19</v>
      </c>
      <c r="H1123" t="s">
        <v>82</v>
      </c>
      <c r="I1123" t="s">
        <v>2459</v>
      </c>
      <c r="J1123">
        <v>288</v>
      </c>
      <c r="K1123" t="s">
        <v>84</v>
      </c>
      <c r="L1123" t="s">
        <v>85</v>
      </c>
      <c r="M1123" t="s">
        <v>86</v>
      </c>
      <c r="N1123">
        <v>2</v>
      </c>
      <c r="O1123" s="1">
        <v>44670.905104166668</v>
      </c>
      <c r="P1123" s="1">
        <v>44670.940717592595</v>
      </c>
      <c r="Q1123">
        <v>1229</v>
      </c>
      <c r="R1123">
        <v>1848</v>
      </c>
      <c r="S1123" t="b">
        <v>0</v>
      </c>
      <c r="T1123" t="s">
        <v>87</v>
      </c>
      <c r="U1123" t="b">
        <v>1</v>
      </c>
      <c r="V1123" t="s">
        <v>315</v>
      </c>
      <c r="W1123" s="1">
        <v>44670.916331018518</v>
      </c>
      <c r="X1123">
        <v>653</v>
      </c>
      <c r="Y1123">
        <v>238</v>
      </c>
      <c r="Z1123">
        <v>0</v>
      </c>
      <c r="AA1123">
        <v>238</v>
      </c>
      <c r="AB1123">
        <v>0</v>
      </c>
      <c r="AC1123">
        <v>16</v>
      </c>
      <c r="AD1123">
        <v>50</v>
      </c>
      <c r="AE1123">
        <v>0</v>
      </c>
      <c r="AF1123">
        <v>0</v>
      </c>
      <c r="AG1123">
        <v>0</v>
      </c>
      <c r="AH1123" t="s">
        <v>240</v>
      </c>
      <c r="AI1123" s="1">
        <v>44670.940717592595</v>
      </c>
      <c r="AJ1123">
        <v>1186</v>
      </c>
      <c r="AK1123">
        <v>6</v>
      </c>
      <c r="AL1123">
        <v>0</v>
      </c>
      <c r="AM1123">
        <v>6</v>
      </c>
      <c r="AN1123">
        <v>0</v>
      </c>
      <c r="AO1123">
        <v>6</v>
      </c>
      <c r="AP1123">
        <v>44</v>
      </c>
      <c r="AQ1123">
        <v>0</v>
      </c>
      <c r="AR1123">
        <v>0</v>
      </c>
      <c r="AS1123">
        <v>0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</row>
    <row r="1124" spans="1:57" hidden="1" x14ac:dyDescent="0.45">
      <c r="A1124" t="s">
        <v>2480</v>
      </c>
      <c r="B1124" t="s">
        <v>79</v>
      </c>
      <c r="C1124" t="s">
        <v>2464</v>
      </c>
      <c r="D1124" t="s">
        <v>81</v>
      </c>
      <c r="E1124" s="2" t="str">
        <f>HYPERLINK("capsilon://?command=openfolder&amp;siteaddress=FAM.docvelocity-na8.net&amp;folderid=FX219AA772-8FE7-9672-147C-05ADC29EA6EC","FX220314175")</f>
        <v>FX220314175</v>
      </c>
      <c r="F1124" t="s">
        <v>19</v>
      </c>
      <c r="G1124" t="s">
        <v>19</v>
      </c>
      <c r="H1124" t="s">
        <v>82</v>
      </c>
      <c r="I1124" t="s">
        <v>2465</v>
      </c>
      <c r="J1124">
        <v>487</v>
      </c>
      <c r="K1124" t="s">
        <v>84</v>
      </c>
      <c r="L1124" t="s">
        <v>85</v>
      </c>
      <c r="M1124" t="s">
        <v>86</v>
      </c>
      <c r="N1124">
        <v>2</v>
      </c>
      <c r="O1124" s="1">
        <v>44670.908402777779</v>
      </c>
      <c r="P1124" s="1">
        <v>44670.954479166663</v>
      </c>
      <c r="Q1124">
        <v>1187</v>
      </c>
      <c r="R1124">
        <v>2794</v>
      </c>
      <c r="S1124" t="b">
        <v>0</v>
      </c>
      <c r="T1124" t="s">
        <v>87</v>
      </c>
      <c r="U1124" t="b">
        <v>1</v>
      </c>
      <c r="V1124" t="s">
        <v>245</v>
      </c>
      <c r="W1124" s="1">
        <v>44670.931805555556</v>
      </c>
      <c r="X1124">
        <v>1606</v>
      </c>
      <c r="Y1124">
        <v>451</v>
      </c>
      <c r="Z1124">
        <v>0</v>
      </c>
      <c r="AA1124">
        <v>451</v>
      </c>
      <c r="AB1124">
        <v>0</v>
      </c>
      <c r="AC1124">
        <v>53</v>
      </c>
      <c r="AD1124">
        <v>36</v>
      </c>
      <c r="AE1124">
        <v>0</v>
      </c>
      <c r="AF1124">
        <v>0</v>
      </c>
      <c r="AG1124">
        <v>0</v>
      </c>
      <c r="AH1124" t="s">
        <v>240</v>
      </c>
      <c r="AI1124" s="1">
        <v>44670.954479166663</v>
      </c>
      <c r="AJ1124">
        <v>1188</v>
      </c>
      <c r="AK1124">
        <v>4</v>
      </c>
      <c r="AL1124">
        <v>0</v>
      </c>
      <c r="AM1124">
        <v>4</v>
      </c>
      <c r="AN1124">
        <v>0</v>
      </c>
      <c r="AO1124">
        <v>4</v>
      </c>
      <c r="AP1124">
        <v>32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</row>
    <row r="1125" spans="1:57" hidden="1" x14ac:dyDescent="0.45">
      <c r="A1125" t="s">
        <v>2481</v>
      </c>
      <c r="B1125" t="s">
        <v>79</v>
      </c>
      <c r="C1125" t="s">
        <v>2467</v>
      </c>
      <c r="D1125" t="s">
        <v>81</v>
      </c>
      <c r="E1125" s="2" t="str">
        <f>HYPERLINK("capsilon://?command=openfolder&amp;siteaddress=FAM.docvelocity-na8.net&amp;folderid=FX61E1076E-E79B-7203-79BD-E7059E75C746","FX22046131")</f>
        <v>FX22046131</v>
      </c>
      <c r="F1125" t="s">
        <v>19</v>
      </c>
      <c r="G1125" t="s">
        <v>19</v>
      </c>
      <c r="H1125" t="s">
        <v>82</v>
      </c>
      <c r="I1125" t="s">
        <v>2474</v>
      </c>
      <c r="J1125">
        <v>152</v>
      </c>
      <c r="K1125" t="s">
        <v>84</v>
      </c>
      <c r="L1125" t="s">
        <v>85</v>
      </c>
      <c r="M1125" t="s">
        <v>86</v>
      </c>
      <c r="N1125">
        <v>2</v>
      </c>
      <c r="O1125" s="1">
        <v>44670.922546296293</v>
      </c>
      <c r="P1125" s="1">
        <v>44670.951620370368</v>
      </c>
      <c r="Q1125">
        <v>1040</v>
      </c>
      <c r="R1125">
        <v>1472</v>
      </c>
      <c r="S1125" t="b">
        <v>0</v>
      </c>
      <c r="T1125" t="s">
        <v>87</v>
      </c>
      <c r="U1125" t="b">
        <v>1</v>
      </c>
      <c r="V1125" t="s">
        <v>315</v>
      </c>
      <c r="W1125" s="1">
        <v>44670.930601851855</v>
      </c>
      <c r="X1125">
        <v>576</v>
      </c>
      <c r="Y1125">
        <v>142</v>
      </c>
      <c r="Z1125">
        <v>0</v>
      </c>
      <c r="AA1125">
        <v>142</v>
      </c>
      <c r="AB1125">
        <v>0</v>
      </c>
      <c r="AC1125">
        <v>8</v>
      </c>
      <c r="AD1125">
        <v>10</v>
      </c>
      <c r="AE1125">
        <v>0</v>
      </c>
      <c r="AF1125">
        <v>0</v>
      </c>
      <c r="AG1125">
        <v>0</v>
      </c>
      <c r="AH1125" t="s">
        <v>200</v>
      </c>
      <c r="AI1125" s="1">
        <v>44670.951620370368</v>
      </c>
      <c r="AJ1125">
        <v>896</v>
      </c>
      <c r="AK1125">
        <v>2</v>
      </c>
      <c r="AL1125">
        <v>0</v>
      </c>
      <c r="AM1125">
        <v>2</v>
      </c>
      <c r="AN1125">
        <v>0</v>
      </c>
      <c r="AO1125">
        <v>1</v>
      </c>
      <c r="AP1125">
        <v>8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</row>
    <row r="1126" spans="1:57" hidden="1" x14ac:dyDescent="0.45">
      <c r="A1126" t="s">
        <v>2482</v>
      </c>
      <c r="B1126" t="s">
        <v>79</v>
      </c>
      <c r="C1126" t="s">
        <v>2467</v>
      </c>
      <c r="D1126" t="s">
        <v>81</v>
      </c>
      <c r="E1126" s="2" t="str">
        <f>HYPERLINK("capsilon://?command=openfolder&amp;siteaddress=FAM.docvelocity-na8.net&amp;folderid=FX61E1076E-E79B-7203-79BD-E7059E75C746","FX22046131")</f>
        <v>FX22046131</v>
      </c>
      <c r="F1126" t="s">
        <v>19</v>
      </c>
      <c r="G1126" t="s">
        <v>19</v>
      </c>
      <c r="H1126" t="s">
        <v>82</v>
      </c>
      <c r="I1126" t="s">
        <v>2478</v>
      </c>
      <c r="J1126">
        <v>142</v>
      </c>
      <c r="K1126" t="s">
        <v>84</v>
      </c>
      <c r="L1126" t="s">
        <v>85</v>
      </c>
      <c r="M1126" t="s">
        <v>86</v>
      </c>
      <c r="N1126">
        <v>2</v>
      </c>
      <c r="O1126" s="1">
        <v>44670.924537037034</v>
      </c>
      <c r="P1126" s="1">
        <v>44670.957106481481</v>
      </c>
      <c r="Q1126">
        <v>1827</v>
      </c>
      <c r="R1126">
        <v>987</v>
      </c>
      <c r="S1126" t="b">
        <v>0</v>
      </c>
      <c r="T1126" t="s">
        <v>87</v>
      </c>
      <c r="U1126" t="b">
        <v>1</v>
      </c>
      <c r="V1126" t="s">
        <v>322</v>
      </c>
      <c r="W1126" s="1">
        <v>44670.931180555555</v>
      </c>
      <c r="X1126">
        <v>514</v>
      </c>
      <c r="Y1126">
        <v>132</v>
      </c>
      <c r="Z1126">
        <v>0</v>
      </c>
      <c r="AA1126">
        <v>132</v>
      </c>
      <c r="AB1126">
        <v>0</v>
      </c>
      <c r="AC1126">
        <v>16</v>
      </c>
      <c r="AD1126">
        <v>10</v>
      </c>
      <c r="AE1126">
        <v>0</v>
      </c>
      <c r="AF1126">
        <v>0</v>
      </c>
      <c r="AG1126">
        <v>0</v>
      </c>
      <c r="AH1126" t="s">
        <v>200</v>
      </c>
      <c r="AI1126" s="1">
        <v>44670.957106481481</v>
      </c>
      <c r="AJ1126">
        <v>473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10</v>
      </c>
      <c r="AQ1126">
        <v>0</v>
      </c>
      <c r="AR1126">
        <v>0</v>
      </c>
      <c r="AS1126">
        <v>0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</row>
    <row r="1127" spans="1:57" hidden="1" x14ac:dyDescent="0.45">
      <c r="A1127" t="s">
        <v>2483</v>
      </c>
      <c r="B1127" t="s">
        <v>79</v>
      </c>
      <c r="C1127" t="s">
        <v>2484</v>
      </c>
      <c r="D1127" t="s">
        <v>81</v>
      </c>
      <c r="E1127" s="2" t="str">
        <f>HYPERLINK("capsilon://?command=openfolder&amp;siteaddress=FAM.docvelocity-na8.net&amp;folderid=FX4A5EA12F-0F82-3E29-7DFA-ABC80CECC6E3","FX22047371")</f>
        <v>FX22047371</v>
      </c>
      <c r="F1127" t="s">
        <v>19</v>
      </c>
      <c r="G1127" t="s">
        <v>19</v>
      </c>
      <c r="H1127" t="s">
        <v>82</v>
      </c>
      <c r="I1127" t="s">
        <v>2485</v>
      </c>
      <c r="J1127">
        <v>86</v>
      </c>
      <c r="K1127" t="s">
        <v>84</v>
      </c>
      <c r="L1127" t="s">
        <v>85</v>
      </c>
      <c r="M1127" t="s">
        <v>86</v>
      </c>
      <c r="N1127">
        <v>1</v>
      </c>
      <c r="O1127" s="1">
        <v>44670.98978009259</v>
      </c>
      <c r="P1127" s="1">
        <v>44670.998032407406</v>
      </c>
      <c r="Q1127">
        <v>361</v>
      </c>
      <c r="R1127">
        <v>352</v>
      </c>
      <c r="S1127" t="b">
        <v>0</v>
      </c>
      <c r="T1127" t="s">
        <v>87</v>
      </c>
      <c r="U1127" t="b">
        <v>0</v>
      </c>
      <c r="V1127" t="s">
        <v>315</v>
      </c>
      <c r="W1127" s="1">
        <v>44670.998032407406</v>
      </c>
      <c r="X1127">
        <v>352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86</v>
      </c>
      <c r="AE1127">
        <v>74</v>
      </c>
      <c r="AF1127">
        <v>0</v>
      </c>
      <c r="AG1127">
        <v>6</v>
      </c>
      <c r="AH1127" t="s">
        <v>87</v>
      </c>
      <c r="AI1127" t="s">
        <v>87</v>
      </c>
      <c r="AJ1127" t="s">
        <v>87</v>
      </c>
      <c r="AK1127" t="s">
        <v>87</v>
      </c>
      <c r="AL1127" t="s">
        <v>87</v>
      </c>
      <c r="AM1127" t="s">
        <v>87</v>
      </c>
      <c r="AN1127" t="s">
        <v>87</v>
      </c>
      <c r="AO1127" t="s">
        <v>87</v>
      </c>
      <c r="AP1127" t="s">
        <v>87</v>
      </c>
      <c r="AQ1127" t="s">
        <v>87</v>
      </c>
      <c r="AR1127" t="s">
        <v>87</v>
      </c>
      <c r="AS1127" t="s">
        <v>87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</row>
    <row r="1128" spans="1:57" hidden="1" x14ac:dyDescent="0.45">
      <c r="A1128" t="s">
        <v>2486</v>
      </c>
      <c r="B1128" t="s">
        <v>79</v>
      </c>
      <c r="C1128" t="s">
        <v>2484</v>
      </c>
      <c r="D1128" t="s">
        <v>81</v>
      </c>
      <c r="E1128" s="2" t="str">
        <f>HYPERLINK("capsilon://?command=openfolder&amp;siteaddress=FAM.docvelocity-na8.net&amp;folderid=FX4A5EA12F-0F82-3E29-7DFA-ABC80CECC6E3","FX22047371")</f>
        <v>FX22047371</v>
      </c>
      <c r="F1128" t="s">
        <v>19</v>
      </c>
      <c r="G1128" t="s">
        <v>19</v>
      </c>
      <c r="H1128" t="s">
        <v>82</v>
      </c>
      <c r="I1128" t="s">
        <v>2485</v>
      </c>
      <c r="J1128">
        <v>194</v>
      </c>
      <c r="K1128" t="s">
        <v>84</v>
      </c>
      <c r="L1128" t="s">
        <v>85</v>
      </c>
      <c r="M1128" t="s">
        <v>86</v>
      </c>
      <c r="N1128">
        <v>2</v>
      </c>
      <c r="O1128" s="1">
        <v>44670.998900462961</v>
      </c>
      <c r="P1128" s="1">
        <v>44671.091157407405</v>
      </c>
      <c r="Q1128">
        <v>6952</v>
      </c>
      <c r="R1128">
        <v>1019</v>
      </c>
      <c r="S1128" t="b">
        <v>0</v>
      </c>
      <c r="T1128" t="s">
        <v>87</v>
      </c>
      <c r="U1128" t="b">
        <v>1</v>
      </c>
      <c r="V1128" t="s">
        <v>315</v>
      </c>
      <c r="W1128" s="1">
        <v>44671.003703703704</v>
      </c>
      <c r="X1128">
        <v>382</v>
      </c>
      <c r="Y1128">
        <v>99</v>
      </c>
      <c r="Z1128">
        <v>0</v>
      </c>
      <c r="AA1128">
        <v>99</v>
      </c>
      <c r="AB1128">
        <v>57</v>
      </c>
      <c r="AC1128">
        <v>3</v>
      </c>
      <c r="AD1128">
        <v>95</v>
      </c>
      <c r="AE1128">
        <v>0</v>
      </c>
      <c r="AF1128">
        <v>0</v>
      </c>
      <c r="AG1128">
        <v>0</v>
      </c>
      <c r="AH1128" t="s">
        <v>240</v>
      </c>
      <c r="AI1128" s="1">
        <v>44671.091157407405</v>
      </c>
      <c r="AJ1128">
        <v>637</v>
      </c>
      <c r="AK1128">
        <v>1</v>
      </c>
      <c r="AL1128">
        <v>0</v>
      </c>
      <c r="AM1128">
        <v>1</v>
      </c>
      <c r="AN1128">
        <v>57</v>
      </c>
      <c r="AO1128">
        <v>1</v>
      </c>
      <c r="AP1128">
        <v>94</v>
      </c>
      <c r="AQ1128">
        <v>0</v>
      </c>
      <c r="AR1128">
        <v>0</v>
      </c>
      <c r="AS1128">
        <v>0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</row>
    <row r="1129" spans="1:57" hidden="1" x14ac:dyDescent="0.45">
      <c r="A1129" t="s">
        <v>2487</v>
      </c>
      <c r="B1129" t="s">
        <v>79</v>
      </c>
      <c r="C1129" t="s">
        <v>2488</v>
      </c>
      <c r="D1129" t="s">
        <v>81</v>
      </c>
      <c r="E1129" s="2" t="str">
        <f>HYPERLINK("capsilon://?command=openfolder&amp;siteaddress=FAM.docvelocity-na8.net&amp;folderid=FXA6DB3EF7-6FFC-ADF6-4FA5-5AFE66152114","FX22047342")</f>
        <v>FX22047342</v>
      </c>
      <c r="F1129" t="s">
        <v>19</v>
      </c>
      <c r="G1129" t="s">
        <v>19</v>
      </c>
      <c r="H1129" t="s">
        <v>82</v>
      </c>
      <c r="I1129" t="s">
        <v>2489</v>
      </c>
      <c r="J1129">
        <v>309</v>
      </c>
      <c r="K1129" t="s">
        <v>84</v>
      </c>
      <c r="L1129" t="s">
        <v>85</v>
      </c>
      <c r="M1129" t="s">
        <v>86</v>
      </c>
      <c r="N1129">
        <v>1</v>
      </c>
      <c r="O1129" s="1">
        <v>44671.01326388889</v>
      </c>
      <c r="P1129" s="1">
        <v>44671.057592592595</v>
      </c>
      <c r="Q1129">
        <v>2586</v>
      </c>
      <c r="R1129">
        <v>1244</v>
      </c>
      <c r="S1129" t="b">
        <v>0</v>
      </c>
      <c r="T1129" t="s">
        <v>87</v>
      </c>
      <c r="U1129" t="b">
        <v>0</v>
      </c>
      <c r="V1129" t="s">
        <v>245</v>
      </c>
      <c r="W1129" s="1">
        <v>44671.057592592595</v>
      </c>
      <c r="X1129">
        <v>676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309</v>
      </c>
      <c r="AE1129">
        <v>257</v>
      </c>
      <c r="AF1129">
        <v>0</v>
      </c>
      <c r="AG1129">
        <v>12</v>
      </c>
      <c r="AH1129" t="s">
        <v>87</v>
      </c>
      <c r="AI1129" t="s">
        <v>87</v>
      </c>
      <c r="AJ1129" t="s">
        <v>87</v>
      </c>
      <c r="AK1129" t="s">
        <v>87</v>
      </c>
      <c r="AL1129" t="s">
        <v>87</v>
      </c>
      <c r="AM1129" t="s">
        <v>87</v>
      </c>
      <c r="AN1129" t="s">
        <v>87</v>
      </c>
      <c r="AO1129" t="s">
        <v>87</v>
      </c>
      <c r="AP1129" t="s">
        <v>87</v>
      </c>
      <c r="AQ1129" t="s">
        <v>87</v>
      </c>
      <c r="AR1129" t="s">
        <v>87</v>
      </c>
      <c r="AS1129" t="s">
        <v>87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</row>
    <row r="1130" spans="1:57" hidden="1" x14ac:dyDescent="0.45">
      <c r="A1130" t="s">
        <v>2490</v>
      </c>
      <c r="B1130" t="s">
        <v>79</v>
      </c>
      <c r="C1130" t="s">
        <v>2488</v>
      </c>
      <c r="D1130" t="s">
        <v>81</v>
      </c>
      <c r="E1130" s="2" t="str">
        <f>HYPERLINK("capsilon://?command=openfolder&amp;siteaddress=FAM.docvelocity-na8.net&amp;folderid=FXA6DB3EF7-6FFC-ADF6-4FA5-5AFE66152114","FX22047342")</f>
        <v>FX22047342</v>
      </c>
      <c r="F1130" t="s">
        <v>19</v>
      </c>
      <c r="G1130" t="s">
        <v>19</v>
      </c>
      <c r="H1130" t="s">
        <v>82</v>
      </c>
      <c r="I1130" t="s">
        <v>2489</v>
      </c>
      <c r="J1130">
        <v>477</v>
      </c>
      <c r="K1130" t="s">
        <v>84</v>
      </c>
      <c r="L1130" t="s">
        <v>85</v>
      </c>
      <c r="M1130" t="s">
        <v>86</v>
      </c>
      <c r="N1130">
        <v>2</v>
      </c>
      <c r="O1130" s="1">
        <v>44671.058749999997</v>
      </c>
      <c r="P1130" s="1">
        <v>44671.121620370373</v>
      </c>
      <c r="Q1130">
        <v>1260</v>
      </c>
      <c r="R1130">
        <v>4172</v>
      </c>
      <c r="S1130" t="b">
        <v>0</v>
      </c>
      <c r="T1130" t="s">
        <v>87</v>
      </c>
      <c r="U1130" t="b">
        <v>1</v>
      </c>
      <c r="V1130" t="s">
        <v>322</v>
      </c>
      <c r="W1130" s="1">
        <v>44671.087592592594</v>
      </c>
      <c r="X1130">
        <v>2399</v>
      </c>
      <c r="Y1130">
        <v>378</v>
      </c>
      <c r="Z1130">
        <v>0</v>
      </c>
      <c r="AA1130">
        <v>378</v>
      </c>
      <c r="AB1130">
        <v>0</v>
      </c>
      <c r="AC1130">
        <v>143</v>
      </c>
      <c r="AD1130">
        <v>99</v>
      </c>
      <c r="AE1130">
        <v>0</v>
      </c>
      <c r="AF1130">
        <v>0</v>
      </c>
      <c r="AG1130">
        <v>0</v>
      </c>
      <c r="AH1130" t="s">
        <v>200</v>
      </c>
      <c r="AI1130" s="1">
        <v>44671.121620370373</v>
      </c>
      <c r="AJ1130">
        <v>1538</v>
      </c>
      <c r="AK1130">
        <v>2</v>
      </c>
      <c r="AL1130">
        <v>0</v>
      </c>
      <c r="AM1130">
        <v>2</v>
      </c>
      <c r="AN1130">
        <v>0</v>
      </c>
      <c r="AO1130">
        <v>1</v>
      </c>
      <c r="AP1130">
        <v>97</v>
      </c>
      <c r="AQ1130">
        <v>0</v>
      </c>
      <c r="AR1130">
        <v>0</v>
      </c>
      <c r="AS1130">
        <v>0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</row>
    <row r="1131" spans="1:57" hidden="1" x14ac:dyDescent="0.45">
      <c r="A1131" t="s">
        <v>2491</v>
      </c>
      <c r="B1131" t="s">
        <v>79</v>
      </c>
      <c r="C1131" t="s">
        <v>600</v>
      </c>
      <c r="D1131" t="s">
        <v>81</v>
      </c>
      <c r="E1131" s="2" t="str">
        <f>HYPERLINK("capsilon://?command=openfolder&amp;siteaddress=FAM.docvelocity-na8.net&amp;folderid=FX1158A4B4-62C1-35C2-C2D3-A959EB3F8A62","FX220490")</f>
        <v>FX220490</v>
      </c>
      <c r="F1131" t="s">
        <v>19</v>
      </c>
      <c r="G1131" t="s">
        <v>19</v>
      </c>
      <c r="H1131" t="s">
        <v>82</v>
      </c>
      <c r="I1131" t="s">
        <v>2492</v>
      </c>
      <c r="J1131">
        <v>46</v>
      </c>
      <c r="K1131" t="s">
        <v>84</v>
      </c>
      <c r="L1131" t="s">
        <v>85</v>
      </c>
      <c r="M1131" t="s">
        <v>86</v>
      </c>
      <c r="N1131">
        <v>1</v>
      </c>
      <c r="O1131" s="1">
        <v>44671.366863425923</v>
      </c>
      <c r="P1131" s="1">
        <v>44671.370439814818</v>
      </c>
      <c r="Q1131">
        <v>142</v>
      </c>
      <c r="R1131">
        <v>167</v>
      </c>
      <c r="S1131" t="b">
        <v>0</v>
      </c>
      <c r="T1131" t="s">
        <v>87</v>
      </c>
      <c r="U1131" t="b">
        <v>0</v>
      </c>
      <c r="V1131" t="s">
        <v>1628</v>
      </c>
      <c r="W1131" s="1">
        <v>44671.370439814818</v>
      </c>
      <c r="X1131">
        <v>167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46</v>
      </c>
      <c r="AE1131">
        <v>41</v>
      </c>
      <c r="AF1131">
        <v>0</v>
      </c>
      <c r="AG1131">
        <v>2</v>
      </c>
      <c r="AH1131" t="s">
        <v>87</v>
      </c>
      <c r="AI1131" t="s">
        <v>87</v>
      </c>
      <c r="AJ1131" t="s">
        <v>87</v>
      </c>
      <c r="AK1131" t="s">
        <v>87</v>
      </c>
      <c r="AL1131" t="s">
        <v>87</v>
      </c>
      <c r="AM1131" t="s">
        <v>87</v>
      </c>
      <c r="AN1131" t="s">
        <v>87</v>
      </c>
      <c r="AO1131" t="s">
        <v>87</v>
      </c>
      <c r="AP1131" t="s">
        <v>87</v>
      </c>
      <c r="AQ1131" t="s">
        <v>87</v>
      </c>
      <c r="AR1131" t="s">
        <v>87</v>
      </c>
      <c r="AS1131" t="s">
        <v>87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</row>
    <row r="1132" spans="1:57" hidden="1" x14ac:dyDescent="0.45">
      <c r="A1132" t="s">
        <v>2493</v>
      </c>
      <c r="B1132" t="s">
        <v>79</v>
      </c>
      <c r="C1132" t="s">
        <v>600</v>
      </c>
      <c r="D1132" t="s">
        <v>81</v>
      </c>
      <c r="E1132" s="2" t="str">
        <f>HYPERLINK("capsilon://?command=openfolder&amp;siteaddress=FAM.docvelocity-na8.net&amp;folderid=FX1158A4B4-62C1-35C2-C2D3-A959EB3F8A62","FX220490")</f>
        <v>FX220490</v>
      </c>
      <c r="F1132" t="s">
        <v>19</v>
      </c>
      <c r="G1132" t="s">
        <v>19</v>
      </c>
      <c r="H1132" t="s">
        <v>82</v>
      </c>
      <c r="I1132" t="s">
        <v>2492</v>
      </c>
      <c r="J1132">
        <v>70</v>
      </c>
      <c r="K1132" t="s">
        <v>84</v>
      </c>
      <c r="L1132" t="s">
        <v>85</v>
      </c>
      <c r="M1132" t="s">
        <v>86</v>
      </c>
      <c r="N1132">
        <v>2</v>
      </c>
      <c r="O1132" s="1">
        <v>44671.371064814812</v>
      </c>
      <c r="P1132" s="1">
        <v>44671.38144675926</v>
      </c>
      <c r="Q1132">
        <v>204</v>
      </c>
      <c r="R1132">
        <v>693</v>
      </c>
      <c r="S1132" t="b">
        <v>0</v>
      </c>
      <c r="T1132" t="s">
        <v>87</v>
      </c>
      <c r="U1132" t="b">
        <v>1</v>
      </c>
      <c r="V1132" t="s">
        <v>1628</v>
      </c>
      <c r="W1132" s="1">
        <v>44671.377696759257</v>
      </c>
      <c r="X1132">
        <v>370</v>
      </c>
      <c r="Y1132">
        <v>66</v>
      </c>
      <c r="Z1132">
        <v>0</v>
      </c>
      <c r="AA1132">
        <v>66</v>
      </c>
      <c r="AB1132">
        <v>0</v>
      </c>
      <c r="AC1132">
        <v>10</v>
      </c>
      <c r="AD1132">
        <v>4</v>
      </c>
      <c r="AE1132">
        <v>0</v>
      </c>
      <c r="AF1132">
        <v>0</v>
      </c>
      <c r="AG1132">
        <v>0</v>
      </c>
      <c r="AH1132" t="s">
        <v>420</v>
      </c>
      <c r="AI1132" s="1">
        <v>44671.38144675926</v>
      </c>
      <c r="AJ1132">
        <v>323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4</v>
      </c>
      <c r="AQ1132">
        <v>0</v>
      </c>
      <c r="AR1132">
        <v>0</v>
      </c>
      <c r="AS1132">
        <v>0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</row>
    <row r="1133" spans="1:57" hidden="1" x14ac:dyDescent="0.45">
      <c r="A1133" t="s">
        <v>2494</v>
      </c>
      <c r="B1133" t="s">
        <v>79</v>
      </c>
      <c r="C1133" t="s">
        <v>2495</v>
      </c>
      <c r="D1133" t="s">
        <v>81</v>
      </c>
      <c r="E1133" s="2" t="str">
        <f>HYPERLINK("capsilon://?command=openfolder&amp;siteaddress=FAM.docvelocity-na8.net&amp;folderid=FXF524A245-5B7B-DB60-0B00-BE7845B6E2B4","FX2204759")</f>
        <v>FX2204759</v>
      </c>
      <c r="F1133" t="s">
        <v>19</v>
      </c>
      <c r="G1133" t="s">
        <v>19</v>
      </c>
      <c r="H1133" t="s">
        <v>82</v>
      </c>
      <c r="I1133" t="s">
        <v>2496</v>
      </c>
      <c r="J1133">
        <v>190</v>
      </c>
      <c r="K1133" t="s">
        <v>84</v>
      </c>
      <c r="L1133" t="s">
        <v>85</v>
      </c>
      <c r="M1133" t="s">
        <v>86</v>
      </c>
      <c r="N1133">
        <v>1</v>
      </c>
      <c r="O1133" s="1">
        <v>44655.529016203705</v>
      </c>
      <c r="P1133" s="1">
        <v>44655.548460648148</v>
      </c>
      <c r="Q1133">
        <v>1197</v>
      </c>
      <c r="R1133">
        <v>483</v>
      </c>
      <c r="S1133" t="b">
        <v>0</v>
      </c>
      <c r="T1133" t="s">
        <v>87</v>
      </c>
      <c r="U1133" t="b">
        <v>0</v>
      </c>
      <c r="V1133" t="s">
        <v>88</v>
      </c>
      <c r="W1133" s="1">
        <v>44655.548460648148</v>
      </c>
      <c r="X1133">
        <v>106</v>
      </c>
      <c r="Y1133">
        <v>1</v>
      </c>
      <c r="Z1133">
        <v>0</v>
      </c>
      <c r="AA1133">
        <v>1</v>
      </c>
      <c r="AB1133">
        <v>0</v>
      </c>
      <c r="AC1133">
        <v>0</v>
      </c>
      <c r="AD1133">
        <v>189</v>
      </c>
      <c r="AE1133">
        <v>164</v>
      </c>
      <c r="AF1133">
        <v>0</v>
      </c>
      <c r="AG1133">
        <v>4</v>
      </c>
      <c r="AH1133" t="s">
        <v>87</v>
      </c>
      <c r="AI1133" t="s">
        <v>87</v>
      </c>
      <c r="AJ1133" t="s">
        <v>87</v>
      </c>
      <c r="AK1133" t="s">
        <v>87</v>
      </c>
      <c r="AL1133" t="s">
        <v>87</v>
      </c>
      <c r="AM1133" t="s">
        <v>87</v>
      </c>
      <c r="AN1133" t="s">
        <v>87</v>
      </c>
      <c r="AO1133" t="s">
        <v>87</v>
      </c>
      <c r="AP1133" t="s">
        <v>87</v>
      </c>
      <c r="AQ1133" t="s">
        <v>87</v>
      </c>
      <c r="AR1133" t="s">
        <v>87</v>
      </c>
      <c r="AS1133" t="s">
        <v>87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</row>
    <row r="1134" spans="1:57" hidden="1" x14ac:dyDescent="0.45">
      <c r="A1134" t="s">
        <v>2497</v>
      </c>
      <c r="B1134" t="s">
        <v>79</v>
      </c>
      <c r="C1134" t="s">
        <v>324</v>
      </c>
      <c r="D1134" t="s">
        <v>81</v>
      </c>
      <c r="E1134" s="2" t="str">
        <f>HYPERLINK("capsilon://?command=openfolder&amp;siteaddress=FAM.docvelocity-na8.net&amp;folderid=FX54F1F4DB-835A-D33A-3FE9-0C9D6B588938","FX220312270")</f>
        <v>FX220312270</v>
      </c>
      <c r="F1134" t="s">
        <v>19</v>
      </c>
      <c r="G1134" t="s">
        <v>19</v>
      </c>
      <c r="H1134" t="s">
        <v>82</v>
      </c>
      <c r="I1134" t="s">
        <v>2498</v>
      </c>
      <c r="J1134">
        <v>0</v>
      </c>
      <c r="K1134" t="s">
        <v>84</v>
      </c>
      <c r="L1134" t="s">
        <v>85</v>
      </c>
      <c r="M1134" t="s">
        <v>86</v>
      </c>
      <c r="N1134">
        <v>2</v>
      </c>
      <c r="O1134" s="1">
        <v>44671.42633101852</v>
      </c>
      <c r="P1134" s="1">
        <v>44671.492685185185</v>
      </c>
      <c r="Q1134">
        <v>4616</v>
      </c>
      <c r="R1134">
        <v>1117</v>
      </c>
      <c r="S1134" t="b">
        <v>0</v>
      </c>
      <c r="T1134" t="s">
        <v>87</v>
      </c>
      <c r="U1134" t="b">
        <v>0</v>
      </c>
      <c r="V1134" t="s">
        <v>1628</v>
      </c>
      <c r="W1134" s="1">
        <v>44671.472280092596</v>
      </c>
      <c r="X1134">
        <v>727</v>
      </c>
      <c r="Y1134">
        <v>37</v>
      </c>
      <c r="Z1134">
        <v>0</v>
      </c>
      <c r="AA1134">
        <v>37</v>
      </c>
      <c r="AB1134">
        <v>0</v>
      </c>
      <c r="AC1134">
        <v>27</v>
      </c>
      <c r="AD1134">
        <v>-37</v>
      </c>
      <c r="AE1134">
        <v>0</v>
      </c>
      <c r="AF1134">
        <v>0</v>
      </c>
      <c r="AG1134">
        <v>0</v>
      </c>
      <c r="AH1134" t="s">
        <v>442</v>
      </c>
      <c r="AI1134" s="1">
        <v>44671.492685185185</v>
      </c>
      <c r="AJ1134">
        <v>301</v>
      </c>
      <c r="AK1134">
        <v>2</v>
      </c>
      <c r="AL1134">
        <v>0</v>
      </c>
      <c r="AM1134">
        <v>2</v>
      </c>
      <c r="AN1134">
        <v>0</v>
      </c>
      <c r="AO1134">
        <v>2</v>
      </c>
      <c r="AP1134">
        <v>-39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</row>
    <row r="1135" spans="1:57" hidden="1" x14ac:dyDescent="0.45">
      <c r="A1135" t="s">
        <v>2499</v>
      </c>
      <c r="B1135" t="s">
        <v>79</v>
      </c>
      <c r="C1135" t="s">
        <v>2500</v>
      </c>
      <c r="D1135" t="s">
        <v>81</v>
      </c>
      <c r="E1135" s="2" t="str">
        <f>HYPERLINK("capsilon://?command=openfolder&amp;siteaddress=FAM.docvelocity-na8.net&amp;folderid=FX3EF71CCD-7C20-9AF0-519C-CE99DC2B7485","FX220313830")</f>
        <v>FX220313830</v>
      </c>
      <c r="F1135" t="s">
        <v>19</v>
      </c>
      <c r="G1135" t="s">
        <v>19</v>
      </c>
      <c r="H1135" t="s">
        <v>82</v>
      </c>
      <c r="I1135" t="s">
        <v>2501</v>
      </c>
      <c r="J1135">
        <v>0</v>
      </c>
      <c r="K1135" t="s">
        <v>84</v>
      </c>
      <c r="L1135" t="s">
        <v>85</v>
      </c>
      <c r="M1135" t="s">
        <v>86</v>
      </c>
      <c r="N1135">
        <v>2</v>
      </c>
      <c r="O1135" s="1">
        <v>44655.530451388891</v>
      </c>
      <c r="P1135" s="1">
        <v>44655.539224537039</v>
      </c>
      <c r="Q1135">
        <v>545</v>
      </c>
      <c r="R1135">
        <v>213</v>
      </c>
      <c r="S1135" t="b">
        <v>0</v>
      </c>
      <c r="T1135" t="s">
        <v>87</v>
      </c>
      <c r="U1135" t="b">
        <v>0</v>
      </c>
      <c r="V1135" t="s">
        <v>531</v>
      </c>
      <c r="W1135" s="1">
        <v>44655.532326388886</v>
      </c>
      <c r="X1135">
        <v>144</v>
      </c>
      <c r="Y1135">
        <v>9</v>
      </c>
      <c r="Z1135">
        <v>0</v>
      </c>
      <c r="AA1135">
        <v>9</v>
      </c>
      <c r="AB1135">
        <v>0</v>
      </c>
      <c r="AC1135">
        <v>2</v>
      </c>
      <c r="AD1135">
        <v>-9</v>
      </c>
      <c r="AE1135">
        <v>0</v>
      </c>
      <c r="AF1135">
        <v>0</v>
      </c>
      <c r="AG1135">
        <v>0</v>
      </c>
      <c r="AH1135" t="s">
        <v>182</v>
      </c>
      <c r="AI1135" s="1">
        <v>44655.539224537039</v>
      </c>
      <c r="AJ1135">
        <v>69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-9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</row>
    <row r="1136" spans="1:57" hidden="1" x14ac:dyDescent="0.45">
      <c r="A1136" t="s">
        <v>2502</v>
      </c>
      <c r="B1136" t="s">
        <v>79</v>
      </c>
      <c r="C1136" t="s">
        <v>2503</v>
      </c>
      <c r="D1136" t="s">
        <v>81</v>
      </c>
      <c r="E1136" s="2" t="str">
        <f>HYPERLINK("capsilon://?command=openfolder&amp;siteaddress=FAM.docvelocity-na8.net&amp;folderid=FXFEC20D9E-115D-F3D3-F69D-2799873AC5F2","FX22044723")</f>
        <v>FX22044723</v>
      </c>
      <c r="F1136" t="s">
        <v>19</v>
      </c>
      <c r="G1136" t="s">
        <v>19</v>
      </c>
      <c r="H1136" t="s">
        <v>82</v>
      </c>
      <c r="I1136" t="s">
        <v>2504</v>
      </c>
      <c r="J1136">
        <v>28</v>
      </c>
      <c r="K1136" t="s">
        <v>84</v>
      </c>
      <c r="L1136" t="s">
        <v>85</v>
      </c>
      <c r="M1136" t="s">
        <v>86</v>
      </c>
      <c r="N1136">
        <v>1</v>
      </c>
      <c r="O1136" s="1">
        <v>44671.447141203702</v>
      </c>
      <c r="P1136" s="1">
        <v>44671.599502314813</v>
      </c>
      <c r="Q1136">
        <v>12525</v>
      </c>
      <c r="R1136">
        <v>639</v>
      </c>
      <c r="S1136" t="b">
        <v>0</v>
      </c>
      <c r="T1136" t="s">
        <v>87</v>
      </c>
      <c r="U1136" t="b">
        <v>0</v>
      </c>
      <c r="V1136" t="s">
        <v>88</v>
      </c>
      <c r="W1136" s="1">
        <v>44671.599502314813</v>
      </c>
      <c r="X1136">
        <v>133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28</v>
      </c>
      <c r="AE1136">
        <v>21</v>
      </c>
      <c r="AF1136">
        <v>0</v>
      </c>
      <c r="AG1136">
        <v>4</v>
      </c>
      <c r="AH1136" t="s">
        <v>87</v>
      </c>
      <c r="AI1136" t="s">
        <v>87</v>
      </c>
      <c r="AJ1136" t="s">
        <v>87</v>
      </c>
      <c r="AK1136" t="s">
        <v>87</v>
      </c>
      <c r="AL1136" t="s">
        <v>87</v>
      </c>
      <c r="AM1136" t="s">
        <v>87</v>
      </c>
      <c r="AN1136" t="s">
        <v>87</v>
      </c>
      <c r="AO1136" t="s">
        <v>87</v>
      </c>
      <c r="AP1136" t="s">
        <v>87</v>
      </c>
      <c r="AQ1136" t="s">
        <v>87</v>
      </c>
      <c r="AR1136" t="s">
        <v>87</v>
      </c>
      <c r="AS1136" t="s">
        <v>87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</row>
    <row r="1137" spans="1:57" hidden="1" x14ac:dyDescent="0.45">
      <c r="A1137" t="s">
        <v>2505</v>
      </c>
      <c r="B1137" t="s">
        <v>79</v>
      </c>
      <c r="C1137" t="s">
        <v>2259</v>
      </c>
      <c r="D1137" t="s">
        <v>81</v>
      </c>
      <c r="E1137" s="2" t="str">
        <f>HYPERLINK("capsilon://?command=openfolder&amp;siteaddress=FAM.docvelocity-na8.net&amp;folderid=FX3E456EE3-0DE4-D416-30F1-D538742D9949","FX22044172")</f>
        <v>FX22044172</v>
      </c>
      <c r="F1137" t="s">
        <v>19</v>
      </c>
      <c r="G1137" t="s">
        <v>19</v>
      </c>
      <c r="H1137" t="s">
        <v>82</v>
      </c>
      <c r="I1137" t="s">
        <v>2506</v>
      </c>
      <c r="J1137">
        <v>0</v>
      </c>
      <c r="K1137" t="s">
        <v>84</v>
      </c>
      <c r="L1137" t="s">
        <v>85</v>
      </c>
      <c r="M1137" t="s">
        <v>86</v>
      </c>
      <c r="N1137">
        <v>2</v>
      </c>
      <c r="O1137" s="1">
        <v>44671.452951388892</v>
      </c>
      <c r="P1137" s="1">
        <v>44671.456446759257</v>
      </c>
      <c r="Q1137">
        <v>84</v>
      </c>
      <c r="R1137">
        <v>218</v>
      </c>
      <c r="S1137" t="b">
        <v>0</v>
      </c>
      <c r="T1137" t="s">
        <v>87</v>
      </c>
      <c r="U1137" t="b">
        <v>0</v>
      </c>
      <c r="V1137" t="s">
        <v>148</v>
      </c>
      <c r="W1137" s="1">
        <v>44671.454942129632</v>
      </c>
      <c r="X1137">
        <v>139</v>
      </c>
      <c r="Y1137">
        <v>9</v>
      </c>
      <c r="Z1137">
        <v>0</v>
      </c>
      <c r="AA1137">
        <v>9</v>
      </c>
      <c r="AB1137">
        <v>0</v>
      </c>
      <c r="AC1137">
        <v>2</v>
      </c>
      <c r="AD1137">
        <v>-9</v>
      </c>
      <c r="AE1137">
        <v>0</v>
      </c>
      <c r="AF1137">
        <v>0</v>
      </c>
      <c r="AG1137">
        <v>0</v>
      </c>
      <c r="AH1137" t="s">
        <v>413</v>
      </c>
      <c r="AI1137" s="1">
        <v>44671.456446759257</v>
      </c>
      <c r="AJ1137">
        <v>79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-9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</row>
    <row r="1138" spans="1:57" hidden="1" x14ac:dyDescent="0.45">
      <c r="A1138" t="s">
        <v>2507</v>
      </c>
      <c r="B1138" t="s">
        <v>79</v>
      </c>
      <c r="C1138" t="s">
        <v>2508</v>
      </c>
      <c r="D1138" t="s">
        <v>81</v>
      </c>
      <c r="E1138" s="2" t="str">
        <f>HYPERLINK("capsilon://?command=openfolder&amp;siteaddress=FAM.docvelocity-na8.net&amp;folderid=FX084C0A74-B8B5-A7A5-ABE9-B34A25C6A73D","FX22046531")</f>
        <v>FX22046531</v>
      </c>
      <c r="F1138" t="s">
        <v>19</v>
      </c>
      <c r="G1138" t="s">
        <v>19</v>
      </c>
      <c r="H1138" t="s">
        <v>82</v>
      </c>
      <c r="I1138" t="s">
        <v>2509</v>
      </c>
      <c r="J1138">
        <v>0</v>
      </c>
      <c r="K1138" t="s">
        <v>84</v>
      </c>
      <c r="L1138" t="s">
        <v>85</v>
      </c>
      <c r="M1138" t="s">
        <v>86</v>
      </c>
      <c r="N1138">
        <v>2</v>
      </c>
      <c r="O1138" s="1">
        <v>44671.455949074072</v>
      </c>
      <c r="P1138" s="1">
        <v>44671.467939814815</v>
      </c>
      <c r="Q1138">
        <v>823</v>
      </c>
      <c r="R1138">
        <v>213</v>
      </c>
      <c r="S1138" t="b">
        <v>0</v>
      </c>
      <c r="T1138" t="s">
        <v>87</v>
      </c>
      <c r="U1138" t="b">
        <v>0</v>
      </c>
      <c r="V1138" t="s">
        <v>148</v>
      </c>
      <c r="W1138" s="1">
        <v>44671.457928240743</v>
      </c>
      <c r="X1138">
        <v>156</v>
      </c>
      <c r="Y1138">
        <v>9</v>
      </c>
      <c r="Z1138">
        <v>0</v>
      </c>
      <c r="AA1138">
        <v>9</v>
      </c>
      <c r="AB1138">
        <v>0</v>
      </c>
      <c r="AC1138">
        <v>3</v>
      </c>
      <c r="AD1138">
        <v>-9</v>
      </c>
      <c r="AE1138">
        <v>0</v>
      </c>
      <c r="AF1138">
        <v>0</v>
      </c>
      <c r="AG1138">
        <v>0</v>
      </c>
      <c r="AH1138" t="s">
        <v>1797</v>
      </c>
      <c r="AI1138" s="1">
        <v>44671.467939814815</v>
      </c>
      <c r="AJ1138">
        <v>57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-9</v>
      </c>
      <c r="AQ1138">
        <v>0</v>
      </c>
      <c r="AR1138">
        <v>0</v>
      </c>
      <c r="AS1138">
        <v>0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</row>
    <row r="1139" spans="1:57" hidden="1" x14ac:dyDescent="0.45">
      <c r="A1139" t="s">
        <v>2510</v>
      </c>
      <c r="B1139" t="s">
        <v>79</v>
      </c>
      <c r="C1139" t="s">
        <v>2508</v>
      </c>
      <c r="D1139" t="s">
        <v>81</v>
      </c>
      <c r="E1139" s="2" t="str">
        <f>HYPERLINK("capsilon://?command=openfolder&amp;siteaddress=FAM.docvelocity-na8.net&amp;folderid=FX084C0A74-B8B5-A7A5-ABE9-B34A25C6A73D","FX22046531")</f>
        <v>FX22046531</v>
      </c>
      <c r="F1139" t="s">
        <v>19</v>
      </c>
      <c r="G1139" t="s">
        <v>19</v>
      </c>
      <c r="H1139" t="s">
        <v>82</v>
      </c>
      <c r="I1139" t="s">
        <v>2511</v>
      </c>
      <c r="J1139">
        <v>0</v>
      </c>
      <c r="K1139" t="s">
        <v>84</v>
      </c>
      <c r="L1139" t="s">
        <v>85</v>
      </c>
      <c r="M1139" t="s">
        <v>86</v>
      </c>
      <c r="N1139">
        <v>2</v>
      </c>
      <c r="O1139" s="1">
        <v>44671.456157407411</v>
      </c>
      <c r="P1139" s="1">
        <v>44671.468136574076</v>
      </c>
      <c r="Q1139">
        <v>841</v>
      </c>
      <c r="R1139">
        <v>194</v>
      </c>
      <c r="S1139" t="b">
        <v>0</v>
      </c>
      <c r="T1139" t="s">
        <v>87</v>
      </c>
      <c r="U1139" t="b">
        <v>0</v>
      </c>
      <c r="V1139" t="s">
        <v>148</v>
      </c>
      <c r="W1139" s="1">
        <v>44671.459444444445</v>
      </c>
      <c r="X1139">
        <v>130</v>
      </c>
      <c r="Y1139">
        <v>9</v>
      </c>
      <c r="Z1139">
        <v>0</v>
      </c>
      <c r="AA1139">
        <v>9</v>
      </c>
      <c r="AB1139">
        <v>0</v>
      </c>
      <c r="AC1139">
        <v>3</v>
      </c>
      <c r="AD1139">
        <v>-9</v>
      </c>
      <c r="AE1139">
        <v>0</v>
      </c>
      <c r="AF1139">
        <v>0</v>
      </c>
      <c r="AG1139">
        <v>0</v>
      </c>
      <c r="AH1139" t="s">
        <v>413</v>
      </c>
      <c r="AI1139" s="1">
        <v>44671.468136574076</v>
      </c>
      <c r="AJ1139">
        <v>64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-9</v>
      </c>
      <c r="AQ1139">
        <v>0</v>
      </c>
      <c r="AR1139">
        <v>0</v>
      </c>
      <c r="AS1139">
        <v>0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</row>
    <row r="1140" spans="1:57" hidden="1" x14ac:dyDescent="0.45">
      <c r="A1140" t="s">
        <v>2512</v>
      </c>
      <c r="B1140" t="s">
        <v>79</v>
      </c>
      <c r="C1140" t="s">
        <v>2375</v>
      </c>
      <c r="D1140" t="s">
        <v>81</v>
      </c>
      <c r="E1140" s="2" t="str">
        <f>HYPERLINK("capsilon://?command=openfolder&amp;siteaddress=FAM.docvelocity-na8.net&amp;folderid=FX301071B5-5AC1-67D1-BD84-A1C95D0A0B12","FX22046483")</f>
        <v>FX22046483</v>
      </c>
      <c r="F1140" t="s">
        <v>19</v>
      </c>
      <c r="G1140" t="s">
        <v>19</v>
      </c>
      <c r="H1140" t="s">
        <v>82</v>
      </c>
      <c r="I1140" t="s">
        <v>2513</v>
      </c>
      <c r="J1140">
        <v>0</v>
      </c>
      <c r="K1140" t="s">
        <v>84</v>
      </c>
      <c r="L1140" t="s">
        <v>85</v>
      </c>
      <c r="M1140" t="s">
        <v>86</v>
      </c>
      <c r="N1140">
        <v>2</v>
      </c>
      <c r="O1140" s="1">
        <v>44671.460949074077</v>
      </c>
      <c r="P1140" s="1">
        <v>44671.468611111108</v>
      </c>
      <c r="Q1140">
        <v>466</v>
      </c>
      <c r="R1140">
        <v>196</v>
      </c>
      <c r="S1140" t="b">
        <v>0</v>
      </c>
      <c r="T1140" t="s">
        <v>87</v>
      </c>
      <c r="U1140" t="b">
        <v>0</v>
      </c>
      <c r="V1140" t="s">
        <v>148</v>
      </c>
      <c r="W1140" s="1">
        <v>44671.462627314817</v>
      </c>
      <c r="X1140">
        <v>139</v>
      </c>
      <c r="Y1140">
        <v>9</v>
      </c>
      <c r="Z1140">
        <v>0</v>
      </c>
      <c r="AA1140">
        <v>9</v>
      </c>
      <c r="AB1140">
        <v>0</v>
      </c>
      <c r="AC1140">
        <v>2</v>
      </c>
      <c r="AD1140">
        <v>-9</v>
      </c>
      <c r="AE1140">
        <v>0</v>
      </c>
      <c r="AF1140">
        <v>0</v>
      </c>
      <c r="AG1140">
        <v>0</v>
      </c>
      <c r="AH1140" t="s">
        <v>1797</v>
      </c>
      <c r="AI1140" s="1">
        <v>44671.468611111108</v>
      </c>
      <c r="AJ1140">
        <v>57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-9</v>
      </c>
      <c r="AQ1140">
        <v>0</v>
      </c>
      <c r="AR1140">
        <v>0</v>
      </c>
      <c r="AS1140">
        <v>0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</row>
    <row r="1141" spans="1:57" hidden="1" x14ac:dyDescent="0.45">
      <c r="A1141" t="s">
        <v>2514</v>
      </c>
      <c r="B1141" t="s">
        <v>79</v>
      </c>
      <c r="C1141" t="s">
        <v>2515</v>
      </c>
      <c r="D1141" t="s">
        <v>81</v>
      </c>
      <c r="E1141" s="2" t="str">
        <f>HYPERLINK("capsilon://?command=openfolder&amp;siteaddress=FAM.docvelocity-na8.net&amp;folderid=FX55A927A7-50FE-0ACE-818E-14348FF88AA5","FX22046187")</f>
        <v>FX22046187</v>
      </c>
      <c r="F1141" t="s">
        <v>19</v>
      </c>
      <c r="G1141" t="s">
        <v>19</v>
      </c>
      <c r="H1141" t="s">
        <v>82</v>
      </c>
      <c r="I1141" t="s">
        <v>2516</v>
      </c>
      <c r="J1141">
        <v>66</v>
      </c>
      <c r="K1141" t="s">
        <v>84</v>
      </c>
      <c r="L1141" t="s">
        <v>85</v>
      </c>
      <c r="M1141" t="s">
        <v>86</v>
      </c>
      <c r="N1141">
        <v>2</v>
      </c>
      <c r="O1141" s="1">
        <v>44671.473263888889</v>
      </c>
      <c r="P1141" s="1">
        <v>44671.495891203704</v>
      </c>
      <c r="Q1141">
        <v>681</v>
      </c>
      <c r="R1141">
        <v>1274</v>
      </c>
      <c r="S1141" t="b">
        <v>0</v>
      </c>
      <c r="T1141" t="s">
        <v>87</v>
      </c>
      <c r="U1141" t="b">
        <v>0</v>
      </c>
      <c r="V1141" t="s">
        <v>98</v>
      </c>
      <c r="W1141" s="1">
        <v>44671.489305555559</v>
      </c>
      <c r="X1141">
        <v>882</v>
      </c>
      <c r="Y1141">
        <v>61</v>
      </c>
      <c r="Z1141">
        <v>0</v>
      </c>
      <c r="AA1141">
        <v>61</v>
      </c>
      <c r="AB1141">
        <v>0</v>
      </c>
      <c r="AC1141">
        <v>6</v>
      </c>
      <c r="AD1141">
        <v>5</v>
      </c>
      <c r="AE1141">
        <v>0</v>
      </c>
      <c r="AF1141">
        <v>0</v>
      </c>
      <c r="AG1141">
        <v>0</v>
      </c>
      <c r="AH1141" t="s">
        <v>442</v>
      </c>
      <c r="AI1141" s="1">
        <v>44671.495891203704</v>
      </c>
      <c r="AJ1141">
        <v>275</v>
      </c>
      <c r="AK1141">
        <v>0</v>
      </c>
      <c r="AL1141">
        <v>0</v>
      </c>
      <c r="AM1141">
        <v>0</v>
      </c>
      <c r="AN1141">
        <v>5</v>
      </c>
      <c r="AO1141">
        <v>0</v>
      </c>
      <c r="AP1141">
        <v>5</v>
      </c>
      <c r="AQ1141">
        <v>0</v>
      </c>
      <c r="AR1141">
        <v>0</v>
      </c>
      <c r="AS1141">
        <v>0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</row>
    <row r="1142" spans="1:57" hidden="1" x14ac:dyDescent="0.45">
      <c r="A1142" t="s">
        <v>2517</v>
      </c>
      <c r="B1142" t="s">
        <v>79</v>
      </c>
      <c r="C1142" t="s">
        <v>2515</v>
      </c>
      <c r="D1142" t="s">
        <v>81</v>
      </c>
      <c r="E1142" s="2" t="str">
        <f>HYPERLINK("capsilon://?command=openfolder&amp;siteaddress=FAM.docvelocity-na8.net&amp;folderid=FX55A927A7-50FE-0ACE-818E-14348FF88AA5","FX22046187")</f>
        <v>FX22046187</v>
      </c>
      <c r="F1142" t="s">
        <v>19</v>
      </c>
      <c r="G1142" t="s">
        <v>19</v>
      </c>
      <c r="H1142" t="s">
        <v>82</v>
      </c>
      <c r="I1142" t="s">
        <v>2518</v>
      </c>
      <c r="J1142">
        <v>28</v>
      </c>
      <c r="K1142" t="s">
        <v>84</v>
      </c>
      <c r="L1142" t="s">
        <v>85</v>
      </c>
      <c r="M1142" t="s">
        <v>86</v>
      </c>
      <c r="N1142">
        <v>2</v>
      </c>
      <c r="O1142" s="1">
        <v>44671.473344907405</v>
      </c>
      <c r="P1142" s="1">
        <v>44671.497557870367</v>
      </c>
      <c r="Q1142">
        <v>1767</v>
      </c>
      <c r="R1142">
        <v>325</v>
      </c>
      <c r="S1142" t="b">
        <v>0</v>
      </c>
      <c r="T1142" t="s">
        <v>87</v>
      </c>
      <c r="U1142" t="b">
        <v>0</v>
      </c>
      <c r="V1142" t="s">
        <v>148</v>
      </c>
      <c r="W1142" s="1">
        <v>44671.481238425928</v>
      </c>
      <c r="X1142">
        <v>182</v>
      </c>
      <c r="Y1142">
        <v>21</v>
      </c>
      <c r="Z1142">
        <v>0</v>
      </c>
      <c r="AA1142">
        <v>21</v>
      </c>
      <c r="AB1142">
        <v>0</v>
      </c>
      <c r="AC1142">
        <v>1</v>
      </c>
      <c r="AD1142">
        <v>7</v>
      </c>
      <c r="AE1142">
        <v>0</v>
      </c>
      <c r="AF1142">
        <v>0</v>
      </c>
      <c r="AG1142">
        <v>0</v>
      </c>
      <c r="AH1142" t="s">
        <v>442</v>
      </c>
      <c r="AI1142" s="1">
        <v>44671.497557870367</v>
      </c>
      <c r="AJ1142">
        <v>143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7</v>
      </c>
      <c r="AQ1142">
        <v>0</v>
      </c>
      <c r="AR1142">
        <v>0</v>
      </c>
      <c r="AS1142">
        <v>0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</row>
    <row r="1143" spans="1:57" hidden="1" x14ac:dyDescent="0.45">
      <c r="A1143" t="s">
        <v>2519</v>
      </c>
      <c r="B1143" t="s">
        <v>79</v>
      </c>
      <c r="C1143" t="s">
        <v>2515</v>
      </c>
      <c r="D1143" t="s">
        <v>81</v>
      </c>
      <c r="E1143" s="2" t="str">
        <f>HYPERLINK("capsilon://?command=openfolder&amp;siteaddress=FAM.docvelocity-na8.net&amp;folderid=FX55A927A7-50FE-0ACE-818E-14348FF88AA5","FX22046187")</f>
        <v>FX22046187</v>
      </c>
      <c r="F1143" t="s">
        <v>19</v>
      </c>
      <c r="G1143" t="s">
        <v>19</v>
      </c>
      <c r="H1143" t="s">
        <v>82</v>
      </c>
      <c r="I1143" t="s">
        <v>2520</v>
      </c>
      <c r="J1143">
        <v>28</v>
      </c>
      <c r="K1143" t="s">
        <v>84</v>
      </c>
      <c r="L1143" t="s">
        <v>85</v>
      </c>
      <c r="M1143" t="s">
        <v>86</v>
      </c>
      <c r="N1143">
        <v>2</v>
      </c>
      <c r="O1143" s="1">
        <v>44671.473599537036</v>
      </c>
      <c r="P1143" s="1">
        <v>44671.497523148151</v>
      </c>
      <c r="Q1143">
        <v>1782</v>
      </c>
      <c r="R1143">
        <v>285</v>
      </c>
      <c r="S1143" t="b">
        <v>0</v>
      </c>
      <c r="T1143" t="s">
        <v>87</v>
      </c>
      <c r="U1143" t="b">
        <v>0</v>
      </c>
      <c r="V1143" t="s">
        <v>148</v>
      </c>
      <c r="W1143" s="1">
        <v>44671.482997685183</v>
      </c>
      <c r="X1143">
        <v>151</v>
      </c>
      <c r="Y1143">
        <v>21</v>
      </c>
      <c r="Z1143">
        <v>0</v>
      </c>
      <c r="AA1143">
        <v>21</v>
      </c>
      <c r="AB1143">
        <v>0</v>
      </c>
      <c r="AC1143">
        <v>0</v>
      </c>
      <c r="AD1143">
        <v>7</v>
      </c>
      <c r="AE1143">
        <v>0</v>
      </c>
      <c r="AF1143">
        <v>0</v>
      </c>
      <c r="AG1143">
        <v>0</v>
      </c>
      <c r="AH1143" t="s">
        <v>479</v>
      </c>
      <c r="AI1143" s="1">
        <v>44671.497523148151</v>
      </c>
      <c r="AJ1143">
        <v>134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7</v>
      </c>
      <c r="AQ1143">
        <v>0</v>
      </c>
      <c r="AR1143">
        <v>0</v>
      </c>
      <c r="AS1143">
        <v>0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</row>
    <row r="1144" spans="1:57" hidden="1" x14ac:dyDescent="0.45">
      <c r="A1144" t="s">
        <v>2521</v>
      </c>
      <c r="B1144" t="s">
        <v>79</v>
      </c>
      <c r="C1144" t="s">
        <v>2515</v>
      </c>
      <c r="D1144" t="s">
        <v>81</v>
      </c>
      <c r="E1144" s="2" t="str">
        <f>HYPERLINK("capsilon://?command=openfolder&amp;siteaddress=FAM.docvelocity-na8.net&amp;folderid=FX55A927A7-50FE-0ACE-818E-14348FF88AA5","FX22046187")</f>
        <v>FX22046187</v>
      </c>
      <c r="F1144" t="s">
        <v>19</v>
      </c>
      <c r="G1144" t="s">
        <v>19</v>
      </c>
      <c r="H1144" t="s">
        <v>82</v>
      </c>
      <c r="I1144" t="s">
        <v>2522</v>
      </c>
      <c r="J1144">
        <v>68</v>
      </c>
      <c r="K1144" t="s">
        <v>84</v>
      </c>
      <c r="L1144" t="s">
        <v>85</v>
      </c>
      <c r="M1144" t="s">
        <v>86</v>
      </c>
      <c r="N1144">
        <v>1</v>
      </c>
      <c r="O1144" s="1">
        <v>44671.473854166667</v>
      </c>
      <c r="P1144" s="1">
        <v>44671.600219907406</v>
      </c>
      <c r="Q1144">
        <v>10621</v>
      </c>
      <c r="R1144">
        <v>297</v>
      </c>
      <c r="S1144" t="b">
        <v>0</v>
      </c>
      <c r="T1144" t="s">
        <v>87</v>
      </c>
      <c r="U1144" t="b">
        <v>0</v>
      </c>
      <c r="V1144" t="s">
        <v>88</v>
      </c>
      <c r="W1144" s="1">
        <v>44671.600219907406</v>
      </c>
      <c r="X1144">
        <v>61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68</v>
      </c>
      <c r="AE1144">
        <v>63</v>
      </c>
      <c r="AF1144">
        <v>0</v>
      </c>
      <c r="AG1144">
        <v>2</v>
      </c>
      <c r="AH1144" t="s">
        <v>87</v>
      </c>
      <c r="AI1144" t="s">
        <v>87</v>
      </c>
      <c r="AJ1144" t="s">
        <v>87</v>
      </c>
      <c r="AK1144" t="s">
        <v>87</v>
      </c>
      <c r="AL1144" t="s">
        <v>87</v>
      </c>
      <c r="AM1144" t="s">
        <v>87</v>
      </c>
      <c r="AN1144" t="s">
        <v>87</v>
      </c>
      <c r="AO1144" t="s">
        <v>87</v>
      </c>
      <c r="AP1144" t="s">
        <v>87</v>
      </c>
      <c r="AQ1144" t="s">
        <v>87</v>
      </c>
      <c r="AR1144" t="s">
        <v>87</v>
      </c>
      <c r="AS1144" t="s">
        <v>87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</row>
    <row r="1145" spans="1:57" hidden="1" x14ac:dyDescent="0.45">
      <c r="A1145" t="s">
        <v>2523</v>
      </c>
      <c r="B1145" t="s">
        <v>79</v>
      </c>
      <c r="C1145" t="s">
        <v>2524</v>
      </c>
      <c r="D1145" t="s">
        <v>81</v>
      </c>
      <c r="E1145" s="2" t="str">
        <f>HYPERLINK("capsilon://?command=openfolder&amp;siteaddress=FAM.docvelocity-na8.net&amp;folderid=FX9B28C38C-EB74-538E-DE72-AA76E34B361A","FX22045637")</f>
        <v>FX22045637</v>
      </c>
      <c r="F1145" t="s">
        <v>19</v>
      </c>
      <c r="G1145" t="s">
        <v>19</v>
      </c>
      <c r="H1145" t="s">
        <v>82</v>
      </c>
      <c r="I1145" t="s">
        <v>2525</v>
      </c>
      <c r="J1145">
        <v>82</v>
      </c>
      <c r="K1145" t="s">
        <v>84</v>
      </c>
      <c r="L1145" t="s">
        <v>85</v>
      </c>
      <c r="M1145" t="s">
        <v>86</v>
      </c>
      <c r="N1145">
        <v>2</v>
      </c>
      <c r="O1145" s="1">
        <v>44671.476655092592</v>
      </c>
      <c r="P1145" s="1">
        <v>44671.501863425925</v>
      </c>
      <c r="Q1145">
        <v>1676</v>
      </c>
      <c r="R1145">
        <v>502</v>
      </c>
      <c r="S1145" t="b">
        <v>0</v>
      </c>
      <c r="T1145" t="s">
        <v>87</v>
      </c>
      <c r="U1145" t="b">
        <v>0</v>
      </c>
      <c r="V1145" t="s">
        <v>531</v>
      </c>
      <c r="W1145" s="1">
        <v>44671.486157407409</v>
      </c>
      <c r="X1145">
        <v>342</v>
      </c>
      <c r="Y1145">
        <v>77</v>
      </c>
      <c r="Z1145">
        <v>0</v>
      </c>
      <c r="AA1145">
        <v>77</v>
      </c>
      <c r="AB1145">
        <v>0</v>
      </c>
      <c r="AC1145">
        <v>3</v>
      </c>
      <c r="AD1145">
        <v>5</v>
      </c>
      <c r="AE1145">
        <v>0</v>
      </c>
      <c r="AF1145">
        <v>0</v>
      </c>
      <c r="AG1145">
        <v>0</v>
      </c>
      <c r="AH1145" t="s">
        <v>442</v>
      </c>
      <c r="AI1145" s="1">
        <v>44671.501863425925</v>
      </c>
      <c r="AJ1145">
        <v>154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5</v>
      </c>
      <c r="AQ1145">
        <v>0</v>
      </c>
      <c r="AR1145">
        <v>0</v>
      </c>
      <c r="AS1145">
        <v>0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</row>
    <row r="1146" spans="1:57" hidden="1" x14ac:dyDescent="0.45">
      <c r="A1146" t="s">
        <v>2526</v>
      </c>
      <c r="B1146" t="s">
        <v>79</v>
      </c>
      <c r="C1146" t="s">
        <v>2524</v>
      </c>
      <c r="D1146" t="s">
        <v>81</v>
      </c>
      <c r="E1146" s="2" t="str">
        <f>HYPERLINK("capsilon://?command=openfolder&amp;siteaddress=FAM.docvelocity-na8.net&amp;folderid=FX9B28C38C-EB74-538E-DE72-AA76E34B361A","FX22045637")</f>
        <v>FX22045637</v>
      </c>
      <c r="F1146" t="s">
        <v>19</v>
      </c>
      <c r="G1146" t="s">
        <v>19</v>
      </c>
      <c r="H1146" t="s">
        <v>82</v>
      </c>
      <c r="I1146" t="s">
        <v>2527</v>
      </c>
      <c r="J1146">
        <v>67</v>
      </c>
      <c r="K1146" t="s">
        <v>84</v>
      </c>
      <c r="L1146" t="s">
        <v>85</v>
      </c>
      <c r="M1146" t="s">
        <v>86</v>
      </c>
      <c r="N1146">
        <v>2</v>
      </c>
      <c r="O1146" s="1">
        <v>44671.476817129631</v>
      </c>
      <c r="P1146" s="1">
        <v>44671.500069444446</v>
      </c>
      <c r="Q1146">
        <v>1437</v>
      </c>
      <c r="R1146">
        <v>572</v>
      </c>
      <c r="S1146" t="b">
        <v>0</v>
      </c>
      <c r="T1146" t="s">
        <v>87</v>
      </c>
      <c r="U1146" t="b">
        <v>0</v>
      </c>
      <c r="V1146" t="s">
        <v>189</v>
      </c>
      <c r="W1146" s="1">
        <v>44671.486666666664</v>
      </c>
      <c r="X1146">
        <v>356</v>
      </c>
      <c r="Y1146">
        <v>62</v>
      </c>
      <c r="Z1146">
        <v>0</v>
      </c>
      <c r="AA1146">
        <v>62</v>
      </c>
      <c r="AB1146">
        <v>0</v>
      </c>
      <c r="AC1146">
        <v>4</v>
      </c>
      <c r="AD1146">
        <v>5</v>
      </c>
      <c r="AE1146">
        <v>0</v>
      </c>
      <c r="AF1146">
        <v>0</v>
      </c>
      <c r="AG1146">
        <v>0</v>
      </c>
      <c r="AH1146" t="s">
        <v>442</v>
      </c>
      <c r="AI1146" s="1">
        <v>44671.500069444446</v>
      </c>
      <c r="AJ1146">
        <v>216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5</v>
      </c>
      <c r="AQ1146">
        <v>0</v>
      </c>
      <c r="AR1146">
        <v>0</v>
      </c>
      <c r="AS1146">
        <v>0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</row>
    <row r="1147" spans="1:57" hidden="1" x14ac:dyDescent="0.45">
      <c r="A1147" t="s">
        <v>2528</v>
      </c>
      <c r="B1147" t="s">
        <v>79</v>
      </c>
      <c r="C1147" t="s">
        <v>2524</v>
      </c>
      <c r="D1147" t="s">
        <v>81</v>
      </c>
      <c r="E1147" s="2" t="str">
        <f>HYPERLINK("capsilon://?command=openfolder&amp;siteaddress=FAM.docvelocity-na8.net&amp;folderid=FX9B28C38C-EB74-538E-DE72-AA76E34B361A","FX22045637")</f>
        <v>FX22045637</v>
      </c>
      <c r="F1147" t="s">
        <v>19</v>
      </c>
      <c r="G1147" t="s">
        <v>19</v>
      </c>
      <c r="H1147" t="s">
        <v>82</v>
      </c>
      <c r="I1147" t="s">
        <v>2529</v>
      </c>
      <c r="J1147">
        <v>0</v>
      </c>
      <c r="K1147" t="s">
        <v>84</v>
      </c>
      <c r="L1147" t="s">
        <v>85</v>
      </c>
      <c r="M1147" t="s">
        <v>86</v>
      </c>
      <c r="N1147">
        <v>2</v>
      </c>
      <c r="O1147" s="1">
        <v>44671.47693287037</v>
      </c>
      <c r="P1147" s="1">
        <v>44671.502986111111</v>
      </c>
      <c r="Q1147">
        <v>1694</v>
      </c>
      <c r="R1147">
        <v>557</v>
      </c>
      <c r="S1147" t="b">
        <v>0</v>
      </c>
      <c r="T1147" t="s">
        <v>87</v>
      </c>
      <c r="U1147" t="b">
        <v>0</v>
      </c>
      <c r="V1147" t="s">
        <v>148</v>
      </c>
      <c r="W1147" s="1">
        <v>44671.488182870373</v>
      </c>
      <c r="X1147">
        <v>420</v>
      </c>
      <c r="Y1147">
        <v>37</v>
      </c>
      <c r="Z1147">
        <v>0</v>
      </c>
      <c r="AA1147">
        <v>37</v>
      </c>
      <c r="AB1147">
        <v>0</v>
      </c>
      <c r="AC1147">
        <v>16</v>
      </c>
      <c r="AD1147">
        <v>-37</v>
      </c>
      <c r="AE1147">
        <v>0</v>
      </c>
      <c r="AF1147">
        <v>0</v>
      </c>
      <c r="AG1147">
        <v>0</v>
      </c>
      <c r="AH1147" t="s">
        <v>479</v>
      </c>
      <c r="AI1147" s="1">
        <v>44671.502986111111</v>
      </c>
      <c r="AJ1147">
        <v>137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-37</v>
      </c>
      <c r="AQ1147">
        <v>0</v>
      </c>
      <c r="AR1147">
        <v>0</v>
      </c>
      <c r="AS1147">
        <v>0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</row>
    <row r="1148" spans="1:57" hidden="1" x14ac:dyDescent="0.45">
      <c r="A1148" t="s">
        <v>2530</v>
      </c>
      <c r="B1148" t="s">
        <v>79</v>
      </c>
      <c r="C1148" t="s">
        <v>2524</v>
      </c>
      <c r="D1148" t="s">
        <v>81</v>
      </c>
      <c r="E1148" s="2" t="str">
        <f>HYPERLINK("capsilon://?command=openfolder&amp;siteaddress=FAM.docvelocity-na8.net&amp;folderid=FX9B28C38C-EB74-538E-DE72-AA76E34B361A","FX22045637")</f>
        <v>FX22045637</v>
      </c>
      <c r="F1148" t="s">
        <v>19</v>
      </c>
      <c r="G1148" t="s">
        <v>19</v>
      </c>
      <c r="H1148" t="s">
        <v>82</v>
      </c>
      <c r="I1148" t="s">
        <v>2531</v>
      </c>
      <c r="J1148">
        <v>28</v>
      </c>
      <c r="K1148" t="s">
        <v>84</v>
      </c>
      <c r="L1148" t="s">
        <v>85</v>
      </c>
      <c r="M1148" t="s">
        <v>86</v>
      </c>
      <c r="N1148">
        <v>2</v>
      </c>
      <c r="O1148" s="1">
        <v>44671.477372685185</v>
      </c>
      <c r="P1148" s="1">
        <v>44671.503298611111</v>
      </c>
      <c r="Q1148">
        <v>1599</v>
      </c>
      <c r="R1148">
        <v>641</v>
      </c>
      <c r="S1148" t="b">
        <v>0</v>
      </c>
      <c r="T1148" t="s">
        <v>87</v>
      </c>
      <c r="U1148" t="b">
        <v>0</v>
      </c>
      <c r="V1148" t="s">
        <v>531</v>
      </c>
      <c r="W1148" s="1">
        <v>44671.494780092595</v>
      </c>
      <c r="X1148">
        <v>172</v>
      </c>
      <c r="Y1148">
        <v>21</v>
      </c>
      <c r="Z1148">
        <v>0</v>
      </c>
      <c r="AA1148">
        <v>21</v>
      </c>
      <c r="AB1148">
        <v>0</v>
      </c>
      <c r="AC1148">
        <v>0</v>
      </c>
      <c r="AD1148">
        <v>7</v>
      </c>
      <c r="AE1148">
        <v>0</v>
      </c>
      <c r="AF1148">
        <v>0</v>
      </c>
      <c r="AG1148">
        <v>0</v>
      </c>
      <c r="AH1148" t="s">
        <v>442</v>
      </c>
      <c r="AI1148" s="1">
        <v>44671.503298611111</v>
      </c>
      <c r="AJ1148">
        <v>123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7</v>
      </c>
      <c r="AQ1148">
        <v>0</v>
      </c>
      <c r="AR1148">
        <v>0</v>
      </c>
      <c r="AS1148">
        <v>0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</row>
    <row r="1149" spans="1:57" hidden="1" x14ac:dyDescent="0.45">
      <c r="A1149" t="s">
        <v>2532</v>
      </c>
      <c r="B1149" t="s">
        <v>79</v>
      </c>
      <c r="C1149" t="s">
        <v>2524</v>
      </c>
      <c r="D1149" t="s">
        <v>81</v>
      </c>
      <c r="E1149" s="2" t="str">
        <f>HYPERLINK("capsilon://?command=openfolder&amp;siteaddress=FAM.docvelocity-na8.net&amp;folderid=FX9B28C38C-EB74-538E-DE72-AA76E34B361A","FX22045637")</f>
        <v>FX22045637</v>
      </c>
      <c r="F1149" t="s">
        <v>19</v>
      </c>
      <c r="G1149" t="s">
        <v>19</v>
      </c>
      <c r="H1149" t="s">
        <v>82</v>
      </c>
      <c r="I1149" t="s">
        <v>2533</v>
      </c>
      <c r="J1149">
        <v>28</v>
      </c>
      <c r="K1149" t="s">
        <v>84</v>
      </c>
      <c r="L1149" t="s">
        <v>85</v>
      </c>
      <c r="M1149" t="s">
        <v>86</v>
      </c>
      <c r="N1149">
        <v>2</v>
      </c>
      <c r="O1149" s="1">
        <v>44671.477534722224</v>
      </c>
      <c r="P1149" s="1">
        <v>44671.504664351851</v>
      </c>
      <c r="Q1149">
        <v>2051</v>
      </c>
      <c r="R1149">
        <v>293</v>
      </c>
      <c r="S1149" t="b">
        <v>0</v>
      </c>
      <c r="T1149" t="s">
        <v>87</v>
      </c>
      <c r="U1149" t="b">
        <v>0</v>
      </c>
      <c r="V1149" t="s">
        <v>189</v>
      </c>
      <c r="W1149" s="1">
        <v>44671.488391203704</v>
      </c>
      <c r="X1149">
        <v>149</v>
      </c>
      <c r="Y1149">
        <v>21</v>
      </c>
      <c r="Z1149">
        <v>0</v>
      </c>
      <c r="AA1149">
        <v>21</v>
      </c>
      <c r="AB1149">
        <v>0</v>
      </c>
      <c r="AC1149">
        <v>1</v>
      </c>
      <c r="AD1149">
        <v>7</v>
      </c>
      <c r="AE1149">
        <v>0</v>
      </c>
      <c r="AF1149">
        <v>0</v>
      </c>
      <c r="AG1149">
        <v>0</v>
      </c>
      <c r="AH1149" t="s">
        <v>479</v>
      </c>
      <c r="AI1149" s="1">
        <v>44671.504664351851</v>
      </c>
      <c r="AJ1149">
        <v>144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7</v>
      </c>
      <c r="AQ1149">
        <v>0</v>
      </c>
      <c r="AR1149">
        <v>0</v>
      </c>
      <c r="AS1149">
        <v>0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</row>
    <row r="1150" spans="1:57" hidden="1" x14ac:dyDescent="0.45">
      <c r="A1150" t="s">
        <v>2534</v>
      </c>
      <c r="B1150" t="s">
        <v>79</v>
      </c>
      <c r="C1150" t="s">
        <v>2535</v>
      </c>
      <c r="D1150" t="s">
        <v>81</v>
      </c>
      <c r="E1150" s="2" t="str">
        <f>HYPERLINK("capsilon://?command=openfolder&amp;siteaddress=FAM.docvelocity-na8.net&amp;folderid=FX3C93065B-6AF7-B70F-9EAA-CA31AF590300","FX22047455")</f>
        <v>FX22047455</v>
      </c>
      <c r="F1150" t="s">
        <v>19</v>
      </c>
      <c r="G1150" t="s">
        <v>19</v>
      </c>
      <c r="H1150" t="s">
        <v>82</v>
      </c>
      <c r="I1150" t="s">
        <v>2536</v>
      </c>
      <c r="J1150">
        <v>407</v>
      </c>
      <c r="K1150" t="s">
        <v>84</v>
      </c>
      <c r="L1150" t="s">
        <v>85</v>
      </c>
      <c r="M1150" t="s">
        <v>86</v>
      </c>
      <c r="N1150">
        <v>1</v>
      </c>
      <c r="O1150" s="1">
        <v>44671.480763888889</v>
      </c>
      <c r="P1150" s="1">
        <v>44671.605555555558</v>
      </c>
      <c r="Q1150">
        <v>10173</v>
      </c>
      <c r="R1150">
        <v>609</v>
      </c>
      <c r="S1150" t="b">
        <v>0</v>
      </c>
      <c r="T1150" t="s">
        <v>87</v>
      </c>
      <c r="U1150" t="b">
        <v>0</v>
      </c>
      <c r="V1150" t="s">
        <v>88</v>
      </c>
      <c r="W1150" s="1">
        <v>44671.605555555558</v>
      </c>
      <c r="X1150">
        <v>460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407</v>
      </c>
      <c r="AE1150">
        <v>383</v>
      </c>
      <c r="AF1150">
        <v>0</v>
      </c>
      <c r="AG1150">
        <v>11</v>
      </c>
      <c r="AH1150" t="s">
        <v>87</v>
      </c>
      <c r="AI1150" t="s">
        <v>87</v>
      </c>
      <c r="AJ1150" t="s">
        <v>87</v>
      </c>
      <c r="AK1150" t="s">
        <v>87</v>
      </c>
      <c r="AL1150" t="s">
        <v>87</v>
      </c>
      <c r="AM1150" t="s">
        <v>87</v>
      </c>
      <c r="AN1150" t="s">
        <v>87</v>
      </c>
      <c r="AO1150" t="s">
        <v>87</v>
      </c>
      <c r="AP1150" t="s">
        <v>87</v>
      </c>
      <c r="AQ1150" t="s">
        <v>87</v>
      </c>
      <c r="AR1150" t="s">
        <v>87</v>
      </c>
      <c r="AS1150" t="s">
        <v>87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</row>
    <row r="1151" spans="1:57" hidden="1" x14ac:dyDescent="0.45">
      <c r="A1151" t="s">
        <v>2537</v>
      </c>
      <c r="B1151" t="s">
        <v>79</v>
      </c>
      <c r="C1151" t="s">
        <v>2538</v>
      </c>
      <c r="D1151" t="s">
        <v>81</v>
      </c>
      <c r="E1151" s="2" t="str">
        <f>HYPERLINK("capsilon://?command=openfolder&amp;siteaddress=FAM.docvelocity-na8.net&amp;folderid=FX6B3C6F10-CD24-BA15-F2D0-A585D9F591C2","FX22046742")</f>
        <v>FX22046742</v>
      </c>
      <c r="F1151" t="s">
        <v>19</v>
      </c>
      <c r="G1151" t="s">
        <v>19</v>
      </c>
      <c r="H1151" t="s">
        <v>82</v>
      </c>
      <c r="I1151" t="s">
        <v>2539</v>
      </c>
      <c r="J1151">
        <v>0</v>
      </c>
      <c r="K1151" t="s">
        <v>84</v>
      </c>
      <c r="L1151" t="s">
        <v>85</v>
      </c>
      <c r="M1151" t="s">
        <v>86</v>
      </c>
      <c r="N1151">
        <v>2</v>
      </c>
      <c r="O1151" s="1">
        <v>44671.481805555559</v>
      </c>
      <c r="P1151" s="1">
        <v>44671.504282407404</v>
      </c>
      <c r="Q1151">
        <v>1747</v>
      </c>
      <c r="R1151">
        <v>195</v>
      </c>
      <c r="S1151" t="b">
        <v>0</v>
      </c>
      <c r="T1151" t="s">
        <v>87</v>
      </c>
      <c r="U1151" t="b">
        <v>0</v>
      </c>
      <c r="V1151" t="s">
        <v>189</v>
      </c>
      <c r="W1151" s="1">
        <v>44671.489687499998</v>
      </c>
      <c r="X1151">
        <v>111</v>
      </c>
      <c r="Y1151">
        <v>9</v>
      </c>
      <c r="Z1151">
        <v>0</v>
      </c>
      <c r="AA1151">
        <v>9</v>
      </c>
      <c r="AB1151">
        <v>0</v>
      </c>
      <c r="AC1151">
        <v>2</v>
      </c>
      <c r="AD1151">
        <v>-9</v>
      </c>
      <c r="AE1151">
        <v>0</v>
      </c>
      <c r="AF1151">
        <v>0</v>
      </c>
      <c r="AG1151">
        <v>0</v>
      </c>
      <c r="AH1151" t="s">
        <v>442</v>
      </c>
      <c r="AI1151" s="1">
        <v>44671.504282407404</v>
      </c>
      <c r="AJ1151">
        <v>84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-9</v>
      </c>
      <c r="AQ1151">
        <v>0</v>
      </c>
      <c r="AR1151">
        <v>0</v>
      </c>
      <c r="AS1151">
        <v>0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</row>
    <row r="1152" spans="1:57" hidden="1" x14ac:dyDescent="0.45">
      <c r="A1152" t="s">
        <v>2540</v>
      </c>
      <c r="B1152" t="s">
        <v>79</v>
      </c>
      <c r="C1152" t="s">
        <v>1942</v>
      </c>
      <c r="D1152" t="s">
        <v>81</v>
      </c>
      <c r="E1152" s="2" t="str">
        <f>HYPERLINK("capsilon://?command=openfolder&amp;siteaddress=FAM.docvelocity-na8.net&amp;folderid=FXFC4E9E3F-4578-A371-DD8D-F67440870A1E","FX22043748")</f>
        <v>FX22043748</v>
      </c>
      <c r="F1152" t="s">
        <v>19</v>
      </c>
      <c r="G1152" t="s">
        <v>19</v>
      </c>
      <c r="H1152" t="s">
        <v>82</v>
      </c>
      <c r="I1152" t="s">
        <v>2541</v>
      </c>
      <c r="J1152">
        <v>0</v>
      </c>
      <c r="K1152" t="s">
        <v>84</v>
      </c>
      <c r="L1152" t="s">
        <v>85</v>
      </c>
      <c r="M1152" t="s">
        <v>86</v>
      </c>
      <c r="N1152">
        <v>2</v>
      </c>
      <c r="O1152" s="1">
        <v>44671.482071759259</v>
      </c>
      <c r="P1152" s="1">
        <v>44671.505428240744</v>
      </c>
      <c r="Q1152">
        <v>1496</v>
      </c>
      <c r="R1152">
        <v>522</v>
      </c>
      <c r="S1152" t="b">
        <v>0</v>
      </c>
      <c r="T1152" t="s">
        <v>87</v>
      </c>
      <c r="U1152" t="b">
        <v>0</v>
      </c>
      <c r="V1152" t="s">
        <v>148</v>
      </c>
      <c r="W1152" s="1">
        <v>44671.493252314816</v>
      </c>
      <c r="X1152">
        <v>410</v>
      </c>
      <c r="Y1152">
        <v>37</v>
      </c>
      <c r="Z1152">
        <v>0</v>
      </c>
      <c r="AA1152">
        <v>37</v>
      </c>
      <c r="AB1152">
        <v>0</v>
      </c>
      <c r="AC1152">
        <v>20</v>
      </c>
      <c r="AD1152">
        <v>-37</v>
      </c>
      <c r="AE1152">
        <v>0</v>
      </c>
      <c r="AF1152">
        <v>0</v>
      </c>
      <c r="AG1152">
        <v>0</v>
      </c>
      <c r="AH1152" t="s">
        <v>190</v>
      </c>
      <c r="AI1152" s="1">
        <v>44671.505428240744</v>
      </c>
      <c r="AJ1152">
        <v>112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-37</v>
      </c>
      <c r="AQ1152">
        <v>0</v>
      </c>
      <c r="AR1152">
        <v>0</v>
      </c>
      <c r="AS1152">
        <v>0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</row>
    <row r="1153" spans="1:57" hidden="1" x14ac:dyDescent="0.45">
      <c r="A1153" t="s">
        <v>2542</v>
      </c>
      <c r="B1153" t="s">
        <v>79</v>
      </c>
      <c r="C1153" t="s">
        <v>679</v>
      </c>
      <c r="D1153" t="s">
        <v>81</v>
      </c>
      <c r="E1153" s="2" t="str">
        <f>HYPERLINK("capsilon://?command=openfolder&amp;siteaddress=FAM.docvelocity-na8.net&amp;folderid=FX7E2A1AD0-875F-8D18-CC65-16E48E63F6F5","FX22039945")</f>
        <v>FX22039945</v>
      </c>
      <c r="F1153" t="s">
        <v>19</v>
      </c>
      <c r="G1153" t="s">
        <v>19</v>
      </c>
      <c r="H1153" t="s">
        <v>82</v>
      </c>
      <c r="I1153" t="s">
        <v>2543</v>
      </c>
      <c r="J1153">
        <v>0</v>
      </c>
      <c r="K1153" t="s">
        <v>84</v>
      </c>
      <c r="L1153" t="s">
        <v>85</v>
      </c>
      <c r="M1153" t="s">
        <v>86</v>
      </c>
      <c r="N1153">
        <v>2</v>
      </c>
      <c r="O1153" s="1">
        <v>44671.502569444441</v>
      </c>
      <c r="P1153" s="1">
        <v>44671.505740740744</v>
      </c>
      <c r="Q1153">
        <v>20</v>
      </c>
      <c r="R1153">
        <v>254</v>
      </c>
      <c r="S1153" t="b">
        <v>0</v>
      </c>
      <c r="T1153" t="s">
        <v>87</v>
      </c>
      <c r="U1153" t="b">
        <v>0</v>
      </c>
      <c r="V1153" t="s">
        <v>531</v>
      </c>
      <c r="W1153" s="1">
        <v>44671.504351851851</v>
      </c>
      <c r="X1153">
        <v>88</v>
      </c>
      <c r="Y1153">
        <v>0</v>
      </c>
      <c r="Z1153">
        <v>0</v>
      </c>
      <c r="AA1153">
        <v>0</v>
      </c>
      <c r="AB1153">
        <v>37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">
        <v>442</v>
      </c>
      <c r="AI1153" s="1">
        <v>44671.505740740744</v>
      </c>
      <c r="AJ1153">
        <v>117</v>
      </c>
      <c r="AK1153">
        <v>0</v>
      </c>
      <c r="AL1153">
        <v>0</v>
      </c>
      <c r="AM1153">
        <v>0</v>
      </c>
      <c r="AN1153">
        <v>37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</row>
    <row r="1154" spans="1:57" hidden="1" x14ac:dyDescent="0.45">
      <c r="A1154" t="s">
        <v>2544</v>
      </c>
      <c r="B1154" t="s">
        <v>79</v>
      </c>
      <c r="C1154" t="s">
        <v>2545</v>
      </c>
      <c r="D1154" t="s">
        <v>81</v>
      </c>
      <c r="E1154" s="2" t="str">
        <f>HYPERLINK("capsilon://?command=openfolder&amp;siteaddress=FAM.docvelocity-na8.net&amp;folderid=FX4210D4C2-CF21-B649-E5BF-41D4C8BC314F","FX22045067")</f>
        <v>FX22045067</v>
      </c>
      <c r="F1154" t="s">
        <v>19</v>
      </c>
      <c r="G1154" t="s">
        <v>19</v>
      </c>
      <c r="H1154" t="s">
        <v>82</v>
      </c>
      <c r="I1154" t="s">
        <v>2546</v>
      </c>
      <c r="J1154">
        <v>418</v>
      </c>
      <c r="K1154" t="s">
        <v>84</v>
      </c>
      <c r="L1154" t="s">
        <v>85</v>
      </c>
      <c r="M1154" t="s">
        <v>86</v>
      </c>
      <c r="N1154">
        <v>1</v>
      </c>
      <c r="O1154" s="1">
        <v>44671.504363425927</v>
      </c>
      <c r="P1154" s="1">
        <v>44671.609131944446</v>
      </c>
      <c r="Q1154">
        <v>8560</v>
      </c>
      <c r="R1154">
        <v>492</v>
      </c>
      <c r="S1154" t="b">
        <v>0</v>
      </c>
      <c r="T1154" t="s">
        <v>87</v>
      </c>
      <c r="U1154" t="b">
        <v>0</v>
      </c>
      <c r="V1154" t="s">
        <v>88</v>
      </c>
      <c r="W1154" s="1">
        <v>44671.609131944446</v>
      </c>
      <c r="X1154">
        <v>308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418</v>
      </c>
      <c r="AE1154">
        <v>394</v>
      </c>
      <c r="AF1154">
        <v>0</v>
      </c>
      <c r="AG1154">
        <v>9</v>
      </c>
      <c r="AH1154" t="s">
        <v>87</v>
      </c>
      <c r="AI1154" t="s">
        <v>87</v>
      </c>
      <c r="AJ1154" t="s">
        <v>87</v>
      </c>
      <c r="AK1154" t="s">
        <v>87</v>
      </c>
      <c r="AL1154" t="s">
        <v>87</v>
      </c>
      <c r="AM1154" t="s">
        <v>87</v>
      </c>
      <c r="AN1154" t="s">
        <v>87</v>
      </c>
      <c r="AO1154" t="s">
        <v>87</v>
      </c>
      <c r="AP1154" t="s">
        <v>87</v>
      </c>
      <c r="AQ1154" t="s">
        <v>87</v>
      </c>
      <c r="AR1154" t="s">
        <v>87</v>
      </c>
      <c r="AS1154" t="s">
        <v>87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</row>
    <row r="1155" spans="1:57" hidden="1" x14ac:dyDescent="0.45">
      <c r="A1155" t="s">
        <v>2547</v>
      </c>
      <c r="B1155" t="s">
        <v>79</v>
      </c>
      <c r="C1155" t="s">
        <v>163</v>
      </c>
      <c r="D1155" t="s">
        <v>81</v>
      </c>
      <c r="E1155" s="2" t="str">
        <f>HYPERLINK("capsilon://?command=openfolder&amp;siteaddress=FAM.docvelocity-na8.net&amp;folderid=FXBA9199B0-6B14-9F85-3221-F89B886A1260","FX220313573")</f>
        <v>FX220313573</v>
      </c>
      <c r="F1155" t="s">
        <v>19</v>
      </c>
      <c r="G1155" t="s">
        <v>19</v>
      </c>
      <c r="H1155" t="s">
        <v>82</v>
      </c>
      <c r="I1155" t="s">
        <v>2548</v>
      </c>
      <c r="J1155">
        <v>0</v>
      </c>
      <c r="K1155" t="s">
        <v>84</v>
      </c>
      <c r="L1155" t="s">
        <v>85</v>
      </c>
      <c r="M1155" t="s">
        <v>86</v>
      </c>
      <c r="N1155">
        <v>2</v>
      </c>
      <c r="O1155" s="1">
        <v>44671.523692129631</v>
      </c>
      <c r="P1155" s="1">
        <v>44671.527824074074</v>
      </c>
      <c r="Q1155">
        <v>40</v>
      </c>
      <c r="R1155">
        <v>317</v>
      </c>
      <c r="S1155" t="b">
        <v>0</v>
      </c>
      <c r="T1155" t="s">
        <v>87</v>
      </c>
      <c r="U1155" t="b">
        <v>0</v>
      </c>
      <c r="V1155" t="s">
        <v>531</v>
      </c>
      <c r="W1155" s="1">
        <v>44671.526620370372</v>
      </c>
      <c r="X1155">
        <v>242</v>
      </c>
      <c r="Y1155">
        <v>0</v>
      </c>
      <c r="Z1155">
        <v>0</v>
      </c>
      <c r="AA1155">
        <v>0</v>
      </c>
      <c r="AB1155">
        <v>37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">
        <v>182</v>
      </c>
      <c r="AI1155" s="1">
        <v>44671.527824074074</v>
      </c>
      <c r="AJ1155">
        <v>75</v>
      </c>
      <c r="AK1155">
        <v>0</v>
      </c>
      <c r="AL1155">
        <v>0</v>
      </c>
      <c r="AM1155">
        <v>0</v>
      </c>
      <c r="AN1155">
        <v>37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</row>
    <row r="1156" spans="1:57" hidden="1" x14ac:dyDescent="0.45">
      <c r="A1156" t="s">
        <v>2549</v>
      </c>
      <c r="B1156" t="s">
        <v>79</v>
      </c>
      <c r="C1156" t="s">
        <v>2550</v>
      </c>
      <c r="D1156" t="s">
        <v>81</v>
      </c>
      <c r="E1156" s="2" t="str">
        <f>HYPERLINK("capsilon://?command=openfolder&amp;siteaddress=FAM.docvelocity-na8.net&amp;folderid=FX5BF435C3-D306-77AD-06CD-2AE232EEA961","FX22045587")</f>
        <v>FX22045587</v>
      </c>
      <c r="F1156" t="s">
        <v>19</v>
      </c>
      <c r="G1156" t="s">
        <v>19</v>
      </c>
      <c r="H1156" t="s">
        <v>82</v>
      </c>
      <c r="I1156" t="s">
        <v>2551</v>
      </c>
      <c r="J1156">
        <v>28</v>
      </c>
      <c r="K1156" t="s">
        <v>84</v>
      </c>
      <c r="L1156" t="s">
        <v>85</v>
      </c>
      <c r="M1156" t="s">
        <v>86</v>
      </c>
      <c r="N1156">
        <v>2</v>
      </c>
      <c r="O1156" s="1">
        <v>44671.527789351851</v>
      </c>
      <c r="P1156" s="1">
        <v>44671.536099537036</v>
      </c>
      <c r="Q1156">
        <v>216</v>
      </c>
      <c r="R1156">
        <v>502</v>
      </c>
      <c r="S1156" t="b">
        <v>0</v>
      </c>
      <c r="T1156" t="s">
        <v>87</v>
      </c>
      <c r="U1156" t="b">
        <v>0</v>
      </c>
      <c r="V1156" t="s">
        <v>158</v>
      </c>
      <c r="W1156" s="1">
        <v>44671.533032407409</v>
      </c>
      <c r="X1156">
        <v>330</v>
      </c>
      <c r="Y1156">
        <v>21</v>
      </c>
      <c r="Z1156">
        <v>0</v>
      </c>
      <c r="AA1156">
        <v>21</v>
      </c>
      <c r="AB1156">
        <v>0</v>
      </c>
      <c r="AC1156">
        <v>3</v>
      </c>
      <c r="AD1156">
        <v>7</v>
      </c>
      <c r="AE1156">
        <v>0</v>
      </c>
      <c r="AF1156">
        <v>0</v>
      </c>
      <c r="AG1156">
        <v>0</v>
      </c>
      <c r="AH1156" t="s">
        <v>99</v>
      </c>
      <c r="AI1156" s="1">
        <v>44671.536099537036</v>
      </c>
      <c r="AJ1156">
        <v>172</v>
      </c>
      <c r="AK1156">
        <v>1</v>
      </c>
      <c r="AL1156">
        <v>0</v>
      </c>
      <c r="AM1156">
        <v>1</v>
      </c>
      <c r="AN1156">
        <v>0</v>
      </c>
      <c r="AO1156">
        <v>1</v>
      </c>
      <c r="AP1156">
        <v>6</v>
      </c>
      <c r="AQ1156">
        <v>0</v>
      </c>
      <c r="AR1156">
        <v>0</v>
      </c>
      <c r="AS1156">
        <v>0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</row>
    <row r="1157" spans="1:57" hidden="1" x14ac:dyDescent="0.45">
      <c r="A1157" t="s">
        <v>2552</v>
      </c>
      <c r="B1157" t="s">
        <v>79</v>
      </c>
      <c r="C1157" t="s">
        <v>2553</v>
      </c>
      <c r="D1157" t="s">
        <v>81</v>
      </c>
      <c r="E1157" s="2" t="str">
        <f>HYPERLINK("capsilon://?command=openfolder&amp;siteaddress=FAM.docvelocity-na8.net&amp;folderid=FX3E000481-2ECA-C8BA-B3C2-9D12A529D466","FX22046597")</f>
        <v>FX22046597</v>
      </c>
      <c r="F1157" t="s">
        <v>19</v>
      </c>
      <c r="G1157" t="s">
        <v>19</v>
      </c>
      <c r="H1157" t="s">
        <v>82</v>
      </c>
      <c r="I1157" t="s">
        <v>2554</v>
      </c>
      <c r="J1157">
        <v>0</v>
      </c>
      <c r="K1157" t="s">
        <v>84</v>
      </c>
      <c r="L1157" t="s">
        <v>85</v>
      </c>
      <c r="M1157" t="s">
        <v>86</v>
      </c>
      <c r="N1157">
        <v>2</v>
      </c>
      <c r="O1157" s="1">
        <v>44671.529490740744</v>
      </c>
      <c r="P1157" s="1">
        <v>44671.53702546296</v>
      </c>
      <c r="Q1157">
        <v>423</v>
      </c>
      <c r="R1157">
        <v>228</v>
      </c>
      <c r="S1157" t="b">
        <v>0</v>
      </c>
      <c r="T1157" t="s">
        <v>87</v>
      </c>
      <c r="U1157" t="b">
        <v>0</v>
      </c>
      <c r="V1157" t="s">
        <v>158</v>
      </c>
      <c r="W1157" s="1">
        <v>44671.534768518519</v>
      </c>
      <c r="X1157">
        <v>149</v>
      </c>
      <c r="Y1157">
        <v>9</v>
      </c>
      <c r="Z1157">
        <v>0</v>
      </c>
      <c r="AA1157">
        <v>9</v>
      </c>
      <c r="AB1157">
        <v>0</v>
      </c>
      <c r="AC1157">
        <v>3</v>
      </c>
      <c r="AD1157">
        <v>-9</v>
      </c>
      <c r="AE1157">
        <v>0</v>
      </c>
      <c r="AF1157">
        <v>0</v>
      </c>
      <c r="AG1157">
        <v>0</v>
      </c>
      <c r="AH1157" t="s">
        <v>99</v>
      </c>
      <c r="AI1157" s="1">
        <v>44671.53702546296</v>
      </c>
      <c r="AJ1157">
        <v>79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-9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</row>
    <row r="1158" spans="1:57" hidden="1" x14ac:dyDescent="0.45">
      <c r="A1158" t="s">
        <v>2555</v>
      </c>
      <c r="B1158" t="s">
        <v>79</v>
      </c>
      <c r="C1158" t="s">
        <v>2550</v>
      </c>
      <c r="D1158" t="s">
        <v>81</v>
      </c>
      <c r="E1158" s="2" t="str">
        <f t="shared" ref="E1158:E1167" si="28">HYPERLINK("capsilon://?command=openfolder&amp;siteaddress=FAM.docvelocity-na8.net&amp;folderid=FX5BF435C3-D306-77AD-06CD-2AE232EEA961","FX22045587")</f>
        <v>FX22045587</v>
      </c>
      <c r="F1158" t="s">
        <v>19</v>
      </c>
      <c r="G1158" t="s">
        <v>19</v>
      </c>
      <c r="H1158" t="s">
        <v>82</v>
      </c>
      <c r="I1158" t="s">
        <v>2556</v>
      </c>
      <c r="J1158">
        <v>46</v>
      </c>
      <c r="K1158" t="s">
        <v>84</v>
      </c>
      <c r="L1158" t="s">
        <v>85</v>
      </c>
      <c r="M1158" t="s">
        <v>86</v>
      </c>
      <c r="N1158">
        <v>2</v>
      </c>
      <c r="O1158" s="1">
        <v>44671.533703703702</v>
      </c>
      <c r="P1158" s="1">
        <v>44671.563298611109</v>
      </c>
      <c r="Q1158">
        <v>2136</v>
      </c>
      <c r="R1158">
        <v>421</v>
      </c>
      <c r="S1158" t="b">
        <v>0</v>
      </c>
      <c r="T1158" t="s">
        <v>87</v>
      </c>
      <c r="U1158" t="b">
        <v>0</v>
      </c>
      <c r="V1158" t="s">
        <v>148</v>
      </c>
      <c r="W1158" s="1">
        <v>44671.536273148151</v>
      </c>
      <c r="X1158">
        <v>213</v>
      </c>
      <c r="Y1158">
        <v>41</v>
      </c>
      <c r="Z1158">
        <v>0</v>
      </c>
      <c r="AA1158">
        <v>41</v>
      </c>
      <c r="AB1158">
        <v>0</v>
      </c>
      <c r="AC1158">
        <v>0</v>
      </c>
      <c r="AD1158">
        <v>5</v>
      </c>
      <c r="AE1158">
        <v>0</v>
      </c>
      <c r="AF1158">
        <v>0</v>
      </c>
      <c r="AG1158">
        <v>0</v>
      </c>
      <c r="AH1158" t="s">
        <v>182</v>
      </c>
      <c r="AI1158" s="1">
        <v>44671.563298611109</v>
      </c>
      <c r="AJ1158">
        <v>204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5</v>
      </c>
      <c r="AQ1158">
        <v>0</v>
      </c>
      <c r="AR1158">
        <v>0</v>
      </c>
      <c r="AS1158">
        <v>0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</row>
    <row r="1159" spans="1:57" hidden="1" x14ac:dyDescent="0.45">
      <c r="A1159" t="s">
        <v>2557</v>
      </c>
      <c r="B1159" t="s">
        <v>79</v>
      </c>
      <c r="C1159" t="s">
        <v>2550</v>
      </c>
      <c r="D1159" t="s">
        <v>81</v>
      </c>
      <c r="E1159" s="2" t="str">
        <f t="shared" si="28"/>
        <v>FX22045587</v>
      </c>
      <c r="F1159" t="s">
        <v>19</v>
      </c>
      <c r="G1159" t="s">
        <v>19</v>
      </c>
      <c r="H1159" t="s">
        <v>82</v>
      </c>
      <c r="I1159" t="s">
        <v>2558</v>
      </c>
      <c r="J1159">
        <v>46</v>
      </c>
      <c r="K1159" t="s">
        <v>84</v>
      </c>
      <c r="L1159" t="s">
        <v>85</v>
      </c>
      <c r="M1159" t="s">
        <v>86</v>
      </c>
      <c r="N1159">
        <v>2</v>
      </c>
      <c r="O1159" s="1">
        <v>44671.534722222219</v>
      </c>
      <c r="P1159" s="1">
        <v>44671.564652777779</v>
      </c>
      <c r="Q1159">
        <v>2121</v>
      </c>
      <c r="R1159">
        <v>465</v>
      </c>
      <c r="S1159" t="b">
        <v>0</v>
      </c>
      <c r="T1159" t="s">
        <v>87</v>
      </c>
      <c r="U1159" t="b">
        <v>0</v>
      </c>
      <c r="V1159" t="s">
        <v>158</v>
      </c>
      <c r="W1159" s="1">
        <v>44671.538807870369</v>
      </c>
      <c r="X1159">
        <v>348</v>
      </c>
      <c r="Y1159">
        <v>41</v>
      </c>
      <c r="Z1159">
        <v>0</v>
      </c>
      <c r="AA1159">
        <v>41</v>
      </c>
      <c r="AB1159">
        <v>0</v>
      </c>
      <c r="AC1159">
        <v>1</v>
      </c>
      <c r="AD1159">
        <v>5</v>
      </c>
      <c r="AE1159">
        <v>0</v>
      </c>
      <c r="AF1159">
        <v>0</v>
      </c>
      <c r="AG1159">
        <v>0</v>
      </c>
      <c r="AH1159" t="s">
        <v>182</v>
      </c>
      <c r="AI1159" s="1">
        <v>44671.564652777779</v>
      </c>
      <c r="AJ1159">
        <v>117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5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</row>
    <row r="1160" spans="1:57" hidden="1" x14ac:dyDescent="0.45">
      <c r="A1160" t="s">
        <v>2559</v>
      </c>
      <c r="B1160" t="s">
        <v>79</v>
      </c>
      <c r="C1160" t="s">
        <v>2550</v>
      </c>
      <c r="D1160" t="s">
        <v>81</v>
      </c>
      <c r="E1160" s="2" t="str">
        <f t="shared" si="28"/>
        <v>FX22045587</v>
      </c>
      <c r="F1160" t="s">
        <v>19</v>
      </c>
      <c r="G1160" t="s">
        <v>19</v>
      </c>
      <c r="H1160" t="s">
        <v>82</v>
      </c>
      <c r="I1160" t="s">
        <v>2560</v>
      </c>
      <c r="J1160">
        <v>46</v>
      </c>
      <c r="K1160" t="s">
        <v>84</v>
      </c>
      <c r="L1160" t="s">
        <v>85</v>
      </c>
      <c r="M1160" t="s">
        <v>86</v>
      </c>
      <c r="N1160">
        <v>2</v>
      </c>
      <c r="O1160" s="1">
        <v>44671.534791666665</v>
      </c>
      <c r="P1160" s="1">
        <v>44671.56590277778</v>
      </c>
      <c r="Q1160">
        <v>2421</v>
      </c>
      <c r="R1160">
        <v>267</v>
      </c>
      <c r="S1160" t="b">
        <v>0</v>
      </c>
      <c r="T1160" t="s">
        <v>87</v>
      </c>
      <c r="U1160" t="b">
        <v>0</v>
      </c>
      <c r="V1160" t="s">
        <v>148</v>
      </c>
      <c r="W1160" s="1">
        <v>44671.538124999999</v>
      </c>
      <c r="X1160">
        <v>160</v>
      </c>
      <c r="Y1160">
        <v>41</v>
      </c>
      <c r="Z1160">
        <v>0</v>
      </c>
      <c r="AA1160">
        <v>41</v>
      </c>
      <c r="AB1160">
        <v>0</v>
      </c>
      <c r="AC1160">
        <v>0</v>
      </c>
      <c r="AD1160">
        <v>5</v>
      </c>
      <c r="AE1160">
        <v>0</v>
      </c>
      <c r="AF1160">
        <v>0</v>
      </c>
      <c r="AG1160">
        <v>0</v>
      </c>
      <c r="AH1160" t="s">
        <v>182</v>
      </c>
      <c r="AI1160" s="1">
        <v>44671.56590277778</v>
      </c>
      <c r="AJ1160">
        <v>107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5</v>
      </c>
      <c r="AQ1160">
        <v>0</v>
      </c>
      <c r="AR1160">
        <v>0</v>
      </c>
      <c r="AS1160">
        <v>0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</row>
    <row r="1161" spans="1:57" hidden="1" x14ac:dyDescent="0.45">
      <c r="A1161" t="s">
        <v>2561</v>
      </c>
      <c r="B1161" t="s">
        <v>79</v>
      </c>
      <c r="C1161" t="s">
        <v>2550</v>
      </c>
      <c r="D1161" t="s">
        <v>81</v>
      </c>
      <c r="E1161" s="2" t="str">
        <f t="shared" si="28"/>
        <v>FX22045587</v>
      </c>
      <c r="F1161" t="s">
        <v>19</v>
      </c>
      <c r="G1161" t="s">
        <v>19</v>
      </c>
      <c r="H1161" t="s">
        <v>82</v>
      </c>
      <c r="I1161" t="s">
        <v>2562</v>
      </c>
      <c r="J1161">
        <v>46</v>
      </c>
      <c r="K1161" t="s">
        <v>84</v>
      </c>
      <c r="L1161" t="s">
        <v>85</v>
      </c>
      <c r="M1161" t="s">
        <v>86</v>
      </c>
      <c r="N1161">
        <v>2</v>
      </c>
      <c r="O1161" s="1">
        <v>44671.534884259258</v>
      </c>
      <c r="P1161" s="1">
        <v>44671.567233796297</v>
      </c>
      <c r="Q1161">
        <v>2512</v>
      </c>
      <c r="R1161">
        <v>283</v>
      </c>
      <c r="S1161" t="b">
        <v>0</v>
      </c>
      <c r="T1161" t="s">
        <v>87</v>
      </c>
      <c r="U1161" t="b">
        <v>0</v>
      </c>
      <c r="V1161" t="s">
        <v>148</v>
      </c>
      <c r="W1161" s="1">
        <v>44671.540081018517</v>
      </c>
      <c r="X1161">
        <v>168</v>
      </c>
      <c r="Y1161">
        <v>41</v>
      </c>
      <c r="Z1161">
        <v>0</v>
      </c>
      <c r="AA1161">
        <v>41</v>
      </c>
      <c r="AB1161">
        <v>0</v>
      </c>
      <c r="AC1161">
        <v>0</v>
      </c>
      <c r="AD1161">
        <v>5</v>
      </c>
      <c r="AE1161">
        <v>0</v>
      </c>
      <c r="AF1161">
        <v>0</v>
      </c>
      <c r="AG1161">
        <v>0</v>
      </c>
      <c r="AH1161" t="s">
        <v>182</v>
      </c>
      <c r="AI1161" s="1">
        <v>44671.567233796297</v>
      </c>
      <c r="AJ1161">
        <v>115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5</v>
      </c>
      <c r="AQ1161">
        <v>0</v>
      </c>
      <c r="AR1161">
        <v>0</v>
      </c>
      <c r="AS1161">
        <v>0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</row>
    <row r="1162" spans="1:57" hidden="1" x14ac:dyDescent="0.45">
      <c r="A1162" t="s">
        <v>2563</v>
      </c>
      <c r="B1162" t="s">
        <v>79</v>
      </c>
      <c r="C1162" t="s">
        <v>2550</v>
      </c>
      <c r="D1162" t="s">
        <v>81</v>
      </c>
      <c r="E1162" s="2" t="str">
        <f t="shared" si="28"/>
        <v>FX22045587</v>
      </c>
      <c r="F1162" t="s">
        <v>19</v>
      </c>
      <c r="G1162" t="s">
        <v>19</v>
      </c>
      <c r="H1162" t="s">
        <v>82</v>
      </c>
      <c r="I1162" t="s">
        <v>2564</v>
      </c>
      <c r="J1162">
        <v>61</v>
      </c>
      <c r="K1162" t="s">
        <v>84</v>
      </c>
      <c r="L1162" t="s">
        <v>85</v>
      </c>
      <c r="M1162" t="s">
        <v>86</v>
      </c>
      <c r="N1162">
        <v>2</v>
      </c>
      <c r="O1162" s="1">
        <v>44671.535046296296</v>
      </c>
      <c r="P1162" s="1">
        <v>44671.570393518516</v>
      </c>
      <c r="Q1162">
        <v>2490</v>
      </c>
      <c r="R1162">
        <v>564</v>
      </c>
      <c r="S1162" t="b">
        <v>0</v>
      </c>
      <c r="T1162" t="s">
        <v>87</v>
      </c>
      <c r="U1162" t="b">
        <v>0</v>
      </c>
      <c r="V1162" t="s">
        <v>158</v>
      </c>
      <c r="W1162" s="1">
        <v>44671.554768518516</v>
      </c>
      <c r="X1162">
        <v>234</v>
      </c>
      <c r="Y1162">
        <v>56</v>
      </c>
      <c r="Z1162">
        <v>0</v>
      </c>
      <c r="AA1162">
        <v>56</v>
      </c>
      <c r="AB1162">
        <v>0</v>
      </c>
      <c r="AC1162">
        <v>1</v>
      </c>
      <c r="AD1162">
        <v>5</v>
      </c>
      <c r="AE1162">
        <v>0</v>
      </c>
      <c r="AF1162">
        <v>0</v>
      </c>
      <c r="AG1162">
        <v>0</v>
      </c>
      <c r="AH1162" t="s">
        <v>182</v>
      </c>
      <c r="AI1162" s="1">
        <v>44671.570393518516</v>
      </c>
      <c r="AJ1162">
        <v>273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5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</row>
    <row r="1163" spans="1:57" hidden="1" x14ac:dyDescent="0.45">
      <c r="A1163" t="s">
        <v>2565</v>
      </c>
      <c r="B1163" t="s">
        <v>79</v>
      </c>
      <c r="C1163" t="s">
        <v>2550</v>
      </c>
      <c r="D1163" t="s">
        <v>81</v>
      </c>
      <c r="E1163" s="2" t="str">
        <f t="shared" si="28"/>
        <v>FX22045587</v>
      </c>
      <c r="F1163" t="s">
        <v>19</v>
      </c>
      <c r="G1163" t="s">
        <v>19</v>
      </c>
      <c r="H1163" t="s">
        <v>82</v>
      </c>
      <c r="I1163" t="s">
        <v>2566</v>
      </c>
      <c r="J1163">
        <v>61</v>
      </c>
      <c r="K1163" t="s">
        <v>84</v>
      </c>
      <c r="L1163" t="s">
        <v>85</v>
      </c>
      <c r="M1163" t="s">
        <v>86</v>
      </c>
      <c r="N1163">
        <v>2</v>
      </c>
      <c r="O1163" s="1">
        <v>44671.535196759258</v>
      </c>
      <c r="P1163" s="1">
        <v>44671.570208333331</v>
      </c>
      <c r="Q1163">
        <v>2590</v>
      </c>
      <c r="R1163">
        <v>435</v>
      </c>
      <c r="S1163" t="b">
        <v>0</v>
      </c>
      <c r="T1163" t="s">
        <v>87</v>
      </c>
      <c r="U1163" t="b">
        <v>0</v>
      </c>
      <c r="V1163" t="s">
        <v>148</v>
      </c>
      <c r="W1163" s="1">
        <v>44671.554479166669</v>
      </c>
      <c r="X1163">
        <v>201</v>
      </c>
      <c r="Y1163">
        <v>56</v>
      </c>
      <c r="Z1163">
        <v>0</v>
      </c>
      <c r="AA1163">
        <v>56</v>
      </c>
      <c r="AB1163">
        <v>0</v>
      </c>
      <c r="AC1163">
        <v>0</v>
      </c>
      <c r="AD1163">
        <v>5</v>
      </c>
      <c r="AE1163">
        <v>0</v>
      </c>
      <c r="AF1163">
        <v>0</v>
      </c>
      <c r="AG1163">
        <v>0</v>
      </c>
      <c r="AH1163" t="s">
        <v>99</v>
      </c>
      <c r="AI1163" s="1">
        <v>44671.570208333331</v>
      </c>
      <c r="AJ1163">
        <v>234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5</v>
      </c>
      <c r="AQ1163">
        <v>0</v>
      </c>
      <c r="AR1163">
        <v>0</v>
      </c>
      <c r="AS1163">
        <v>0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</row>
    <row r="1164" spans="1:57" hidden="1" x14ac:dyDescent="0.45">
      <c r="A1164" t="s">
        <v>2567</v>
      </c>
      <c r="B1164" t="s">
        <v>79</v>
      </c>
      <c r="C1164" t="s">
        <v>2550</v>
      </c>
      <c r="D1164" t="s">
        <v>81</v>
      </c>
      <c r="E1164" s="2" t="str">
        <f t="shared" si="28"/>
        <v>FX22045587</v>
      </c>
      <c r="F1164" t="s">
        <v>19</v>
      </c>
      <c r="G1164" t="s">
        <v>19</v>
      </c>
      <c r="H1164" t="s">
        <v>82</v>
      </c>
      <c r="I1164" t="s">
        <v>2568</v>
      </c>
      <c r="J1164">
        <v>28</v>
      </c>
      <c r="K1164" t="s">
        <v>84</v>
      </c>
      <c r="L1164" t="s">
        <v>85</v>
      </c>
      <c r="M1164" t="s">
        <v>86</v>
      </c>
      <c r="N1164">
        <v>2</v>
      </c>
      <c r="O1164" s="1">
        <v>44671.53597222222</v>
      </c>
      <c r="P1164" s="1">
        <v>44671.572002314817</v>
      </c>
      <c r="Q1164">
        <v>2797</v>
      </c>
      <c r="R1164">
        <v>316</v>
      </c>
      <c r="S1164" t="b">
        <v>0</v>
      </c>
      <c r="T1164" t="s">
        <v>87</v>
      </c>
      <c r="U1164" t="b">
        <v>0</v>
      </c>
      <c r="V1164" t="s">
        <v>531</v>
      </c>
      <c r="W1164" s="1">
        <v>44671.554363425923</v>
      </c>
      <c r="X1164">
        <v>162</v>
      </c>
      <c r="Y1164">
        <v>21</v>
      </c>
      <c r="Z1164">
        <v>0</v>
      </c>
      <c r="AA1164">
        <v>21</v>
      </c>
      <c r="AB1164">
        <v>0</v>
      </c>
      <c r="AC1164">
        <v>0</v>
      </c>
      <c r="AD1164">
        <v>7</v>
      </c>
      <c r="AE1164">
        <v>0</v>
      </c>
      <c r="AF1164">
        <v>0</v>
      </c>
      <c r="AG1164">
        <v>0</v>
      </c>
      <c r="AH1164" t="s">
        <v>99</v>
      </c>
      <c r="AI1164" s="1">
        <v>44671.572002314817</v>
      </c>
      <c r="AJ1164">
        <v>154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7</v>
      </c>
      <c r="AQ1164">
        <v>0</v>
      </c>
      <c r="AR1164">
        <v>0</v>
      </c>
      <c r="AS1164">
        <v>0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</row>
    <row r="1165" spans="1:57" hidden="1" x14ac:dyDescent="0.45">
      <c r="A1165" t="s">
        <v>2569</v>
      </c>
      <c r="B1165" t="s">
        <v>79</v>
      </c>
      <c r="C1165" t="s">
        <v>2550</v>
      </c>
      <c r="D1165" t="s">
        <v>81</v>
      </c>
      <c r="E1165" s="2" t="str">
        <f t="shared" si="28"/>
        <v>FX22045587</v>
      </c>
      <c r="F1165" t="s">
        <v>19</v>
      </c>
      <c r="G1165" t="s">
        <v>19</v>
      </c>
      <c r="H1165" t="s">
        <v>82</v>
      </c>
      <c r="I1165" t="s">
        <v>2570</v>
      </c>
      <c r="J1165">
        <v>28</v>
      </c>
      <c r="K1165" t="s">
        <v>84</v>
      </c>
      <c r="L1165" t="s">
        <v>85</v>
      </c>
      <c r="M1165" t="s">
        <v>86</v>
      </c>
      <c r="N1165">
        <v>2</v>
      </c>
      <c r="O1165" s="1">
        <v>44671.536041666666</v>
      </c>
      <c r="P1165" s="1">
        <v>44671.571898148148</v>
      </c>
      <c r="Q1165">
        <v>2778</v>
      </c>
      <c r="R1165">
        <v>320</v>
      </c>
      <c r="S1165" t="b">
        <v>0</v>
      </c>
      <c r="T1165" t="s">
        <v>87</v>
      </c>
      <c r="U1165" t="b">
        <v>0</v>
      </c>
      <c r="V1165" t="s">
        <v>189</v>
      </c>
      <c r="W1165" s="1">
        <v>44671.556111111109</v>
      </c>
      <c r="X1165">
        <v>186</v>
      </c>
      <c r="Y1165">
        <v>21</v>
      </c>
      <c r="Z1165">
        <v>0</v>
      </c>
      <c r="AA1165">
        <v>21</v>
      </c>
      <c r="AB1165">
        <v>0</v>
      </c>
      <c r="AC1165">
        <v>0</v>
      </c>
      <c r="AD1165">
        <v>7</v>
      </c>
      <c r="AE1165">
        <v>0</v>
      </c>
      <c r="AF1165">
        <v>0</v>
      </c>
      <c r="AG1165">
        <v>0</v>
      </c>
      <c r="AH1165" t="s">
        <v>182</v>
      </c>
      <c r="AI1165" s="1">
        <v>44671.571898148148</v>
      </c>
      <c r="AJ1165">
        <v>129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7</v>
      </c>
      <c r="AQ1165">
        <v>0</v>
      </c>
      <c r="AR1165">
        <v>0</v>
      </c>
      <c r="AS1165">
        <v>0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</row>
    <row r="1166" spans="1:57" hidden="1" x14ac:dyDescent="0.45">
      <c r="A1166" t="s">
        <v>2571</v>
      </c>
      <c r="B1166" t="s">
        <v>79</v>
      </c>
      <c r="C1166" t="s">
        <v>2550</v>
      </c>
      <c r="D1166" t="s">
        <v>81</v>
      </c>
      <c r="E1166" s="2" t="str">
        <f t="shared" si="28"/>
        <v>FX22045587</v>
      </c>
      <c r="F1166" t="s">
        <v>19</v>
      </c>
      <c r="G1166" t="s">
        <v>19</v>
      </c>
      <c r="H1166" t="s">
        <v>82</v>
      </c>
      <c r="I1166" t="s">
        <v>2572</v>
      </c>
      <c r="J1166">
        <v>28</v>
      </c>
      <c r="K1166" t="s">
        <v>84</v>
      </c>
      <c r="L1166" t="s">
        <v>85</v>
      </c>
      <c r="M1166" t="s">
        <v>86</v>
      </c>
      <c r="N1166">
        <v>2</v>
      </c>
      <c r="O1166" s="1">
        <v>44671.536203703705</v>
      </c>
      <c r="P1166" s="1">
        <v>44671.573101851849</v>
      </c>
      <c r="Q1166">
        <v>2952</v>
      </c>
      <c r="R1166">
        <v>236</v>
      </c>
      <c r="S1166" t="b">
        <v>0</v>
      </c>
      <c r="T1166" t="s">
        <v>87</v>
      </c>
      <c r="U1166" t="b">
        <v>0</v>
      </c>
      <c r="V1166" t="s">
        <v>531</v>
      </c>
      <c r="W1166" s="1">
        <v>44671.555914351855</v>
      </c>
      <c r="X1166">
        <v>133</v>
      </c>
      <c r="Y1166">
        <v>21</v>
      </c>
      <c r="Z1166">
        <v>0</v>
      </c>
      <c r="AA1166">
        <v>21</v>
      </c>
      <c r="AB1166">
        <v>0</v>
      </c>
      <c r="AC1166">
        <v>0</v>
      </c>
      <c r="AD1166">
        <v>7</v>
      </c>
      <c r="AE1166">
        <v>0</v>
      </c>
      <c r="AF1166">
        <v>0</v>
      </c>
      <c r="AG1166">
        <v>0</v>
      </c>
      <c r="AH1166" t="s">
        <v>182</v>
      </c>
      <c r="AI1166" s="1">
        <v>44671.573101851849</v>
      </c>
      <c r="AJ1166">
        <v>103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7</v>
      </c>
      <c r="AQ1166">
        <v>0</v>
      </c>
      <c r="AR1166">
        <v>0</v>
      </c>
      <c r="AS1166">
        <v>0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</row>
    <row r="1167" spans="1:57" hidden="1" x14ac:dyDescent="0.45">
      <c r="A1167" t="s">
        <v>2573</v>
      </c>
      <c r="B1167" t="s">
        <v>79</v>
      </c>
      <c r="C1167" t="s">
        <v>2550</v>
      </c>
      <c r="D1167" t="s">
        <v>81</v>
      </c>
      <c r="E1167" s="2" t="str">
        <f t="shared" si="28"/>
        <v>FX22045587</v>
      </c>
      <c r="F1167" t="s">
        <v>19</v>
      </c>
      <c r="G1167" t="s">
        <v>19</v>
      </c>
      <c r="H1167" t="s">
        <v>82</v>
      </c>
      <c r="I1167" t="s">
        <v>2574</v>
      </c>
      <c r="J1167">
        <v>28</v>
      </c>
      <c r="K1167" t="s">
        <v>84</v>
      </c>
      <c r="L1167" t="s">
        <v>85</v>
      </c>
      <c r="M1167" t="s">
        <v>86</v>
      </c>
      <c r="N1167">
        <v>2</v>
      </c>
      <c r="O1167" s="1">
        <v>44671.53701388889</v>
      </c>
      <c r="P1167" s="1">
        <v>44671.573738425926</v>
      </c>
      <c r="Q1167">
        <v>2823</v>
      </c>
      <c r="R1167">
        <v>350</v>
      </c>
      <c r="S1167" t="b">
        <v>0</v>
      </c>
      <c r="T1167" t="s">
        <v>87</v>
      </c>
      <c r="U1167" t="b">
        <v>0</v>
      </c>
      <c r="V1167" t="s">
        <v>148</v>
      </c>
      <c r="W1167" s="1">
        <v>44671.556817129633</v>
      </c>
      <c r="X1167">
        <v>201</v>
      </c>
      <c r="Y1167">
        <v>21</v>
      </c>
      <c r="Z1167">
        <v>0</v>
      </c>
      <c r="AA1167">
        <v>21</v>
      </c>
      <c r="AB1167">
        <v>0</v>
      </c>
      <c r="AC1167">
        <v>0</v>
      </c>
      <c r="AD1167">
        <v>7</v>
      </c>
      <c r="AE1167">
        <v>0</v>
      </c>
      <c r="AF1167">
        <v>0</v>
      </c>
      <c r="AG1167">
        <v>0</v>
      </c>
      <c r="AH1167" t="s">
        <v>99</v>
      </c>
      <c r="AI1167" s="1">
        <v>44671.573738425926</v>
      </c>
      <c r="AJ1167">
        <v>149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7</v>
      </c>
      <c r="AQ1167">
        <v>0</v>
      </c>
      <c r="AR1167">
        <v>0</v>
      </c>
      <c r="AS1167">
        <v>0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</row>
    <row r="1168" spans="1:57" hidden="1" x14ac:dyDescent="0.45">
      <c r="A1168" t="s">
        <v>2575</v>
      </c>
      <c r="B1168" t="s">
        <v>79</v>
      </c>
      <c r="C1168" t="s">
        <v>2553</v>
      </c>
      <c r="D1168" t="s">
        <v>81</v>
      </c>
      <c r="E1168" s="2" t="str">
        <f>HYPERLINK("capsilon://?command=openfolder&amp;siteaddress=FAM.docvelocity-na8.net&amp;folderid=FX3E000481-2ECA-C8BA-B3C2-9D12A529D466","FX22046597")</f>
        <v>FX22046597</v>
      </c>
      <c r="F1168" t="s">
        <v>19</v>
      </c>
      <c r="G1168" t="s">
        <v>19</v>
      </c>
      <c r="H1168" t="s">
        <v>82</v>
      </c>
      <c r="I1168" t="s">
        <v>2576</v>
      </c>
      <c r="J1168">
        <v>0</v>
      </c>
      <c r="K1168" t="s">
        <v>84</v>
      </c>
      <c r="L1168" t="s">
        <v>85</v>
      </c>
      <c r="M1168" t="s">
        <v>86</v>
      </c>
      <c r="N1168">
        <v>2</v>
      </c>
      <c r="O1168" s="1">
        <v>44671.547824074078</v>
      </c>
      <c r="P1168" s="1">
        <v>44671.574212962965</v>
      </c>
      <c r="Q1168">
        <v>2042</v>
      </c>
      <c r="R1168">
        <v>238</v>
      </c>
      <c r="S1168" t="b">
        <v>0</v>
      </c>
      <c r="T1168" t="s">
        <v>87</v>
      </c>
      <c r="U1168" t="b">
        <v>0</v>
      </c>
      <c r="V1168" t="s">
        <v>158</v>
      </c>
      <c r="W1168" s="1">
        <v>44671.556435185186</v>
      </c>
      <c r="X1168">
        <v>143</v>
      </c>
      <c r="Y1168">
        <v>9</v>
      </c>
      <c r="Z1168">
        <v>0</v>
      </c>
      <c r="AA1168">
        <v>9</v>
      </c>
      <c r="AB1168">
        <v>0</v>
      </c>
      <c r="AC1168">
        <v>3</v>
      </c>
      <c r="AD1168">
        <v>-9</v>
      </c>
      <c r="AE1168">
        <v>0</v>
      </c>
      <c r="AF1168">
        <v>0</v>
      </c>
      <c r="AG1168">
        <v>0</v>
      </c>
      <c r="AH1168" t="s">
        <v>182</v>
      </c>
      <c r="AI1168" s="1">
        <v>44671.574212962965</v>
      </c>
      <c r="AJ1168">
        <v>95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-9</v>
      </c>
      <c r="AQ1168">
        <v>0</v>
      </c>
      <c r="AR1168">
        <v>0</v>
      </c>
      <c r="AS1168">
        <v>0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</row>
    <row r="1169" spans="1:57" hidden="1" x14ac:dyDescent="0.45">
      <c r="A1169" t="s">
        <v>2577</v>
      </c>
      <c r="B1169" t="s">
        <v>79</v>
      </c>
      <c r="C1169" t="s">
        <v>2578</v>
      </c>
      <c r="D1169" t="s">
        <v>81</v>
      </c>
      <c r="E1169" s="2" t="str">
        <f>HYPERLINK("capsilon://?command=openfolder&amp;siteaddress=FAM.docvelocity-na8.net&amp;folderid=FX51C0AE12-8DD9-597B-D01C-242455247176","FX22046400")</f>
        <v>FX22046400</v>
      </c>
      <c r="F1169" t="s">
        <v>19</v>
      </c>
      <c r="G1169" t="s">
        <v>19</v>
      </c>
      <c r="H1169" t="s">
        <v>82</v>
      </c>
      <c r="I1169" t="s">
        <v>2579</v>
      </c>
      <c r="J1169">
        <v>116</v>
      </c>
      <c r="K1169" t="s">
        <v>84</v>
      </c>
      <c r="L1169" t="s">
        <v>85</v>
      </c>
      <c r="M1169" t="s">
        <v>86</v>
      </c>
      <c r="N1169">
        <v>1</v>
      </c>
      <c r="O1169" s="1">
        <v>44671.55332175926</v>
      </c>
      <c r="P1169" s="1">
        <v>44671.610405092593</v>
      </c>
      <c r="Q1169">
        <v>4697</v>
      </c>
      <c r="R1169">
        <v>235</v>
      </c>
      <c r="S1169" t="b">
        <v>0</v>
      </c>
      <c r="T1169" t="s">
        <v>87</v>
      </c>
      <c r="U1169" t="b">
        <v>0</v>
      </c>
      <c r="V1169" t="s">
        <v>88</v>
      </c>
      <c r="W1169" s="1">
        <v>44671.610405092593</v>
      </c>
      <c r="X1169">
        <v>109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116</v>
      </c>
      <c r="AE1169">
        <v>104</v>
      </c>
      <c r="AF1169">
        <v>0</v>
      </c>
      <c r="AG1169">
        <v>4</v>
      </c>
      <c r="AH1169" t="s">
        <v>87</v>
      </c>
      <c r="AI1169" t="s">
        <v>87</v>
      </c>
      <c r="AJ1169" t="s">
        <v>87</v>
      </c>
      <c r="AK1169" t="s">
        <v>87</v>
      </c>
      <c r="AL1169" t="s">
        <v>87</v>
      </c>
      <c r="AM1169" t="s">
        <v>87</v>
      </c>
      <c r="AN1169" t="s">
        <v>87</v>
      </c>
      <c r="AO1169" t="s">
        <v>87</v>
      </c>
      <c r="AP1169" t="s">
        <v>87</v>
      </c>
      <c r="AQ1169" t="s">
        <v>87</v>
      </c>
      <c r="AR1169" t="s">
        <v>87</v>
      </c>
      <c r="AS1169" t="s">
        <v>87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</row>
    <row r="1170" spans="1:57" hidden="1" x14ac:dyDescent="0.45">
      <c r="A1170" t="s">
        <v>2580</v>
      </c>
      <c r="B1170" t="s">
        <v>79</v>
      </c>
      <c r="C1170" t="s">
        <v>2581</v>
      </c>
      <c r="D1170" t="s">
        <v>81</v>
      </c>
      <c r="E1170" s="2" t="str">
        <f>HYPERLINK("capsilon://?command=openfolder&amp;siteaddress=FAM.docvelocity-na8.net&amp;folderid=FXB1E4F17D-D1A3-D5A9-081A-7CA5D053F27E","FX22046028")</f>
        <v>FX22046028</v>
      </c>
      <c r="F1170" t="s">
        <v>19</v>
      </c>
      <c r="G1170" t="s">
        <v>19</v>
      </c>
      <c r="H1170" t="s">
        <v>82</v>
      </c>
      <c r="I1170" t="s">
        <v>2582</v>
      </c>
      <c r="J1170">
        <v>43</v>
      </c>
      <c r="K1170" t="s">
        <v>84</v>
      </c>
      <c r="L1170" t="s">
        <v>85</v>
      </c>
      <c r="M1170" t="s">
        <v>86</v>
      </c>
      <c r="N1170">
        <v>2</v>
      </c>
      <c r="O1170" s="1">
        <v>44671.565034722225</v>
      </c>
      <c r="P1170" s="1">
        <v>44671.57576388889</v>
      </c>
      <c r="Q1170">
        <v>519</v>
      </c>
      <c r="R1170">
        <v>408</v>
      </c>
      <c r="S1170" t="b">
        <v>0</v>
      </c>
      <c r="T1170" t="s">
        <v>87</v>
      </c>
      <c r="U1170" t="b">
        <v>0</v>
      </c>
      <c r="V1170" t="s">
        <v>189</v>
      </c>
      <c r="W1170" s="1">
        <v>44671.56827546296</v>
      </c>
      <c r="X1170">
        <v>234</v>
      </c>
      <c r="Y1170">
        <v>38</v>
      </c>
      <c r="Z1170">
        <v>0</v>
      </c>
      <c r="AA1170">
        <v>38</v>
      </c>
      <c r="AB1170">
        <v>0</v>
      </c>
      <c r="AC1170">
        <v>4</v>
      </c>
      <c r="AD1170">
        <v>5</v>
      </c>
      <c r="AE1170">
        <v>0</v>
      </c>
      <c r="AF1170">
        <v>0</v>
      </c>
      <c r="AG1170">
        <v>0</v>
      </c>
      <c r="AH1170" t="s">
        <v>99</v>
      </c>
      <c r="AI1170" s="1">
        <v>44671.57576388889</v>
      </c>
      <c r="AJ1170">
        <v>174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5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</row>
    <row r="1171" spans="1:57" hidden="1" x14ac:dyDescent="0.45">
      <c r="A1171" t="s">
        <v>2583</v>
      </c>
      <c r="B1171" t="s">
        <v>79</v>
      </c>
      <c r="C1171" t="s">
        <v>2581</v>
      </c>
      <c r="D1171" t="s">
        <v>81</v>
      </c>
      <c r="E1171" s="2" t="str">
        <f>HYPERLINK("capsilon://?command=openfolder&amp;siteaddress=FAM.docvelocity-na8.net&amp;folderid=FXB1E4F17D-D1A3-D5A9-081A-7CA5D053F27E","FX22046028")</f>
        <v>FX22046028</v>
      </c>
      <c r="F1171" t="s">
        <v>19</v>
      </c>
      <c r="G1171" t="s">
        <v>19</v>
      </c>
      <c r="H1171" t="s">
        <v>82</v>
      </c>
      <c r="I1171" t="s">
        <v>2584</v>
      </c>
      <c r="J1171">
        <v>43</v>
      </c>
      <c r="K1171" t="s">
        <v>84</v>
      </c>
      <c r="L1171" t="s">
        <v>85</v>
      </c>
      <c r="M1171" t="s">
        <v>86</v>
      </c>
      <c r="N1171">
        <v>2</v>
      </c>
      <c r="O1171" s="1">
        <v>44671.568495370368</v>
      </c>
      <c r="P1171" s="1">
        <v>44671.575798611113</v>
      </c>
      <c r="Q1171">
        <v>253</v>
      </c>
      <c r="R1171">
        <v>378</v>
      </c>
      <c r="S1171" t="b">
        <v>0</v>
      </c>
      <c r="T1171" t="s">
        <v>87</v>
      </c>
      <c r="U1171" t="b">
        <v>0</v>
      </c>
      <c r="V1171" t="s">
        <v>148</v>
      </c>
      <c r="W1171" s="1">
        <v>44671.571342592593</v>
      </c>
      <c r="X1171">
        <v>242</v>
      </c>
      <c r="Y1171">
        <v>38</v>
      </c>
      <c r="Z1171">
        <v>0</v>
      </c>
      <c r="AA1171">
        <v>38</v>
      </c>
      <c r="AB1171">
        <v>0</v>
      </c>
      <c r="AC1171">
        <v>4</v>
      </c>
      <c r="AD1171">
        <v>5</v>
      </c>
      <c r="AE1171">
        <v>0</v>
      </c>
      <c r="AF1171">
        <v>0</v>
      </c>
      <c r="AG1171">
        <v>0</v>
      </c>
      <c r="AH1171" t="s">
        <v>182</v>
      </c>
      <c r="AI1171" s="1">
        <v>44671.575798611113</v>
      </c>
      <c r="AJ1171">
        <v>136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5</v>
      </c>
      <c r="AQ1171">
        <v>0</v>
      </c>
      <c r="AR1171">
        <v>0</v>
      </c>
      <c r="AS1171">
        <v>0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</row>
    <row r="1172" spans="1:57" hidden="1" x14ac:dyDescent="0.45">
      <c r="A1172" t="s">
        <v>2585</v>
      </c>
      <c r="B1172" t="s">
        <v>79</v>
      </c>
      <c r="C1172" t="s">
        <v>2586</v>
      </c>
      <c r="D1172" t="s">
        <v>81</v>
      </c>
      <c r="E1172" s="2" t="str">
        <f>HYPERLINK("capsilon://?command=openfolder&amp;siteaddress=FAM.docvelocity-na8.net&amp;folderid=FX44210DD3-81C9-68EE-8B61-0BADD4F43941","FX22046749")</f>
        <v>FX22046749</v>
      </c>
      <c r="F1172" t="s">
        <v>19</v>
      </c>
      <c r="G1172" t="s">
        <v>19</v>
      </c>
      <c r="H1172" t="s">
        <v>82</v>
      </c>
      <c r="I1172" t="s">
        <v>2587</v>
      </c>
      <c r="J1172">
        <v>0</v>
      </c>
      <c r="K1172" t="s">
        <v>84</v>
      </c>
      <c r="L1172" t="s">
        <v>85</v>
      </c>
      <c r="M1172" t="s">
        <v>86</v>
      </c>
      <c r="N1172">
        <v>2</v>
      </c>
      <c r="O1172" s="1">
        <v>44671.568796296298</v>
      </c>
      <c r="P1172" s="1">
        <v>44671.576979166668</v>
      </c>
      <c r="Q1172">
        <v>522</v>
      </c>
      <c r="R1172">
        <v>185</v>
      </c>
      <c r="S1172" t="b">
        <v>0</v>
      </c>
      <c r="T1172" t="s">
        <v>87</v>
      </c>
      <c r="U1172" t="b">
        <v>0</v>
      </c>
      <c r="V1172" t="s">
        <v>108</v>
      </c>
      <c r="W1172" s="1">
        <v>44671.5700462963</v>
      </c>
      <c r="X1172">
        <v>81</v>
      </c>
      <c r="Y1172">
        <v>9</v>
      </c>
      <c r="Z1172">
        <v>0</v>
      </c>
      <c r="AA1172">
        <v>9</v>
      </c>
      <c r="AB1172">
        <v>0</v>
      </c>
      <c r="AC1172">
        <v>4</v>
      </c>
      <c r="AD1172">
        <v>-9</v>
      </c>
      <c r="AE1172">
        <v>0</v>
      </c>
      <c r="AF1172">
        <v>0</v>
      </c>
      <c r="AG1172">
        <v>0</v>
      </c>
      <c r="AH1172" t="s">
        <v>99</v>
      </c>
      <c r="AI1172" s="1">
        <v>44671.576979166668</v>
      </c>
      <c r="AJ1172">
        <v>104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-9</v>
      </c>
      <c r="AQ1172">
        <v>0</v>
      </c>
      <c r="AR1172">
        <v>0</v>
      </c>
      <c r="AS1172">
        <v>0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</row>
    <row r="1173" spans="1:57" hidden="1" x14ac:dyDescent="0.45">
      <c r="A1173" t="s">
        <v>2588</v>
      </c>
      <c r="B1173" t="s">
        <v>79</v>
      </c>
      <c r="C1173" t="s">
        <v>2581</v>
      </c>
      <c r="D1173" t="s">
        <v>81</v>
      </c>
      <c r="E1173" s="2" t="str">
        <f>HYPERLINK("capsilon://?command=openfolder&amp;siteaddress=FAM.docvelocity-na8.net&amp;folderid=FXB1E4F17D-D1A3-D5A9-081A-7CA5D053F27E","FX22046028")</f>
        <v>FX22046028</v>
      </c>
      <c r="F1173" t="s">
        <v>19</v>
      </c>
      <c r="G1173" t="s">
        <v>19</v>
      </c>
      <c r="H1173" t="s">
        <v>82</v>
      </c>
      <c r="I1173" t="s">
        <v>2589</v>
      </c>
      <c r="J1173">
        <v>157</v>
      </c>
      <c r="K1173" t="s">
        <v>84</v>
      </c>
      <c r="L1173" t="s">
        <v>85</v>
      </c>
      <c r="M1173" t="s">
        <v>86</v>
      </c>
      <c r="N1173">
        <v>1</v>
      </c>
      <c r="O1173" s="1">
        <v>44671.56931712963</v>
      </c>
      <c r="P1173" s="1">
        <v>44671.612256944441</v>
      </c>
      <c r="Q1173">
        <v>3453</v>
      </c>
      <c r="R1173">
        <v>257</v>
      </c>
      <c r="S1173" t="b">
        <v>0</v>
      </c>
      <c r="T1173" t="s">
        <v>87</v>
      </c>
      <c r="U1173" t="b">
        <v>0</v>
      </c>
      <c r="V1173" t="s">
        <v>88</v>
      </c>
      <c r="W1173" s="1">
        <v>44671.612256944441</v>
      </c>
      <c r="X1173">
        <v>154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157</v>
      </c>
      <c r="AE1173">
        <v>152</v>
      </c>
      <c r="AF1173">
        <v>0</v>
      </c>
      <c r="AG1173">
        <v>7</v>
      </c>
      <c r="AH1173" t="s">
        <v>87</v>
      </c>
      <c r="AI1173" t="s">
        <v>87</v>
      </c>
      <c r="AJ1173" t="s">
        <v>87</v>
      </c>
      <c r="AK1173" t="s">
        <v>87</v>
      </c>
      <c r="AL1173" t="s">
        <v>87</v>
      </c>
      <c r="AM1173" t="s">
        <v>87</v>
      </c>
      <c r="AN1173" t="s">
        <v>87</v>
      </c>
      <c r="AO1173" t="s">
        <v>87</v>
      </c>
      <c r="AP1173" t="s">
        <v>87</v>
      </c>
      <c r="AQ1173" t="s">
        <v>87</v>
      </c>
      <c r="AR1173" t="s">
        <v>87</v>
      </c>
      <c r="AS1173" t="s">
        <v>87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</row>
    <row r="1174" spans="1:57" hidden="1" x14ac:dyDescent="0.45">
      <c r="A1174" t="s">
        <v>2590</v>
      </c>
      <c r="B1174" t="s">
        <v>79</v>
      </c>
      <c r="C1174" t="s">
        <v>2581</v>
      </c>
      <c r="D1174" t="s">
        <v>81</v>
      </c>
      <c r="E1174" s="2" t="str">
        <f>HYPERLINK("capsilon://?command=openfolder&amp;siteaddress=FAM.docvelocity-na8.net&amp;folderid=FXB1E4F17D-D1A3-D5A9-081A-7CA5D053F27E","FX22046028")</f>
        <v>FX22046028</v>
      </c>
      <c r="F1174" t="s">
        <v>19</v>
      </c>
      <c r="G1174" t="s">
        <v>19</v>
      </c>
      <c r="H1174" t="s">
        <v>82</v>
      </c>
      <c r="I1174" t="s">
        <v>2591</v>
      </c>
      <c r="J1174">
        <v>28</v>
      </c>
      <c r="K1174" t="s">
        <v>84</v>
      </c>
      <c r="L1174" t="s">
        <v>85</v>
      </c>
      <c r="M1174" t="s">
        <v>86</v>
      </c>
      <c r="N1174">
        <v>2</v>
      </c>
      <c r="O1174" s="1">
        <v>44671.56958333333</v>
      </c>
      <c r="P1174" s="1">
        <v>44671.577569444446</v>
      </c>
      <c r="Q1174">
        <v>431</v>
      </c>
      <c r="R1174">
        <v>259</v>
      </c>
      <c r="S1174" t="b">
        <v>0</v>
      </c>
      <c r="T1174" t="s">
        <v>87</v>
      </c>
      <c r="U1174" t="b">
        <v>0</v>
      </c>
      <c r="V1174" t="s">
        <v>108</v>
      </c>
      <c r="W1174" s="1">
        <v>44671.571412037039</v>
      </c>
      <c r="X1174">
        <v>106</v>
      </c>
      <c r="Y1174">
        <v>21</v>
      </c>
      <c r="Z1174">
        <v>0</v>
      </c>
      <c r="AA1174">
        <v>21</v>
      </c>
      <c r="AB1174">
        <v>0</v>
      </c>
      <c r="AC1174">
        <v>0</v>
      </c>
      <c r="AD1174">
        <v>7</v>
      </c>
      <c r="AE1174">
        <v>0</v>
      </c>
      <c r="AF1174">
        <v>0</v>
      </c>
      <c r="AG1174">
        <v>0</v>
      </c>
      <c r="AH1174" t="s">
        <v>182</v>
      </c>
      <c r="AI1174" s="1">
        <v>44671.577569444446</v>
      </c>
      <c r="AJ1174">
        <v>153</v>
      </c>
      <c r="AK1174">
        <v>1</v>
      </c>
      <c r="AL1174">
        <v>0</v>
      </c>
      <c r="AM1174">
        <v>1</v>
      </c>
      <c r="AN1174">
        <v>0</v>
      </c>
      <c r="AO1174">
        <v>1</v>
      </c>
      <c r="AP1174">
        <v>6</v>
      </c>
      <c r="AQ1174">
        <v>0</v>
      </c>
      <c r="AR1174">
        <v>0</v>
      </c>
      <c r="AS1174">
        <v>0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</row>
    <row r="1175" spans="1:57" hidden="1" x14ac:dyDescent="0.45">
      <c r="A1175" t="s">
        <v>2592</v>
      </c>
      <c r="B1175" t="s">
        <v>79</v>
      </c>
      <c r="C1175" t="s">
        <v>2586</v>
      </c>
      <c r="D1175" t="s">
        <v>81</v>
      </c>
      <c r="E1175" s="2" t="str">
        <f>HYPERLINK("capsilon://?command=openfolder&amp;siteaddress=FAM.docvelocity-na8.net&amp;folderid=FX44210DD3-81C9-68EE-8B61-0BADD4F43941","FX22046749")</f>
        <v>FX22046749</v>
      </c>
      <c r="F1175" t="s">
        <v>19</v>
      </c>
      <c r="G1175" t="s">
        <v>19</v>
      </c>
      <c r="H1175" t="s">
        <v>82</v>
      </c>
      <c r="I1175" t="s">
        <v>2593</v>
      </c>
      <c r="J1175">
        <v>0</v>
      </c>
      <c r="K1175" t="s">
        <v>84</v>
      </c>
      <c r="L1175" t="s">
        <v>85</v>
      </c>
      <c r="M1175" t="s">
        <v>86</v>
      </c>
      <c r="N1175">
        <v>2</v>
      </c>
      <c r="O1175" s="1">
        <v>44671.569710648146</v>
      </c>
      <c r="P1175" s="1">
        <v>44671.578576388885</v>
      </c>
      <c r="Q1175">
        <v>457</v>
      </c>
      <c r="R1175">
        <v>309</v>
      </c>
      <c r="S1175" t="b">
        <v>0</v>
      </c>
      <c r="T1175" t="s">
        <v>87</v>
      </c>
      <c r="U1175" t="b">
        <v>0</v>
      </c>
      <c r="V1175" t="s">
        <v>127</v>
      </c>
      <c r="W1175" s="1">
        <v>44671.573009259257</v>
      </c>
      <c r="X1175">
        <v>172</v>
      </c>
      <c r="Y1175">
        <v>9</v>
      </c>
      <c r="Z1175">
        <v>0</v>
      </c>
      <c r="AA1175">
        <v>9</v>
      </c>
      <c r="AB1175">
        <v>0</v>
      </c>
      <c r="AC1175">
        <v>4</v>
      </c>
      <c r="AD1175">
        <v>-9</v>
      </c>
      <c r="AE1175">
        <v>0</v>
      </c>
      <c r="AF1175">
        <v>0</v>
      </c>
      <c r="AG1175">
        <v>0</v>
      </c>
      <c r="AH1175" t="s">
        <v>99</v>
      </c>
      <c r="AI1175" s="1">
        <v>44671.578576388885</v>
      </c>
      <c r="AJ1175">
        <v>137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-9</v>
      </c>
      <c r="AQ1175">
        <v>0</v>
      </c>
      <c r="AR1175">
        <v>0</v>
      </c>
      <c r="AS1175">
        <v>0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</row>
    <row r="1176" spans="1:57" hidden="1" x14ac:dyDescent="0.45">
      <c r="A1176" t="s">
        <v>2594</v>
      </c>
      <c r="B1176" t="s">
        <v>79</v>
      </c>
      <c r="C1176" t="s">
        <v>2581</v>
      </c>
      <c r="D1176" t="s">
        <v>81</v>
      </c>
      <c r="E1176" s="2" t="str">
        <f>HYPERLINK("capsilon://?command=openfolder&amp;siteaddress=FAM.docvelocity-na8.net&amp;folderid=FXB1E4F17D-D1A3-D5A9-081A-7CA5D053F27E","FX22046028")</f>
        <v>FX22046028</v>
      </c>
      <c r="F1176" t="s">
        <v>19</v>
      </c>
      <c r="G1176" t="s">
        <v>19</v>
      </c>
      <c r="H1176" t="s">
        <v>82</v>
      </c>
      <c r="I1176" t="s">
        <v>2595</v>
      </c>
      <c r="J1176">
        <v>28</v>
      </c>
      <c r="K1176" t="s">
        <v>84</v>
      </c>
      <c r="L1176" t="s">
        <v>85</v>
      </c>
      <c r="M1176" t="s">
        <v>86</v>
      </c>
      <c r="N1176">
        <v>2</v>
      </c>
      <c r="O1176" s="1">
        <v>44671.569872685184</v>
      </c>
      <c r="P1176" s="1">
        <v>44671.579363425924</v>
      </c>
      <c r="Q1176">
        <v>580</v>
      </c>
      <c r="R1176">
        <v>240</v>
      </c>
      <c r="S1176" t="b">
        <v>0</v>
      </c>
      <c r="T1176" t="s">
        <v>87</v>
      </c>
      <c r="U1176" t="b">
        <v>0</v>
      </c>
      <c r="V1176" t="s">
        <v>108</v>
      </c>
      <c r="W1176" s="1">
        <v>44671.572418981479</v>
      </c>
      <c r="X1176">
        <v>86</v>
      </c>
      <c r="Y1176">
        <v>21</v>
      </c>
      <c r="Z1176">
        <v>0</v>
      </c>
      <c r="AA1176">
        <v>21</v>
      </c>
      <c r="AB1176">
        <v>0</v>
      </c>
      <c r="AC1176">
        <v>0</v>
      </c>
      <c r="AD1176">
        <v>7</v>
      </c>
      <c r="AE1176">
        <v>0</v>
      </c>
      <c r="AF1176">
        <v>0</v>
      </c>
      <c r="AG1176">
        <v>0</v>
      </c>
      <c r="AH1176" t="s">
        <v>182</v>
      </c>
      <c r="AI1176" s="1">
        <v>44671.579363425924</v>
      </c>
      <c r="AJ1176">
        <v>154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7</v>
      </c>
      <c r="AQ1176">
        <v>0</v>
      </c>
      <c r="AR1176">
        <v>0</v>
      </c>
      <c r="AS1176">
        <v>0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</row>
    <row r="1177" spans="1:57" hidden="1" x14ac:dyDescent="0.45">
      <c r="A1177" t="s">
        <v>2596</v>
      </c>
      <c r="B1177" t="s">
        <v>79</v>
      </c>
      <c r="C1177" t="s">
        <v>2581</v>
      </c>
      <c r="D1177" t="s">
        <v>81</v>
      </c>
      <c r="E1177" s="2" t="str">
        <f>HYPERLINK("capsilon://?command=openfolder&amp;siteaddress=FAM.docvelocity-na8.net&amp;folderid=FXB1E4F17D-D1A3-D5A9-081A-7CA5D053F27E","FX22046028")</f>
        <v>FX22046028</v>
      </c>
      <c r="F1177" t="s">
        <v>19</v>
      </c>
      <c r="G1177" t="s">
        <v>19</v>
      </c>
      <c r="H1177" t="s">
        <v>82</v>
      </c>
      <c r="I1177" t="s">
        <v>2597</v>
      </c>
      <c r="J1177">
        <v>28</v>
      </c>
      <c r="K1177" t="s">
        <v>84</v>
      </c>
      <c r="L1177" t="s">
        <v>85</v>
      </c>
      <c r="M1177" t="s">
        <v>86</v>
      </c>
      <c r="N1177">
        <v>2</v>
      </c>
      <c r="O1177" s="1">
        <v>44671.569976851853</v>
      </c>
      <c r="P1177" s="1">
        <v>44671.592870370368</v>
      </c>
      <c r="Q1177">
        <v>748</v>
      </c>
      <c r="R1177">
        <v>1230</v>
      </c>
      <c r="S1177" t="b">
        <v>0</v>
      </c>
      <c r="T1177" t="s">
        <v>87</v>
      </c>
      <c r="U1177" t="b">
        <v>0</v>
      </c>
      <c r="V1177" t="s">
        <v>108</v>
      </c>
      <c r="W1177" s="1">
        <v>44671.574525462966</v>
      </c>
      <c r="X1177">
        <v>181</v>
      </c>
      <c r="Y1177">
        <v>21</v>
      </c>
      <c r="Z1177">
        <v>0</v>
      </c>
      <c r="AA1177">
        <v>21</v>
      </c>
      <c r="AB1177">
        <v>0</v>
      </c>
      <c r="AC1177">
        <v>7</v>
      </c>
      <c r="AD1177">
        <v>7</v>
      </c>
      <c r="AE1177">
        <v>0</v>
      </c>
      <c r="AF1177">
        <v>0</v>
      </c>
      <c r="AG1177">
        <v>0</v>
      </c>
      <c r="AH1177" t="s">
        <v>190</v>
      </c>
      <c r="AI1177" s="1">
        <v>44671.592870370368</v>
      </c>
      <c r="AJ1177">
        <v>395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7</v>
      </c>
      <c r="AQ1177">
        <v>0</v>
      </c>
      <c r="AR1177">
        <v>0</v>
      </c>
      <c r="AS1177">
        <v>0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</row>
    <row r="1178" spans="1:57" hidden="1" x14ac:dyDescent="0.45">
      <c r="A1178" t="s">
        <v>2598</v>
      </c>
      <c r="B1178" t="s">
        <v>79</v>
      </c>
      <c r="C1178" t="s">
        <v>2581</v>
      </c>
      <c r="D1178" t="s">
        <v>81</v>
      </c>
      <c r="E1178" s="2" t="str">
        <f>HYPERLINK("capsilon://?command=openfolder&amp;siteaddress=FAM.docvelocity-na8.net&amp;folderid=FXB1E4F17D-D1A3-D5A9-081A-7CA5D053F27E","FX22046028")</f>
        <v>FX22046028</v>
      </c>
      <c r="F1178" t="s">
        <v>19</v>
      </c>
      <c r="G1178" t="s">
        <v>19</v>
      </c>
      <c r="H1178" t="s">
        <v>82</v>
      </c>
      <c r="I1178" t="s">
        <v>2599</v>
      </c>
      <c r="J1178">
        <v>28</v>
      </c>
      <c r="K1178" t="s">
        <v>84</v>
      </c>
      <c r="L1178" t="s">
        <v>85</v>
      </c>
      <c r="M1178" t="s">
        <v>86</v>
      </c>
      <c r="N1178">
        <v>2</v>
      </c>
      <c r="O1178" s="1">
        <v>44671.570173611108</v>
      </c>
      <c r="P1178" s="1">
        <v>44671.592812499999</v>
      </c>
      <c r="Q1178">
        <v>822</v>
      </c>
      <c r="R1178">
        <v>1134</v>
      </c>
      <c r="S1178" t="b">
        <v>0</v>
      </c>
      <c r="T1178" t="s">
        <v>87</v>
      </c>
      <c r="U1178" t="b">
        <v>0</v>
      </c>
      <c r="V1178" t="s">
        <v>127</v>
      </c>
      <c r="W1178" s="1">
        <v>44671.582094907404</v>
      </c>
      <c r="X1178">
        <v>784</v>
      </c>
      <c r="Y1178">
        <v>21</v>
      </c>
      <c r="Z1178">
        <v>0</v>
      </c>
      <c r="AA1178">
        <v>21</v>
      </c>
      <c r="AB1178">
        <v>0</v>
      </c>
      <c r="AC1178">
        <v>9</v>
      </c>
      <c r="AD1178">
        <v>7</v>
      </c>
      <c r="AE1178">
        <v>0</v>
      </c>
      <c r="AF1178">
        <v>0</v>
      </c>
      <c r="AG1178">
        <v>0</v>
      </c>
      <c r="AH1178" t="s">
        <v>182</v>
      </c>
      <c r="AI1178" s="1">
        <v>44671.592812499999</v>
      </c>
      <c r="AJ1178">
        <v>327</v>
      </c>
      <c r="AK1178">
        <v>2</v>
      </c>
      <c r="AL1178">
        <v>0</v>
      </c>
      <c r="AM1178">
        <v>2</v>
      </c>
      <c r="AN1178">
        <v>0</v>
      </c>
      <c r="AO1178">
        <v>2</v>
      </c>
      <c r="AP1178">
        <v>5</v>
      </c>
      <c r="AQ1178">
        <v>0</v>
      </c>
      <c r="AR1178">
        <v>0</v>
      </c>
      <c r="AS1178">
        <v>0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</row>
    <row r="1179" spans="1:57" hidden="1" x14ac:dyDescent="0.45">
      <c r="A1179" t="s">
        <v>2600</v>
      </c>
      <c r="B1179" t="s">
        <v>79</v>
      </c>
      <c r="C1179" t="s">
        <v>2538</v>
      </c>
      <c r="D1179" t="s">
        <v>81</v>
      </c>
      <c r="E1179" s="2" t="str">
        <f>HYPERLINK("capsilon://?command=openfolder&amp;siteaddress=FAM.docvelocity-na8.net&amp;folderid=FX6B3C6F10-CD24-BA15-F2D0-A585D9F591C2","FX22046742")</f>
        <v>FX22046742</v>
      </c>
      <c r="F1179" t="s">
        <v>19</v>
      </c>
      <c r="G1179" t="s">
        <v>19</v>
      </c>
      <c r="H1179" t="s">
        <v>82</v>
      </c>
      <c r="I1179" t="s">
        <v>2601</v>
      </c>
      <c r="J1179">
        <v>233</v>
      </c>
      <c r="K1179" t="s">
        <v>84</v>
      </c>
      <c r="L1179" t="s">
        <v>85</v>
      </c>
      <c r="M1179" t="s">
        <v>86</v>
      </c>
      <c r="N1179">
        <v>1</v>
      </c>
      <c r="O1179" s="1">
        <v>44671.571053240739</v>
      </c>
      <c r="P1179" s="1">
        <v>44671.613344907404</v>
      </c>
      <c r="Q1179">
        <v>3452</v>
      </c>
      <c r="R1179">
        <v>202</v>
      </c>
      <c r="S1179" t="b">
        <v>0</v>
      </c>
      <c r="T1179" t="s">
        <v>87</v>
      </c>
      <c r="U1179" t="b">
        <v>0</v>
      </c>
      <c r="V1179" t="s">
        <v>88</v>
      </c>
      <c r="W1179" s="1">
        <v>44671.613344907404</v>
      </c>
      <c r="X1179">
        <v>87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233</v>
      </c>
      <c r="AE1179">
        <v>221</v>
      </c>
      <c r="AF1179">
        <v>0</v>
      </c>
      <c r="AG1179">
        <v>5</v>
      </c>
      <c r="AH1179" t="s">
        <v>87</v>
      </c>
      <c r="AI1179" t="s">
        <v>87</v>
      </c>
      <c r="AJ1179" t="s">
        <v>87</v>
      </c>
      <c r="AK1179" t="s">
        <v>87</v>
      </c>
      <c r="AL1179" t="s">
        <v>87</v>
      </c>
      <c r="AM1179" t="s">
        <v>87</v>
      </c>
      <c r="AN1179" t="s">
        <v>87</v>
      </c>
      <c r="AO1179" t="s">
        <v>87</v>
      </c>
      <c r="AP1179" t="s">
        <v>87</v>
      </c>
      <c r="AQ1179" t="s">
        <v>87</v>
      </c>
      <c r="AR1179" t="s">
        <v>87</v>
      </c>
      <c r="AS1179" t="s">
        <v>87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</row>
    <row r="1180" spans="1:57" hidden="1" x14ac:dyDescent="0.45">
      <c r="A1180" t="s">
        <v>2602</v>
      </c>
      <c r="B1180" t="s">
        <v>79</v>
      </c>
      <c r="C1180" t="s">
        <v>2603</v>
      </c>
      <c r="D1180" t="s">
        <v>81</v>
      </c>
      <c r="E1180" s="2" t="str">
        <f>HYPERLINK("capsilon://?command=openfolder&amp;siteaddress=FAM.docvelocity-na8.net&amp;folderid=FX240EA4C5-14F2-61B1-25C2-E4DB673AA201","FX22043580")</f>
        <v>FX22043580</v>
      </c>
      <c r="F1180" t="s">
        <v>19</v>
      </c>
      <c r="G1180" t="s">
        <v>19</v>
      </c>
      <c r="H1180" t="s">
        <v>82</v>
      </c>
      <c r="I1180" t="s">
        <v>2604</v>
      </c>
      <c r="J1180">
        <v>379</v>
      </c>
      <c r="K1180" t="s">
        <v>84</v>
      </c>
      <c r="L1180" t="s">
        <v>85</v>
      </c>
      <c r="M1180" t="s">
        <v>86</v>
      </c>
      <c r="N1180">
        <v>1</v>
      </c>
      <c r="O1180" s="1">
        <v>44671.574872685182</v>
      </c>
      <c r="P1180" s="1">
        <v>44671.616331018522</v>
      </c>
      <c r="Q1180">
        <v>2984</v>
      </c>
      <c r="R1180">
        <v>598</v>
      </c>
      <c r="S1180" t="b">
        <v>0</v>
      </c>
      <c r="T1180" t="s">
        <v>87</v>
      </c>
      <c r="U1180" t="b">
        <v>0</v>
      </c>
      <c r="V1180" t="s">
        <v>88</v>
      </c>
      <c r="W1180" s="1">
        <v>44671.616331018522</v>
      </c>
      <c r="X1180">
        <v>250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379</v>
      </c>
      <c r="AE1180">
        <v>308</v>
      </c>
      <c r="AF1180">
        <v>0</v>
      </c>
      <c r="AG1180">
        <v>14</v>
      </c>
      <c r="AH1180" t="s">
        <v>87</v>
      </c>
      <c r="AI1180" t="s">
        <v>87</v>
      </c>
      <c r="AJ1180" t="s">
        <v>87</v>
      </c>
      <c r="AK1180" t="s">
        <v>87</v>
      </c>
      <c r="AL1180" t="s">
        <v>87</v>
      </c>
      <c r="AM1180" t="s">
        <v>87</v>
      </c>
      <c r="AN1180" t="s">
        <v>87</v>
      </c>
      <c r="AO1180" t="s">
        <v>87</v>
      </c>
      <c r="AP1180" t="s">
        <v>87</v>
      </c>
      <c r="AQ1180" t="s">
        <v>87</v>
      </c>
      <c r="AR1180" t="s">
        <v>87</v>
      </c>
      <c r="AS1180" t="s">
        <v>87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</row>
    <row r="1181" spans="1:57" hidden="1" x14ac:dyDescent="0.45">
      <c r="A1181" t="s">
        <v>2605</v>
      </c>
      <c r="B1181" t="s">
        <v>79</v>
      </c>
      <c r="C1181" t="s">
        <v>2606</v>
      </c>
      <c r="D1181" t="s">
        <v>81</v>
      </c>
      <c r="E1181" s="2" t="str">
        <f>HYPERLINK("capsilon://?command=openfolder&amp;siteaddress=FAM.docvelocity-na8.net&amp;folderid=FX6A7976F9-70BB-83D6-7797-4BDC23F05E0C","FX22046963")</f>
        <v>FX22046963</v>
      </c>
      <c r="F1181" t="s">
        <v>19</v>
      </c>
      <c r="G1181" t="s">
        <v>19</v>
      </c>
      <c r="H1181" t="s">
        <v>82</v>
      </c>
      <c r="I1181" t="s">
        <v>2607</v>
      </c>
      <c r="J1181">
        <v>227</v>
      </c>
      <c r="K1181" t="s">
        <v>84</v>
      </c>
      <c r="L1181" t="s">
        <v>85</v>
      </c>
      <c r="M1181" t="s">
        <v>86</v>
      </c>
      <c r="N1181">
        <v>1</v>
      </c>
      <c r="O1181" s="1">
        <v>44671.577928240738</v>
      </c>
      <c r="P1181" s="1">
        <v>44671.702013888891</v>
      </c>
      <c r="Q1181">
        <v>10145</v>
      </c>
      <c r="R1181">
        <v>576</v>
      </c>
      <c r="S1181" t="b">
        <v>0</v>
      </c>
      <c r="T1181" t="s">
        <v>87</v>
      </c>
      <c r="U1181" t="b">
        <v>0</v>
      </c>
      <c r="V1181" t="s">
        <v>88</v>
      </c>
      <c r="W1181" s="1">
        <v>44671.702013888891</v>
      </c>
      <c r="X1181">
        <v>327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227</v>
      </c>
      <c r="AE1181">
        <v>210</v>
      </c>
      <c r="AF1181">
        <v>0</v>
      </c>
      <c r="AG1181">
        <v>6</v>
      </c>
      <c r="AH1181" t="s">
        <v>87</v>
      </c>
      <c r="AI1181" t="s">
        <v>87</v>
      </c>
      <c r="AJ1181" t="s">
        <v>87</v>
      </c>
      <c r="AK1181" t="s">
        <v>87</v>
      </c>
      <c r="AL1181" t="s">
        <v>87</v>
      </c>
      <c r="AM1181" t="s">
        <v>87</v>
      </c>
      <c r="AN1181" t="s">
        <v>87</v>
      </c>
      <c r="AO1181" t="s">
        <v>87</v>
      </c>
      <c r="AP1181" t="s">
        <v>87</v>
      </c>
      <c r="AQ1181" t="s">
        <v>87</v>
      </c>
      <c r="AR1181" t="s">
        <v>87</v>
      </c>
      <c r="AS1181" t="s">
        <v>87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</row>
    <row r="1182" spans="1:57" hidden="1" x14ac:dyDescent="0.45">
      <c r="A1182" t="s">
        <v>2608</v>
      </c>
      <c r="B1182" t="s">
        <v>79</v>
      </c>
      <c r="C1182" t="s">
        <v>2609</v>
      </c>
      <c r="D1182" t="s">
        <v>81</v>
      </c>
      <c r="E1182" s="2" t="str">
        <f>HYPERLINK("capsilon://?command=openfolder&amp;siteaddress=FAM.docvelocity-na8.net&amp;folderid=FX218E068A-B843-7D3A-1CBC-84A700E1B459","FX22046994")</f>
        <v>FX22046994</v>
      </c>
      <c r="F1182" t="s">
        <v>19</v>
      </c>
      <c r="G1182" t="s">
        <v>19</v>
      </c>
      <c r="H1182" t="s">
        <v>82</v>
      </c>
      <c r="I1182" t="s">
        <v>2610</v>
      </c>
      <c r="J1182">
        <v>0</v>
      </c>
      <c r="K1182" t="s">
        <v>84</v>
      </c>
      <c r="L1182" t="s">
        <v>85</v>
      </c>
      <c r="M1182" t="s">
        <v>86</v>
      </c>
      <c r="N1182">
        <v>2</v>
      </c>
      <c r="O1182" s="1">
        <v>44671.592789351853</v>
      </c>
      <c r="P1182" s="1">
        <v>44671.59684027778</v>
      </c>
      <c r="Q1182">
        <v>199</v>
      </c>
      <c r="R1182">
        <v>151</v>
      </c>
      <c r="S1182" t="b">
        <v>0</v>
      </c>
      <c r="T1182" t="s">
        <v>87</v>
      </c>
      <c r="U1182" t="b">
        <v>0</v>
      </c>
      <c r="V1182" t="s">
        <v>108</v>
      </c>
      <c r="W1182" s="1">
        <v>44671.593564814815</v>
      </c>
      <c r="X1182">
        <v>61</v>
      </c>
      <c r="Y1182">
        <v>9</v>
      </c>
      <c r="Z1182">
        <v>0</v>
      </c>
      <c r="AA1182">
        <v>9</v>
      </c>
      <c r="AB1182">
        <v>0</v>
      </c>
      <c r="AC1182">
        <v>0</v>
      </c>
      <c r="AD1182">
        <v>-9</v>
      </c>
      <c r="AE1182">
        <v>0</v>
      </c>
      <c r="AF1182">
        <v>0</v>
      </c>
      <c r="AG1182">
        <v>0</v>
      </c>
      <c r="AH1182" t="s">
        <v>479</v>
      </c>
      <c r="AI1182" s="1">
        <v>44671.59684027778</v>
      </c>
      <c r="AJ1182">
        <v>90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-9</v>
      </c>
      <c r="AQ1182">
        <v>0</v>
      </c>
      <c r="AR1182">
        <v>0</v>
      </c>
      <c r="AS1182">
        <v>0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</row>
    <row r="1183" spans="1:57" hidden="1" x14ac:dyDescent="0.45">
      <c r="A1183" t="s">
        <v>2611</v>
      </c>
      <c r="B1183" t="s">
        <v>79</v>
      </c>
      <c r="C1183" t="s">
        <v>2488</v>
      </c>
      <c r="D1183" t="s">
        <v>81</v>
      </c>
      <c r="E1183" s="2" t="str">
        <f>HYPERLINK("capsilon://?command=openfolder&amp;siteaddress=FAM.docvelocity-na8.net&amp;folderid=FXA6DB3EF7-6FFC-ADF6-4FA5-5AFE66152114","FX22047342")</f>
        <v>FX22047342</v>
      </c>
      <c r="F1183" t="s">
        <v>19</v>
      </c>
      <c r="G1183" t="s">
        <v>19</v>
      </c>
      <c r="H1183" t="s">
        <v>82</v>
      </c>
      <c r="I1183" t="s">
        <v>2612</v>
      </c>
      <c r="J1183">
        <v>0</v>
      </c>
      <c r="K1183" t="s">
        <v>84</v>
      </c>
      <c r="L1183" t="s">
        <v>85</v>
      </c>
      <c r="M1183" t="s">
        <v>86</v>
      </c>
      <c r="N1183">
        <v>2</v>
      </c>
      <c r="O1183" s="1">
        <v>44671.597129629627</v>
      </c>
      <c r="P1183" s="1">
        <v>44671.60125</v>
      </c>
      <c r="Q1183">
        <v>176</v>
      </c>
      <c r="R1183">
        <v>180</v>
      </c>
      <c r="S1183" t="b">
        <v>0</v>
      </c>
      <c r="T1183" t="s">
        <v>87</v>
      </c>
      <c r="U1183" t="b">
        <v>0</v>
      </c>
      <c r="V1183" t="s">
        <v>158</v>
      </c>
      <c r="W1183" s="1">
        <v>44671.599085648151</v>
      </c>
      <c r="X1183">
        <v>121</v>
      </c>
      <c r="Y1183">
        <v>9</v>
      </c>
      <c r="Z1183">
        <v>0</v>
      </c>
      <c r="AA1183">
        <v>9</v>
      </c>
      <c r="AB1183">
        <v>0</v>
      </c>
      <c r="AC1183">
        <v>0</v>
      </c>
      <c r="AD1183">
        <v>-9</v>
      </c>
      <c r="AE1183">
        <v>0</v>
      </c>
      <c r="AF1183">
        <v>0</v>
      </c>
      <c r="AG1183">
        <v>0</v>
      </c>
      <c r="AH1183" t="s">
        <v>479</v>
      </c>
      <c r="AI1183" s="1">
        <v>44671.60125</v>
      </c>
      <c r="AJ1183">
        <v>59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-9</v>
      </c>
      <c r="AQ1183">
        <v>0</v>
      </c>
      <c r="AR1183">
        <v>0</v>
      </c>
      <c r="AS1183">
        <v>0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</row>
    <row r="1184" spans="1:57" hidden="1" x14ac:dyDescent="0.45">
      <c r="A1184" t="s">
        <v>2613</v>
      </c>
      <c r="B1184" t="s">
        <v>79</v>
      </c>
      <c r="C1184" t="s">
        <v>2503</v>
      </c>
      <c r="D1184" t="s">
        <v>81</v>
      </c>
      <c r="E1184" s="2" t="str">
        <f>HYPERLINK("capsilon://?command=openfolder&amp;siteaddress=FAM.docvelocity-na8.net&amp;folderid=FXFEC20D9E-115D-F3D3-F69D-2799873AC5F2","FX22044723")</f>
        <v>FX22044723</v>
      </c>
      <c r="F1184" t="s">
        <v>19</v>
      </c>
      <c r="G1184" t="s">
        <v>19</v>
      </c>
      <c r="H1184" t="s">
        <v>82</v>
      </c>
      <c r="I1184" t="s">
        <v>2504</v>
      </c>
      <c r="J1184">
        <v>112</v>
      </c>
      <c r="K1184" t="s">
        <v>84</v>
      </c>
      <c r="L1184" t="s">
        <v>85</v>
      </c>
      <c r="M1184" t="s">
        <v>86</v>
      </c>
      <c r="N1184">
        <v>2</v>
      </c>
      <c r="O1184" s="1">
        <v>44671.600358796299</v>
      </c>
      <c r="P1184" s="1">
        <v>44671.648958333331</v>
      </c>
      <c r="Q1184">
        <v>4029</v>
      </c>
      <c r="R1184">
        <v>170</v>
      </c>
      <c r="S1184" t="b">
        <v>0</v>
      </c>
      <c r="T1184" t="s">
        <v>87</v>
      </c>
      <c r="U1184" t="b">
        <v>1</v>
      </c>
      <c r="V1184" t="s">
        <v>108</v>
      </c>
      <c r="W1184" s="1">
        <v>44671.604895833334</v>
      </c>
      <c r="X1184">
        <v>72</v>
      </c>
      <c r="Y1184">
        <v>0</v>
      </c>
      <c r="Z1184">
        <v>0</v>
      </c>
      <c r="AA1184">
        <v>0</v>
      </c>
      <c r="AB1184">
        <v>84</v>
      </c>
      <c r="AC1184">
        <v>0</v>
      </c>
      <c r="AD1184">
        <v>112</v>
      </c>
      <c r="AE1184">
        <v>0</v>
      </c>
      <c r="AF1184">
        <v>0</v>
      </c>
      <c r="AG1184">
        <v>0</v>
      </c>
      <c r="AH1184" t="s">
        <v>190</v>
      </c>
      <c r="AI1184" s="1">
        <v>44671.648958333331</v>
      </c>
      <c r="AJ1184">
        <v>75</v>
      </c>
      <c r="AK1184">
        <v>0</v>
      </c>
      <c r="AL1184">
        <v>0</v>
      </c>
      <c r="AM1184">
        <v>0</v>
      </c>
      <c r="AN1184">
        <v>84</v>
      </c>
      <c r="AO1184">
        <v>0</v>
      </c>
      <c r="AP1184">
        <v>112</v>
      </c>
      <c r="AQ1184">
        <v>0</v>
      </c>
      <c r="AR1184">
        <v>0</v>
      </c>
      <c r="AS1184">
        <v>0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</row>
    <row r="1185" spans="1:57" hidden="1" x14ac:dyDescent="0.45">
      <c r="A1185" t="s">
        <v>2614</v>
      </c>
      <c r="B1185" t="s">
        <v>79</v>
      </c>
      <c r="C1185" t="s">
        <v>2515</v>
      </c>
      <c r="D1185" t="s">
        <v>81</v>
      </c>
      <c r="E1185" s="2" t="str">
        <f>HYPERLINK("capsilon://?command=openfolder&amp;siteaddress=FAM.docvelocity-na8.net&amp;folderid=FX55A927A7-50FE-0ACE-818E-14348FF88AA5","FX22046187")</f>
        <v>FX22046187</v>
      </c>
      <c r="F1185" t="s">
        <v>19</v>
      </c>
      <c r="G1185" t="s">
        <v>19</v>
      </c>
      <c r="H1185" t="s">
        <v>82</v>
      </c>
      <c r="I1185" t="s">
        <v>2522</v>
      </c>
      <c r="J1185">
        <v>92</v>
      </c>
      <c r="K1185" t="s">
        <v>84</v>
      </c>
      <c r="L1185" t="s">
        <v>85</v>
      </c>
      <c r="M1185" t="s">
        <v>86</v>
      </c>
      <c r="N1185">
        <v>2</v>
      </c>
      <c r="O1185" s="1">
        <v>44671.600891203707</v>
      </c>
      <c r="P1185" s="1">
        <v>44671.652268518519</v>
      </c>
      <c r="Q1185">
        <v>3817</v>
      </c>
      <c r="R1185">
        <v>622</v>
      </c>
      <c r="S1185" t="b">
        <v>0</v>
      </c>
      <c r="T1185" t="s">
        <v>87</v>
      </c>
      <c r="U1185" t="b">
        <v>1</v>
      </c>
      <c r="V1185" t="s">
        <v>108</v>
      </c>
      <c r="W1185" s="1">
        <v>44671.608807870369</v>
      </c>
      <c r="X1185">
        <v>337</v>
      </c>
      <c r="Y1185">
        <v>82</v>
      </c>
      <c r="Z1185">
        <v>0</v>
      </c>
      <c r="AA1185">
        <v>82</v>
      </c>
      <c r="AB1185">
        <v>0</v>
      </c>
      <c r="AC1185">
        <v>9</v>
      </c>
      <c r="AD1185">
        <v>10</v>
      </c>
      <c r="AE1185">
        <v>0</v>
      </c>
      <c r="AF1185">
        <v>0</v>
      </c>
      <c r="AG1185">
        <v>0</v>
      </c>
      <c r="AH1185" t="s">
        <v>190</v>
      </c>
      <c r="AI1185" s="1">
        <v>44671.652268518519</v>
      </c>
      <c r="AJ1185">
        <v>285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10</v>
      </c>
      <c r="AQ1185">
        <v>0</v>
      </c>
      <c r="AR1185">
        <v>0</v>
      </c>
      <c r="AS1185">
        <v>0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</row>
    <row r="1186" spans="1:57" hidden="1" x14ac:dyDescent="0.45">
      <c r="A1186" t="s">
        <v>2615</v>
      </c>
      <c r="B1186" t="s">
        <v>79</v>
      </c>
      <c r="C1186" t="s">
        <v>2535</v>
      </c>
      <c r="D1186" t="s">
        <v>81</v>
      </c>
      <c r="E1186" s="2" t="str">
        <f>HYPERLINK("capsilon://?command=openfolder&amp;siteaddress=FAM.docvelocity-na8.net&amp;folderid=FX3C93065B-6AF7-B70F-9EAA-CA31AF590300","FX22047455")</f>
        <v>FX22047455</v>
      </c>
      <c r="F1186" t="s">
        <v>19</v>
      </c>
      <c r="G1186" t="s">
        <v>19</v>
      </c>
      <c r="H1186" t="s">
        <v>82</v>
      </c>
      <c r="I1186" t="s">
        <v>2536</v>
      </c>
      <c r="J1186">
        <v>583</v>
      </c>
      <c r="K1186" t="s">
        <v>84</v>
      </c>
      <c r="L1186" t="s">
        <v>85</v>
      </c>
      <c r="M1186" t="s">
        <v>86</v>
      </c>
      <c r="N1186">
        <v>2</v>
      </c>
      <c r="O1186" s="1">
        <v>44671.606712962966</v>
      </c>
      <c r="P1186" s="1">
        <v>44671.690266203703</v>
      </c>
      <c r="Q1186">
        <v>4320</v>
      </c>
      <c r="R1186">
        <v>2899</v>
      </c>
      <c r="S1186" t="b">
        <v>0</v>
      </c>
      <c r="T1186" t="s">
        <v>87</v>
      </c>
      <c r="U1186" t="b">
        <v>1</v>
      </c>
      <c r="V1186" t="s">
        <v>531</v>
      </c>
      <c r="W1186" s="1">
        <v>44671.623495370368</v>
      </c>
      <c r="X1186">
        <v>1291</v>
      </c>
      <c r="Y1186">
        <v>505</v>
      </c>
      <c r="Z1186">
        <v>0</v>
      </c>
      <c r="AA1186">
        <v>505</v>
      </c>
      <c r="AB1186">
        <v>0</v>
      </c>
      <c r="AC1186">
        <v>45</v>
      </c>
      <c r="AD1186">
        <v>78</v>
      </c>
      <c r="AE1186">
        <v>0</v>
      </c>
      <c r="AF1186">
        <v>0</v>
      </c>
      <c r="AG1186">
        <v>0</v>
      </c>
      <c r="AH1186" t="s">
        <v>182</v>
      </c>
      <c r="AI1186" s="1">
        <v>44671.690266203703</v>
      </c>
      <c r="AJ1186">
        <v>1421</v>
      </c>
      <c r="AK1186">
        <v>4</v>
      </c>
      <c r="AL1186">
        <v>0</v>
      </c>
      <c r="AM1186">
        <v>4</v>
      </c>
      <c r="AN1186">
        <v>0</v>
      </c>
      <c r="AO1186">
        <v>4</v>
      </c>
      <c r="AP1186">
        <v>74</v>
      </c>
      <c r="AQ1186">
        <v>0</v>
      </c>
      <c r="AR1186">
        <v>0</v>
      </c>
      <c r="AS1186">
        <v>0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</row>
    <row r="1187" spans="1:57" hidden="1" x14ac:dyDescent="0.45">
      <c r="A1187" t="s">
        <v>2616</v>
      </c>
      <c r="B1187" t="s">
        <v>79</v>
      </c>
      <c r="C1187" t="s">
        <v>2545</v>
      </c>
      <c r="D1187" t="s">
        <v>81</v>
      </c>
      <c r="E1187" s="2" t="str">
        <f>HYPERLINK("capsilon://?command=openfolder&amp;siteaddress=FAM.docvelocity-na8.net&amp;folderid=FX4210D4C2-CF21-B649-E5BF-41D4C8BC314F","FX22045067")</f>
        <v>FX22045067</v>
      </c>
      <c r="F1187" t="s">
        <v>19</v>
      </c>
      <c r="G1187" t="s">
        <v>19</v>
      </c>
      <c r="H1187" t="s">
        <v>82</v>
      </c>
      <c r="I1187" t="s">
        <v>2546</v>
      </c>
      <c r="J1187">
        <v>1144</v>
      </c>
      <c r="K1187" t="s">
        <v>84</v>
      </c>
      <c r="L1187" t="s">
        <v>85</v>
      </c>
      <c r="M1187" t="s">
        <v>86</v>
      </c>
      <c r="N1187">
        <v>2</v>
      </c>
      <c r="O1187" s="1">
        <v>44671.610312500001</v>
      </c>
      <c r="P1187" s="1">
        <v>44671.712256944447</v>
      </c>
      <c r="Q1187">
        <v>2930</v>
      </c>
      <c r="R1187">
        <v>5878</v>
      </c>
      <c r="S1187" t="b">
        <v>0</v>
      </c>
      <c r="T1187" t="s">
        <v>87</v>
      </c>
      <c r="U1187" t="b">
        <v>1</v>
      </c>
      <c r="V1187" t="s">
        <v>108</v>
      </c>
      <c r="W1187" s="1">
        <v>44671.660266203704</v>
      </c>
      <c r="X1187">
        <v>3434</v>
      </c>
      <c r="Y1187">
        <v>440</v>
      </c>
      <c r="Z1187">
        <v>0</v>
      </c>
      <c r="AA1187">
        <v>440</v>
      </c>
      <c r="AB1187">
        <v>21</v>
      </c>
      <c r="AC1187">
        <v>232</v>
      </c>
      <c r="AD1187">
        <v>704</v>
      </c>
      <c r="AE1187">
        <v>0</v>
      </c>
      <c r="AF1187">
        <v>0</v>
      </c>
      <c r="AG1187">
        <v>0</v>
      </c>
      <c r="AH1187" t="s">
        <v>115</v>
      </c>
      <c r="AI1187" s="1">
        <v>44671.712256944447</v>
      </c>
      <c r="AJ1187">
        <v>2147</v>
      </c>
      <c r="AK1187">
        <v>25</v>
      </c>
      <c r="AL1187">
        <v>0</v>
      </c>
      <c r="AM1187">
        <v>25</v>
      </c>
      <c r="AN1187">
        <v>21</v>
      </c>
      <c r="AO1187">
        <v>25</v>
      </c>
      <c r="AP1187">
        <v>679</v>
      </c>
      <c r="AQ1187">
        <v>0</v>
      </c>
      <c r="AR1187">
        <v>0</v>
      </c>
      <c r="AS1187">
        <v>0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</row>
    <row r="1188" spans="1:57" hidden="1" x14ac:dyDescent="0.45">
      <c r="A1188" t="s">
        <v>2617</v>
      </c>
      <c r="B1188" t="s">
        <v>79</v>
      </c>
      <c r="C1188" t="s">
        <v>2578</v>
      </c>
      <c r="D1188" t="s">
        <v>81</v>
      </c>
      <c r="E1188" s="2" t="str">
        <f>HYPERLINK("capsilon://?command=openfolder&amp;siteaddress=FAM.docvelocity-na8.net&amp;folderid=FX51C0AE12-8DD9-597B-D01C-242455247176","FX22046400")</f>
        <v>FX22046400</v>
      </c>
      <c r="F1188" t="s">
        <v>19</v>
      </c>
      <c r="G1188" t="s">
        <v>19</v>
      </c>
      <c r="H1188" t="s">
        <v>82</v>
      </c>
      <c r="I1188" t="s">
        <v>2579</v>
      </c>
      <c r="J1188">
        <v>168</v>
      </c>
      <c r="K1188" t="s">
        <v>84</v>
      </c>
      <c r="L1188" t="s">
        <v>85</v>
      </c>
      <c r="M1188" t="s">
        <v>86</v>
      </c>
      <c r="N1188">
        <v>2</v>
      </c>
      <c r="O1188" s="1">
        <v>44671.612013888887</v>
      </c>
      <c r="P1188" s="1">
        <v>44671.697256944448</v>
      </c>
      <c r="Q1188">
        <v>5986</v>
      </c>
      <c r="R1188">
        <v>1379</v>
      </c>
      <c r="S1188" t="b">
        <v>0</v>
      </c>
      <c r="T1188" t="s">
        <v>87</v>
      </c>
      <c r="U1188" t="b">
        <v>1</v>
      </c>
      <c r="V1188" t="s">
        <v>158</v>
      </c>
      <c r="W1188" s="1">
        <v>44671.622870370367</v>
      </c>
      <c r="X1188">
        <v>754</v>
      </c>
      <c r="Y1188">
        <v>144</v>
      </c>
      <c r="Z1188">
        <v>0</v>
      </c>
      <c r="AA1188">
        <v>144</v>
      </c>
      <c r="AB1188">
        <v>0</v>
      </c>
      <c r="AC1188">
        <v>8</v>
      </c>
      <c r="AD1188">
        <v>24</v>
      </c>
      <c r="AE1188">
        <v>0</v>
      </c>
      <c r="AF1188">
        <v>0</v>
      </c>
      <c r="AG1188">
        <v>0</v>
      </c>
      <c r="AH1188" t="s">
        <v>182</v>
      </c>
      <c r="AI1188" s="1">
        <v>44671.697256944448</v>
      </c>
      <c r="AJ1188">
        <v>603</v>
      </c>
      <c r="AK1188">
        <v>3</v>
      </c>
      <c r="AL1188">
        <v>0</v>
      </c>
      <c r="AM1188">
        <v>3</v>
      </c>
      <c r="AN1188">
        <v>0</v>
      </c>
      <c r="AO1188">
        <v>3</v>
      </c>
      <c r="AP1188">
        <v>21</v>
      </c>
      <c r="AQ1188">
        <v>0</v>
      </c>
      <c r="AR1188">
        <v>0</v>
      </c>
      <c r="AS1188">
        <v>0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</row>
    <row r="1189" spans="1:57" hidden="1" x14ac:dyDescent="0.45">
      <c r="A1189" t="s">
        <v>2618</v>
      </c>
      <c r="B1189" t="s">
        <v>79</v>
      </c>
      <c r="C1189" t="s">
        <v>2581</v>
      </c>
      <c r="D1189" t="s">
        <v>81</v>
      </c>
      <c r="E1189" s="2" t="str">
        <f>HYPERLINK("capsilon://?command=openfolder&amp;siteaddress=FAM.docvelocity-na8.net&amp;folderid=FXB1E4F17D-D1A3-D5A9-081A-7CA5D053F27E","FX22046028")</f>
        <v>FX22046028</v>
      </c>
      <c r="F1189" t="s">
        <v>19</v>
      </c>
      <c r="G1189" t="s">
        <v>19</v>
      </c>
      <c r="H1189" t="s">
        <v>82</v>
      </c>
      <c r="I1189" t="s">
        <v>2589</v>
      </c>
      <c r="J1189">
        <v>301</v>
      </c>
      <c r="K1189" t="s">
        <v>84</v>
      </c>
      <c r="L1189" t="s">
        <v>85</v>
      </c>
      <c r="M1189" t="s">
        <v>86</v>
      </c>
      <c r="N1189">
        <v>2</v>
      </c>
      <c r="O1189" s="1">
        <v>44671.613217592596</v>
      </c>
      <c r="P1189" s="1">
        <v>44671.707442129627</v>
      </c>
      <c r="Q1189">
        <v>5477</v>
      </c>
      <c r="R1189">
        <v>2664</v>
      </c>
      <c r="S1189" t="b">
        <v>0</v>
      </c>
      <c r="T1189" t="s">
        <v>87</v>
      </c>
      <c r="U1189" t="b">
        <v>1</v>
      </c>
      <c r="V1189" t="s">
        <v>158</v>
      </c>
      <c r="W1189" s="1">
        <v>44671.643009259256</v>
      </c>
      <c r="X1189">
        <v>1739</v>
      </c>
      <c r="Y1189">
        <v>266</v>
      </c>
      <c r="Z1189">
        <v>0</v>
      </c>
      <c r="AA1189">
        <v>266</v>
      </c>
      <c r="AB1189">
        <v>114</v>
      </c>
      <c r="AC1189">
        <v>7</v>
      </c>
      <c r="AD1189">
        <v>35</v>
      </c>
      <c r="AE1189">
        <v>0</v>
      </c>
      <c r="AF1189">
        <v>0</v>
      </c>
      <c r="AG1189">
        <v>0</v>
      </c>
      <c r="AH1189" t="s">
        <v>182</v>
      </c>
      <c r="AI1189" s="1">
        <v>44671.707442129627</v>
      </c>
      <c r="AJ1189">
        <v>880</v>
      </c>
      <c r="AK1189">
        <v>8</v>
      </c>
      <c r="AL1189">
        <v>0</v>
      </c>
      <c r="AM1189">
        <v>8</v>
      </c>
      <c r="AN1189">
        <v>114</v>
      </c>
      <c r="AO1189">
        <v>8</v>
      </c>
      <c r="AP1189">
        <v>27</v>
      </c>
      <c r="AQ1189">
        <v>0</v>
      </c>
      <c r="AR1189">
        <v>0</v>
      </c>
      <c r="AS1189">
        <v>0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</row>
    <row r="1190" spans="1:57" hidden="1" x14ac:dyDescent="0.45">
      <c r="A1190" t="s">
        <v>2619</v>
      </c>
      <c r="B1190" t="s">
        <v>79</v>
      </c>
      <c r="C1190" t="s">
        <v>2538</v>
      </c>
      <c r="D1190" t="s">
        <v>81</v>
      </c>
      <c r="E1190" s="2" t="str">
        <f>HYPERLINK("capsilon://?command=openfolder&amp;siteaddress=FAM.docvelocity-na8.net&amp;folderid=FX6B3C6F10-CD24-BA15-F2D0-A585D9F591C2","FX22046742")</f>
        <v>FX22046742</v>
      </c>
      <c r="F1190" t="s">
        <v>19</v>
      </c>
      <c r="G1190" t="s">
        <v>19</v>
      </c>
      <c r="H1190" t="s">
        <v>82</v>
      </c>
      <c r="I1190" t="s">
        <v>2601</v>
      </c>
      <c r="J1190">
        <v>309</v>
      </c>
      <c r="K1190" t="s">
        <v>84</v>
      </c>
      <c r="L1190" t="s">
        <v>85</v>
      </c>
      <c r="M1190" t="s">
        <v>86</v>
      </c>
      <c r="N1190">
        <v>2</v>
      </c>
      <c r="O1190" s="1">
        <v>44671.614039351851</v>
      </c>
      <c r="P1190" s="1">
        <v>44671.715069444443</v>
      </c>
      <c r="Q1190">
        <v>6916</v>
      </c>
      <c r="R1190">
        <v>1813</v>
      </c>
      <c r="S1190" t="b">
        <v>0</v>
      </c>
      <c r="T1190" t="s">
        <v>87</v>
      </c>
      <c r="U1190" t="b">
        <v>1</v>
      </c>
      <c r="V1190" t="s">
        <v>127</v>
      </c>
      <c r="W1190" s="1">
        <v>44671.63653935185</v>
      </c>
      <c r="X1190">
        <v>1147</v>
      </c>
      <c r="Y1190">
        <v>260</v>
      </c>
      <c r="Z1190">
        <v>0</v>
      </c>
      <c r="AA1190">
        <v>260</v>
      </c>
      <c r="AB1190">
        <v>0</v>
      </c>
      <c r="AC1190">
        <v>17</v>
      </c>
      <c r="AD1190">
        <v>49</v>
      </c>
      <c r="AE1190">
        <v>0</v>
      </c>
      <c r="AF1190">
        <v>0</v>
      </c>
      <c r="AG1190">
        <v>0</v>
      </c>
      <c r="AH1190" t="s">
        <v>182</v>
      </c>
      <c r="AI1190" s="1">
        <v>44671.715069444443</v>
      </c>
      <c r="AJ1190">
        <v>658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49</v>
      </c>
      <c r="AQ1190">
        <v>0</v>
      </c>
      <c r="AR1190">
        <v>0</v>
      </c>
      <c r="AS1190">
        <v>0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</row>
    <row r="1191" spans="1:57" hidden="1" x14ac:dyDescent="0.45">
      <c r="A1191" t="s">
        <v>2620</v>
      </c>
      <c r="B1191" t="s">
        <v>79</v>
      </c>
      <c r="C1191" t="s">
        <v>2603</v>
      </c>
      <c r="D1191" t="s">
        <v>81</v>
      </c>
      <c r="E1191" s="2" t="str">
        <f>HYPERLINK("capsilon://?command=openfolder&amp;siteaddress=FAM.docvelocity-na8.net&amp;folderid=FX240EA4C5-14F2-61B1-25C2-E4DB673AA201","FX22043580")</f>
        <v>FX22043580</v>
      </c>
      <c r="F1191" t="s">
        <v>19</v>
      </c>
      <c r="G1191" t="s">
        <v>19</v>
      </c>
      <c r="H1191" t="s">
        <v>82</v>
      </c>
      <c r="I1191" t="s">
        <v>2604</v>
      </c>
      <c r="J1191">
        <v>559</v>
      </c>
      <c r="K1191" t="s">
        <v>84</v>
      </c>
      <c r="L1191" t="s">
        <v>85</v>
      </c>
      <c r="M1191" t="s">
        <v>86</v>
      </c>
      <c r="N1191">
        <v>2</v>
      </c>
      <c r="O1191" s="1">
        <v>44671.617476851854</v>
      </c>
      <c r="P1191" s="1">
        <v>44671.753159722219</v>
      </c>
      <c r="Q1191">
        <v>7351</v>
      </c>
      <c r="R1191">
        <v>4372</v>
      </c>
      <c r="S1191" t="b">
        <v>0</v>
      </c>
      <c r="T1191" t="s">
        <v>87</v>
      </c>
      <c r="U1191" t="b">
        <v>1</v>
      </c>
      <c r="V1191" t="s">
        <v>531</v>
      </c>
      <c r="W1191" s="1">
        <v>44671.64638888889</v>
      </c>
      <c r="X1191">
        <v>1977</v>
      </c>
      <c r="Y1191">
        <v>492</v>
      </c>
      <c r="Z1191">
        <v>0</v>
      </c>
      <c r="AA1191">
        <v>492</v>
      </c>
      <c r="AB1191">
        <v>15</v>
      </c>
      <c r="AC1191">
        <v>106</v>
      </c>
      <c r="AD1191">
        <v>67</v>
      </c>
      <c r="AE1191">
        <v>0</v>
      </c>
      <c r="AF1191">
        <v>0</v>
      </c>
      <c r="AG1191">
        <v>0</v>
      </c>
      <c r="AH1191" t="s">
        <v>182</v>
      </c>
      <c r="AI1191" s="1">
        <v>44671.753159722219</v>
      </c>
      <c r="AJ1191">
        <v>1751</v>
      </c>
      <c r="AK1191">
        <v>2</v>
      </c>
      <c r="AL1191">
        <v>0</v>
      </c>
      <c r="AM1191">
        <v>2</v>
      </c>
      <c r="AN1191">
        <v>36</v>
      </c>
      <c r="AO1191">
        <v>2</v>
      </c>
      <c r="AP1191">
        <v>65</v>
      </c>
      <c r="AQ1191">
        <v>0</v>
      </c>
      <c r="AR1191">
        <v>0</v>
      </c>
      <c r="AS1191">
        <v>0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</row>
    <row r="1192" spans="1:57" hidden="1" x14ac:dyDescent="0.45">
      <c r="A1192" t="s">
        <v>2621</v>
      </c>
      <c r="B1192" t="s">
        <v>79</v>
      </c>
      <c r="C1192" t="s">
        <v>2495</v>
      </c>
      <c r="D1192" t="s">
        <v>81</v>
      </c>
      <c r="E1192" s="2" t="str">
        <f>HYPERLINK("capsilon://?command=openfolder&amp;siteaddress=FAM.docvelocity-na8.net&amp;folderid=FXF524A245-5B7B-DB60-0B00-BE7845B6E2B4","FX2204759")</f>
        <v>FX2204759</v>
      </c>
      <c r="F1192" t="s">
        <v>19</v>
      </c>
      <c r="G1192" t="s">
        <v>19</v>
      </c>
      <c r="H1192" t="s">
        <v>82</v>
      </c>
      <c r="I1192" t="s">
        <v>2496</v>
      </c>
      <c r="J1192">
        <v>214</v>
      </c>
      <c r="K1192" t="s">
        <v>84</v>
      </c>
      <c r="L1192" t="s">
        <v>85</v>
      </c>
      <c r="M1192" t="s">
        <v>86</v>
      </c>
      <c r="N1192">
        <v>2</v>
      </c>
      <c r="O1192" s="1">
        <v>44655.549108796295</v>
      </c>
      <c r="P1192" s="1">
        <v>44655.588437500002</v>
      </c>
      <c r="Q1192">
        <v>799</v>
      </c>
      <c r="R1192">
        <v>2599</v>
      </c>
      <c r="S1192" t="b">
        <v>0</v>
      </c>
      <c r="T1192" t="s">
        <v>87</v>
      </c>
      <c r="U1192" t="b">
        <v>1</v>
      </c>
      <c r="V1192" t="s">
        <v>196</v>
      </c>
      <c r="W1192" s="1">
        <v>44655.5705787037</v>
      </c>
      <c r="X1192">
        <v>1798</v>
      </c>
      <c r="Y1192">
        <v>173</v>
      </c>
      <c r="Z1192">
        <v>0</v>
      </c>
      <c r="AA1192">
        <v>173</v>
      </c>
      <c r="AB1192">
        <v>0</v>
      </c>
      <c r="AC1192">
        <v>46</v>
      </c>
      <c r="AD1192">
        <v>41</v>
      </c>
      <c r="AE1192">
        <v>0</v>
      </c>
      <c r="AF1192">
        <v>0</v>
      </c>
      <c r="AG1192">
        <v>0</v>
      </c>
      <c r="AH1192" t="s">
        <v>115</v>
      </c>
      <c r="AI1192" s="1">
        <v>44655.588437500002</v>
      </c>
      <c r="AJ1192">
        <v>801</v>
      </c>
      <c r="AK1192">
        <v>5</v>
      </c>
      <c r="AL1192">
        <v>0</v>
      </c>
      <c r="AM1192">
        <v>5</v>
      </c>
      <c r="AN1192">
        <v>0</v>
      </c>
      <c r="AO1192">
        <v>5</v>
      </c>
      <c r="AP1192">
        <v>36</v>
      </c>
      <c r="AQ1192">
        <v>0</v>
      </c>
      <c r="AR1192">
        <v>0</v>
      </c>
      <c r="AS1192">
        <v>0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</row>
    <row r="1193" spans="1:57" hidden="1" x14ac:dyDescent="0.45">
      <c r="A1193" t="s">
        <v>2622</v>
      </c>
      <c r="B1193" t="s">
        <v>79</v>
      </c>
      <c r="C1193" t="s">
        <v>2623</v>
      </c>
      <c r="D1193" t="s">
        <v>81</v>
      </c>
      <c r="E1193" s="2" t="str">
        <f>HYPERLINK("capsilon://?command=openfolder&amp;siteaddress=FAM.docvelocity-na8.net&amp;folderid=FXB113D26A-BBCF-AD5B-0A71-D97F7994FEBB","FX22047488")</f>
        <v>FX22047488</v>
      </c>
      <c r="F1193" t="s">
        <v>19</v>
      </c>
      <c r="G1193" t="s">
        <v>19</v>
      </c>
      <c r="H1193" t="s">
        <v>82</v>
      </c>
      <c r="I1193" t="s">
        <v>2624</v>
      </c>
      <c r="J1193">
        <v>200</v>
      </c>
      <c r="K1193" t="s">
        <v>84</v>
      </c>
      <c r="L1193" t="s">
        <v>85</v>
      </c>
      <c r="M1193" t="s">
        <v>86</v>
      </c>
      <c r="N1193">
        <v>1</v>
      </c>
      <c r="O1193" s="1">
        <v>44671.632939814815</v>
      </c>
      <c r="P1193" s="1">
        <v>44671.836643518516</v>
      </c>
      <c r="Q1193">
        <v>17002</v>
      </c>
      <c r="R1193">
        <v>598</v>
      </c>
      <c r="S1193" t="b">
        <v>0</v>
      </c>
      <c r="T1193" t="s">
        <v>87</v>
      </c>
      <c r="U1193" t="b">
        <v>0</v>
      </c>
      <c r="V1193" t="s">
        <v>245</v>
      </c>
      <c r="W1193" s="1">
        <v>44671.836643518516</v>
      </c>
      <c r="X1193">
        <v>405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200</v>
      </c>
      <c r="AE1193">
        <v>176</v>
      </c>
      <c r="AF1193">
        <v>0</v>
      </c>
      <c r="AG1193">
        <v>8</v>
      </c>
      <c r="AH1193" t="s">
        <v>87</v>
      </c>
      <c r="AI1193" t="s">
        <v>87</v>
      </c>
      <c r="AJ1193" t="s">
        <v>87</v>
      </c>
      <c r="AK1193" t="s">
        <v>87</v>
      </c>
      <c r="AL1193" t="s">
        <v>87</v>
      </c>
      <c r="AM1193" t="s">
        <v>87</v>
      </c>
      <c r="AN1193" t="s">
        <v>87</v>
      </c>
      <c r="AO1193" t="s">
        <v>87</v>
      </c>
      <c r="AP1193" t="s">
        <v>87</v>
      </c>
      <c r="AQ1193" t="s">
        <v>87</v>
      </c>
      <c r="AR1193" t="s">
        <v>87</v>
      </c>
      <c r="AS1193" t="s">
        <v>87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</row>
    <row r="1194" spans="1:57" hidden="1" x14ac:dyDescent="0.45">
      <c r="A1194" t="s">
        <v>2625</v>
      </c>
      <c r="B1194" t="s">
        <v>79</v>
      </c>
      <c r="C1194" t="s">
        <v>1987</v>
      </c>
      <c r="D1194" t="s">
        <v>81</v>
      </c>
      <c r="E1194" s="2" t="str">
        <f>HYPERLINK("capsilon://?command=openfolder&amp;siteaddress=FAM.docvelocity-na8.net&amp;folderid=FX047A5A32-1796-4B83-098B-727A853719DA","FX220314115")</f>
        <v>FX220314115</v>
      </c>
      <c r="F1194" t="s">
        <v>19</v>
      </c>
      <c r="G1194" t="s">
        <v>19</v>
      </c>
      <c r="H1194" t="s">
        <v>82</v>
      </c>
      <c r="I1194" t="s">
        <v>2626</v>
      </c>
      <c r="J1194">
        <v>0</v>
      </c>
      <c r="K1194" t="s">
        <v>84</v>
      </c>
      <c r="L1194" t="s">
        <v>85</v>
      </c>
      <c r="M1194" t="s">
        <v>86</v>
      </c>
      <c r="N1194">
        <v>2</v>
      </c>
      <c r="O1194" s="1">
        <v>44655.553182870368</v>
      </c>
      <c r="P1194" s="1">
        <v>44655.558738425927</v>
      </c>
      <c r="Q1194">
        <v>212</v>
      </c>
      <c r="R1194">
        <v>268</v>
      </c>
      <c r="S1194" t="b">
        <v>0</v>
      </c>
      <c r="T1194" t="s">
        <v>87</v>
      </c>
      <c r="U1194" t="b">
        <v>0</v>
      </c>
      <c r="V1194" t="s">
        <v>127</v>
      </c>
      <c r="W1194" s="1">
        <v>44655.555208333331</v>
      </c>
      <c r="X1194">
        <v>167</v>
      </c>
      <c r="Y1194">
        <v>9</v>
      </c>
      <c r="Z1194">
        <v>0</v>
      </c>
      <c r="AA1194">
        <v>9</v>
      </c>
      <c r="AB1194">
        <v>0</v>
      </c>
      <c r="AC1194">
        <v>3</v>
      </c>
      <c r="AD1194">
        <v>-9</v>
      </c>
      <c r="AE1194">
        <v>0</v>
      </c>
      <c r="AF1194">
        <v>0</v>
      </c>
      <c r="AG1194">
        <v>0</v>
      </c>
      <c r="AH1194" t="s">
        <v>115</v>
      </c>
      <c r="AI1194" s="1">
        <v>44655.558738425927</v>
      </c>
      <c r="AJ1194">
        <v>101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-9</v>
      </c>
      <c r="AQ1194">
        <v>0</v>
      </c>
      <c r="AR1194">
        <v>0</v>
      </c>
      <c r="AS1194">
        <v>0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</row>
    <row r="1195" spans="1:57" hidden="1" x14ac:dyDescent="0.45">
      <c r="A1195" t="s">
        <v>2627</v>
      </c>
      <c r="B1195" t="s">
        <v>79</v>
      </c>
      <c r="C1195" t="s">
        <v>2503</v>
      </c>
      <c r="D1195" t="s">
        <v>81</v>
      </c>
      <c r="E1195" s="2" t="str">
        <f>HYPERLINK("capsilon://?command=openfolder&amp;siteaddress=FAM.docvelocity-na8.net&amp;folderid=FXFEC20D9E-115D-F3D3-F69D-2799873AC5F2","FX22044723")</f>
        <v>FX22044723</v>
      </c>
      <c r="F1195" t="s">
        <v>19</v>
      </c>
      <c r="G1195" t="s">
        <v>19</v>
      </c>
      <c r="H1195" t="s">
        <v>82</v>
      </c>
      <c r="I1195" t="s">
        <v>2628</v>
      </c>
      <c r="J1195">
        <v>32</v>
      </c>
      <c r="K1195" t="s">
        <v>84</v>
      </c>
      <c r="L1195" t="s">
        <v>85</v>
      </c>
      <c r="M1195" t="s">
        <v>86</v>
      </c>
      <c r="N1195">
        <v>2</v>
      </c>
      <c r="O1195" s="1">
        <v>44671.677060185182</v>
      </c>
      <c r="P1195" s="1">
        <v>44671.715289351851</v>
      </c>
      <c r="Q1195">
        <v>3184</v>
      </c>
      <c r="R1195">
        <v>119</v>
      </c>
      <c r="S1195" t="b">
        <v>0</v>
      </c>
      <c r="T1195" t="s">
        <v>87</v>
      </c>
      <c r="U1195" t="b">
        <v>0</v>
      </c>
      <c r="V1195" t="s">
        <v>127</v>
      </c>
      <c r="W1195" s="1">
        <v>44671.681793981479</v>
      </c>
      <c r="X1195">
        <v>95</v>
      </c>
      <c r="Y1195">
        <v>0</v>
      </c>
      <c r="Z1195">
        <v>0</v>
      </c>
      <c r="AA1195">
        <v>0</v>
      </c>
      <c r="AB1195">
        <v>27</v>
      </c>
      <c r="AC1195">
        <v>0</v>
      </c>
      <c r="AD1195">
        <v>32</v>
      </c>
      <c r="AE1195">
        <v>0</v>
      </c>
      <c r="AF1195">
        <v>0</v>
      </c>
      <c r="AG1195">
        <v>0</v>
      </c>
      <c r="AH1195" t="s">
        <v>182</v>
      </c>
      <c r="AI1195" s="1">
        <v>44671.715289351851</v>
      </c>
      <c r="AJ1195">
        <v>19</v>
      </c>
      <c r="AK1195">
        <v>0</v>
      </c>
      <c r="AL1195">
        <v>0</v>
      </c>
      <c r="AM1195">
        <v>0</v>
      </c>
      <c r="AN1195">
        <v>27</v>
      </c>
      <c r="AO1195">
        <v>0</v>
      </c>
      <c r="AP1195">
        <v>32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</row>
    <row r="1196" spans="1:57" hidden="1" x14ac:dyDescent="0.45">
      <c r="A1196" t="s">
        <v>2629</v>
      </c>
      <c r="B1196" t="s">
        <v>79</v>
      </c>
      <c r="C1196" t="s">
        <v>2606</v>
      </c>
      <c r="D1196" t="s">
        <v>81</v>
      </c>
      <c r="E1196" s="2" t="str">
        <f>HYPERLINK("capsilon://?command=openfolder&amp;siteaddress=FAM.docvelocity-na8.net&amp;folderid=FX6A7976F9-70BB-83D6-7797-4BDC23F05E0C","FX22046963")</f>
        <v>FX22046963</v>
      </c>
      <c r="F1196" t="s">
        <v>19</v>
      </c>
      <c r="G1196" t="s">
        <v>19</v>
      </c>
      <c r="H1196" t="s">
        <v>82</v>
      </c>
      <c r="I1196" t="s">
        <v>2607</v>
      </c>
      <c r="J1196">
        <v>517</v>
      </c>
      <c r="K1196" t="s">
        <v>84</v>
      </c>
      <c r="L1196" t="s">
        <v>85</v>
      </c>
      <c r="M1196" t="s">
        <v>86</v>
      </c>
      <c r="N1196">
        <v>2</v>
      </c>
      <c r="O1196" s="1">
        <v>44671.702928240738</v>
      </c>
      <c r="P1196" s="1">
        <v>44671.762928240743</v>
      </c>
      <c r="Q1196">
        <v>1285</v>
      </c>
      <c r="R1196">
        <v>3899</v>
      </c>
      <c r="S1196" t="b">
        <v>0</v>
      </c>
      <c r="T1196" t="s">
        <v>87</v>
      </c>
      <c r="U1196" t="b">
        <v>1</v>
      </c>
      <c r="V1196" t="s">
        <v>127</v>
      </c>
      <c r="W1196" s="1">
        <v>44671.750902777778</v>
      </c>
      <c r="X1196">
        <v>2967</v>
      </c>
      <c r="Y1196">
        <v>194</v>
      </c>
      <c r="Z1196">
        <v>0</v>
      </c>
      <c r="AA1196">
        <v>194</v>
      </c>
      <c r="AB1196">
        <v>0</v>
      </c>
      <c r="AC1196">
        <v>99</v>
      </c>
      <c r="AD1196">
        <v>323</v>
      </c>
      <c r="AE1196">
        <v>0</v>
      </c>
      <c r="AF1196">
        <v>0</v>
      </c>
      <c r="AG1196">
        <v>0</v>
      </c>
      <c r="AH1196" t="s">
        <v>115</v>
      </c>
      <c r="AI1196" s="1">
        <v>44671.762928240743</v>
      </c>
      <c r="AJ1196">
        <v>868</v>
      </c>
      <c r="AK1196">
        <v>2</v>
      </c>
      <c r="AL1196">
        <v>0</v>
      </c>
      <c r="AM1196">
        <v>2</v>
      </c>
      <c r="AN1196">
        <v>0</v>
      </c>
      <c r="AO1196">
        <v>2</v>
      </c>
      <c r="AP1196">
        <v>321</v>
      </c>
      <c r="AQ1196">
        <v>0</v>
      </c>
      <c r="AR1196">
        <v>0</v>
      </c>
      <c r="AS1196">
        <v>0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</row>
    <row r="1197" spans="1:57" hidden="1" x14ac:dyDescent="0.45">
      <c r="A1197" t="s">
        <v>2630</v>
      </c>
      <c r="B1197" t="s">
        <v>79</v>
      </c>
      <c r="C1197" t="s">
        <v>966</v>
      </c>
      <c r="D1197" t="s">
        <v>81</v>
      </c>
      <c r="E1197" s="2" t="str">
        <f>HYPERLINK("capsilon://?command=openfolder&amp;siteaddress=FAM.docvelocity-na8.net&amp;folderid=FX10E15516-B32D-9D22-2945-F4FA08351688","FX22035738")</f>
        <v>FX22035738</v>
      </c>
      <c r="F1197" t="s">
        <v>19</v>
      </c>
      <c r="G1197" t="s">
        <v>19</v>
      </c>
      <c r="H1197" t="s">
        <v>82</v>
      </c>
      <c r="I1197" t="s">
        <v>2631</v>
      </c>
      <c r="J1197">
        <v>0</v>
      </c>
      <c r="K1197" t="s">
        <v>84</v>
      </c>
      <c r="L1197" t="s">
        <v>85</v>
      </c>
      <c r="M1197" t="s">
        <v>86</v>
      </c>
      <c r="N1197">
        <v>2</v>
      </c>
      <c r="O1197" s="1">
        <v>44671.703518518516</v>
      </c>
      <c r="P1197" s="1">
        <v>44671.7419212963</v>
      </c>
      <c r="Q1197">
        <v>3183</v>
      </c>
      <c r="R1197">
        <v>135</v>
      </c>
      <c r="S1197" t="b">
        <v>0</v>
      </c>
      <c r="T1197" t="s">
        <v>87</v>
      </c>
      <c r="U1197" t="b">
        <v>0</v>
      </c>
      <c r="V1197" t="s">
        <v>531</v>
      </c>
      <c r="W1197" s="1">
        <v>44671.723414351851</v>
      </c>
      <c r="X1197">
        <v>63</v>
      </c>
      <c r="Y1197">
        <v>0</v>
      </c>
      <c r="Z1197">
        <v>0</v>
      </c>
      <c r="AA1197">
        <v>0</v>
      </c>
      <c r="AB1197">
        <v>37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">
        <v>190</v>
      </c>
      <c r="AI1197" s="1">
        <v>44671.7419212963</v>
      </c>
      <c r="AJ1197">
        <v>32</v>
      </c>
      <c r="AK1197">
        <v>0</v>
      </c>
      <c r="AL1197">
        <v>0</v>
      </c>
      <c r="AM1197">
        <v>0</v>
      </c>
      <c r="AN1197">
        <v>37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</row>
    <row r="1198" spans="1:57" hidden="1" x14ac:dyDescent="0.45">
      <c r="A1198" t="s">
        <v>2632</v>
      </c>
      <c r="B1198" t="s">
        <v>79</v>
      </c>
      <c r="C1198" t="s">
        <v>2553</v>
      </c>
      <c r="D1198" t="s">
        <v>81</v>
      </c>
      <c r="E1198" s="2" t="str">
        <f>HYPERLINK("capsilon://?command=openfolder&amp;siteaddress=FAM.docvelocity-na8.net&amp;folderid=FX3E000481-2ECA-C8BA-B3C2-9D12A529D466","FX22046597")</f>
        <v>FX22046597</v>
      </c>
      <c r="F1198" t="s">
        <v>19</v>
      </c>
      <c r="G1198" t="s">
        <v>19</v>
      </c>
      <c r="H1198" t="s">
        <v>82</v>
      </c>
      <c r="I1198" t="s">
        <v>2633</v>
      </c>
      <c r="J1198">
        <v>610</v>
      </c>
      <c r="K1198" t="s">
        <v>84</v>
      </c>
      <c r="L1198" t="s">
        <v>85</v>
      </c>
      <c r="M1198" t="s">
        <v>86</v>
      </c>
      <c r="N1198">
        <v>1</v>
      </c>
      <c r="O1198" s="1">
        <v>44671.727951388886</v>
      </c>
      <c r="P1198" s="1">
        <v>44671.78597222222</v>
      </c>
      <c r="Q1198">
        <v>4417</v>
      </c>
      <c r="R1198">
        <v>596</v>
      </c>
      <c r="S1198" t="b">
        <v>0</v>
      </c>
      <c r="T1198" t="s">
        <v>87</v>
      </c>
      <c r="U1198" t="b">
        <v>0</v>
      </c>
      <c r="V1198" t="s">
        <v>88</v>
      </c>
      <c r="W1198" s="1">
        <v>44671.78597222222</v>
      </c>
      <c r="X1198">
        <v>499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610</v>
      </c>
      <c r="AE1198">
        <v>586</v>
      </c>
      <c r="AF1198">
        <v>0</v>
      </c>
      <c r="AG1198">
        <v>24</v>
      </c>
      <c r="AH1198" t="s">
        <v>87</v>
      </c>
      <c r="AI1198" t="s">
        <v>87</v>
      </c>
      <c r="AJ1198" t="s">
        <v>87</v>
      </c>
      <c r="AK1198" t="s">
        <v>87</v>
      </c>
      <c r="AL1198" t="s">
        <v>87</v>
      </c>
      <c r="AM1198" t="s">
        <v>87</v>
      </c>
      <c r="AN1198" t="s">
        <v>87</v>
      </c>
      <c r="AO1198" t="s">
        <v>87</v>
      </c>
      <c r="AP1198" t="s">
        <v>87</v>
      </c>
      <c r="AQ1198" t="s">
        <v>87</v>
      </c>
      <c r="AR1198" t="s">
        <v>87</v>
      </c>
      <c r="AS1198" t="s">
        <v>87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</row>
    <row r="1199" spans="1:57" hidden="1" x14ac:dyDescent="0.45">
      <c r="A1199" t="s">
        <v>2634</v>
      </c>
      <c r="B1199" t="s">
        <v>79</v>
      </c>
      <c r="C1199" t="s">
        <v>2635</v>
      </c>
      <c r="D1199" t="s">
        <v>81</v>
      </c>
      <c r="E1199" s="2" t="str">
        <f>HYPERLINK("capsilon://?command=openfolder&amp;siteaddress=FAM.docvelocity-na8.net&amp;folderid=FXFA0D6E24-EE07-9335-3E1E-71F3DFE91F91","FX220313070")</f>
        <v>FX220313070</v>
      </c>
      <c r="F1199" t="s">
        <v>19</v>
      </c>
      <c r="G1199" t="s">
        <v>19</v>
      </c>
      <c r="H1199" t="s">
        <v>82</v>
      </c>
      <c r="I1199" t="s">
        <v>2636</v>
      </c>
      <c r="J1199">
        <v>65</v>
      </c>
      <c r="K1199" t="s">
        <v>84</v>
      </c>
      <c r="L1199" t="s">
        <v>85</v>
      </c>
      <c r="M1199" t="s">
        <v>86</v>
      </c>
      <c r="N1199">
        <v>2</v>
      </c>
      <c r="O1199" s="1">
        <v>44655.558055555557</v>
      </c>
      <c r="P1199" s="1">
        <v>44655.649016203701</v>
      </c>
      <c r="Q1199">
        <v>6490</v>
      </c>
      <c r="R1199">
        <v>1369</v>
      </c>
      <c r="S1199" t="b">
        <v>0</v>
      </c>
      <c r="T1199" t="s">
        <v>87</v>
      </c>
      <c r="U1199" t="b">
        <v>0</v>
      </c>
      <c r="V1199" t="s">
        <v>531</v>
      </c>
      <c r="W1199" s="1">
        <v>44655.566354166665</v>
      </c>
      <c r="X1199">
        <v>662</v>
      </c>
      <c r="Y1199">
        <v>36</v>
      </c>
      <c r="Z1199">
        <v>0</v>
      </c>
      <c r="AA1199">
        <v>36</v>
      </c>
      <c r="AB1199">
        <v>0</v>
      </c>
      <c r="AC1199">
        <v>18</v>
      </c>
      <c r="AD1199">
        <v>29</v>
      </c>
      <c r="AE1199">
        <v>0</v>
      </c>
      <c r="AF1199">
        <v>0</v>
      </c>
      <c r="AG1199">
        <v>0</v>
      </c>
      <c r="AH1199" t="s">
        <v>182</v>
      </c>
      <c r="AI1199" s="1">
        <v>44655.649016203701</v>
      </c>
      <c r="AJ1199">
        <v>152</v>
      </c>
      <c r="AK1199">
        <v>1</v>
      </c>
      <c r="AL1199">
        <v>0</v>
      </c>
      <c r="AM1199">
        <v>1</v>
      </c>
      <c r="AN1199">
        <v>0</v>
      </c>
      <c r="AO1199">
        <v>1</v>
      </c>
      <c r="AP1199">
        <v>28</v>
      </c>
      <c r="AQ1199">
        <v>0</v>
      </c>
      <c r="AR1199">
        <v>0</v>
      </c>
      <c r="AS1199">
        <v>0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</row>
    <row r="1200" spans="1:57" hidden="1" x14ac:dyDescent="0.45">
      <c r="A1200" t="s">
        <v>2637</v>
      </c>
      <c r="B1200" t="s">
        <v>79</v>
      </c>
      <c r="C1200" t="s">
        <v>2638</v>
      </c>
      <c r="D1200" t="s">
        <v>81</v>
      </c>
      <c r="E1200" s="2" t="str">
        <f>HYPERLINK("capsilon://?command=openfolder&amp;siteaddress=FAM.docvelocity-na8.net&amp;folderid=FX400C1FC6-641D-67D6-36E4-DCC5942721B9","FX22046416")</f>
        <v>FX22046416</v>
      </c>
      <c r="F1200" t="s">
        <v>19</v>
      </c>
      <c r="G1200" t="s">
        <v>19</v>
      </c>
      <c r="H1200" t="s">
        <v>82</v>
      </c>
      <c r="I1200" t="s">
        <v>2639</v>
      </c>
      <c r="J1200">
        <v>28</v>
      </c>
      <c r="K1200" t="s">
        <v>84</v>
      </c>
      <c r="L1200" t="s">
        <v>85</v>
      </c>
      <c r="M1200" t="s">
        <v>86</v>
      </c>
      <c r="N1200">
        <v>2</v>
      </c>
      <c r="O1200" s="1">
        <v>44671.732141203705</v>
      </c>
      <c r="P1200" s="1">
        <v>44671.743148148147</v>
      </c>
      <c r="Q1200">
        <v>603</v>
      </c>
      <c r="R1200">
        <v>348</v>
      </c>
      <c r="S1200" t="b">
        <v>0</v>
      </c>
      <c r="T1200" t="s">
        <v>87</v>
      </c>
      <c r="U1200" t="b">
        <v>0</v>
      </c>
      <c r="V1200" t="s">
        <v>148</v>
      </c>
      <c r="W1200" s="1">
        <v>44671.734976851854</v>
      </c>
      <c r="X1200">
        <v>242</v>
      </c>
      <c r="Y1200">
        <v>21</v>
      </c>
      <c r="Z1200">
        <v>0</v>
      </c>
      <c r="AA1200">
        <v>21</v>
      </c>
      <c r="AB1200">
        <v>0</v>
      </c>
      <c r="AC1200">
        <v>1</v>
      </c>
      <c r="AD1200">
        <v>7</v>
      </c>
      <c r="AE1200">
        <v>0</v>
      </c>
      <c r="AF1200">
        <v>0</v>
      </c>
      <c r="AG1200">
        <v>0</v>
      </c>
      <c r="AH1200" t="s">
        <v>190</v>
      </c>
      <c r="AI1200" s="1">
        <v>44671.743148148147</v>
      </c>
      <c r="AJ1200">
        <v>106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7</v>
      </c>
      <c r="AQ1200">
        <v>0</v>
      </c>
      <c r="AR1200">
        <v>0</v>
      </c>
      <c r="AS1200">
        <v>0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</row>
    <row r="1201" spans="1:57" hidden="1" x14ac:dyDescent="0.45">
      <c r="A1201" t="s">
        <v>2640</v>
      </c>
      <c r="B1201" t="s">
        <v>79</v>
      </c>
      <c r="C1201" t="s">
        <v>2638</v>
      </c>
      <c r="D1201" t="s">
        <v>81</v>
      </c>
      <c r="E1201" s="2" t="str">
        <f>HYPERLINK("capsilon://?command=openfolder&amp;siteaddress=FAM.docvelocity-na8.net&amp;folderid=FX400C1FC6-641D-67D6-36E4-DCC5942721B9","FX22046416")</f>
        <v>FX22046416</v>
      </c>
      <c r="F1201" t="s">
        <v>19</v>
      </c>
      <c r="G1201" t="s">
        <v>19</v>
      </c>
      <c r="H1201" t="s">
        <v>82</v>
      </c>
      <c r="I1201" t="s">
        <v>2641</v>
      </c>
      <c r="J1201">
        <v>28</v>
      </c>
      <c r="K1201" t="s">
        <v>84</v>
      </c>
      <c r="L1201" t="s">
        <v>85</v>
      </c>
      <c r="M1201" t="s">
        <v>86</v>
      </c>
      <c r="N1201">
        <v>2</v>
      </c>
      <c r="O1201" s="1">
        <v>44671.732222222221</v>
      </c>
      <c r="P1201" s="1">
        <v>44671.749837962961</v>
      </c>
      <c r="Q1201">
        <v>1105</v>
      </c>
      <c r="R1201">
        <v>417</v>
      </c>
      <c r="S1201" t="b">
        <v>0</v>
      </c>
      <c r="T1201" t="s">
        <v>87</v>
      </c>
      <c r="U1201" t="b">
        <v>0</v>
      </c>
      <c r="V1201" t="s">
        <v>108</v>
      </c>
      <c r="W1201" s="1">
        <v>44671.746736111112</v>
      </c>
      <c r="X1201">
        <v>282</v>
      </c>
      <c r="Y1201">
        <v>21</v>
      </c>
      <c r="Z1201">
        <v>0</v>
      </c>
      <c r="AA1201">
        <v>21</v>
      </c>
      <c r="AB1201">
        <v>0</v>
      </c>
      <c r="AC1201">
        <v>17</v>
      </c>
      <c r="AD1201">
        <v>7</v>
      </c>
      <c r="AE1201">
        <v>0</v>
      </c>
      <c r="AF1201">
        <v>0</v>
      </c>
      <c r="AG1201">
        <v>0</v>
      </c>
      <c r="AH1201" t="s">
        <v>190</v>
      </c>
      <c r="AI1201" s="1">
        <v>44671.749837962961</v>
      </c>
      <c r="AJ1201">
        <v>104</v>
      </c>
      <c r="AK1201">
        <v>1</v>
      </c>
      <c r="AL1201">
        <v>0</v>
      </c>
      <c r="AM1201">
        <v>1</v>
      </c>
      <c r="AN1201">
        <v>0</v>
      </c>
      <c r="AO1201">
        <v>1</v>
      </c>
      <c r="AP1201">
        <v>6</v>
      </c>
      <c r="AQ1201">
        <v>0</v>
      </c>
      <c r="AR1201">
        <v>0</v>
      </c>
      <c r="AS1201">
        <v>0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</row>
    <row r="1202" spans="1:57" hidden="1" x14ac:dyDescent="0.45">
      <c r="A1202" t="s">
        <v>2642</v>
      </c>
      <c r="B1202" t="s">
        <v>79</v>
      </c>
      <c r="C1202" t="s">
        <v>2458</v>
      </c>
      <c r="D1202" t="s">
        <v>81</v>
      </c>
      <c r="E1202" s="2" t="str">
        <f>HYPERLINK("capsilon://?command=openfolder&amp;siteaddress=FAM.docvelocity-na8.net&amp;folderid=FXCBA6BF74-ABDB-94A5-6DB6-9FAD4D63CEB1","FX22047086")</f>
        <v>FX22047086</v>
      </c>
      <c r="F1202" t="s">
        <v>19</v>
      </c>
      <c r="G1202" t="s">
        <v>19</v>
      </c>
      <c r="H1202" t="s">
        <v>82</v>
      </c>
      <c r="I1202" t="s">
        <v>2643</v>
      </c>
      <c r="J1202">
        <v>0</v>
      </c>
      <c r="K1202" t="s">
        <v>84</v>
      </c>
      <c r="L1202" t="s">
        <v>85</v>
      </c>
      <c r="M1202" t="s">
        <v>86</v>
      </c>
      <c r="N1202">
        <v>2</v>
      </c>
      <c r="O1202" s="1">
        <v>44671.732731481483</v>
      </c>
      <c r="P1202" s="1">
        <v>44671.744259259256</v>
      </c>
      <c r="Q1202">
        <v>717</v>
      </c>
      <c r="R1202">
        <v>279</v>
      </c>
      <c r="S1202" t="b">
        <v>0</v>
      </c>
      <c r="T1202" t="s">
        <v>87</v>
      </c>
      <c r="U1202" t="b">
        <v>0</v>
      </c>
      <c r="V1202" t="s">
        <v>148</v>
      </c>
      <c r="W1202" s="1">
        <v>44671.737824074073</v>
      </c>
      <c r="X1202">
        <v>169</v>
      </c>
      <c r="Y1202">
        <v>9</v>
      </c>
      <c r="Z1202">
        <v>0</v>
      </c>
      <c r="AA1202">
        <v>9</v>
      </c>
      <c r="AB1202">
        <v>0</v>
      </c>
      <c r="AC1202">
        <v>1</v>
      </c>
      <c r="AD1202">
        <v>-9</v>
      </c>
      <c r="AE1202">
        <v>0</v>
      </c>
      <c r="AF1202">
        <v>0</v>
      </c>
      <c r="AG1202">
        <v>0</v>
      </c>
      <c r="AH1202" t="s">
        <v>190</v>
      </c>
      <c r="AI1202" s="1">
        <v>44671.744259259256</v>
      </c>
      <c r="AJ1202">
        <v>95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-9</v>
      </c>
      <c r="AQ1202">
        <v>0</v>
      </c>
      <c r="AR1202">
        <v>0</v>
      </c>
      <c r="AS1202">
        <v>0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</row>
    <row r="1203" spans="1:57" hidden="1" x14ac:dyDescent="0.45">
      <c r="A1203" t="s">
        <v>2644</v>
      </c>
      <c r="B1203" t="s">
        <v>79</v>
      </c>
      <c r="C1203" t="s">
        <v>2638</v>
      </c>
      <c r="D1203" t="s">
        <v>81</v>
      </c>
      <c r="E1203" s="2" t="str">
        <f>HYPERLINK("capsilon://?command=openfolder&amp;siteaddress=FAM.docvelocity-na8.net&amp;folderid=FX400C1FC6-641D-67D6-36E4-DCC5942721B9","FX22046416")</f>
        <v>FX22046416</v>
      </c>
      <c r="F1203" t="s">
        <v>19</v>
      </c>
      <c r="G1203" t="s">
        <v>19</v>
      </c>
      <c r="H1203" t="s">
        <v>82</v>
      </c>
      <c r="I1203" t="s">
        <v>2645</v>
      </c>
      <c r="J1203">
        <v>62</v>
      </c>
      <c r="K1203" t="s">
        <v>84</v>
      </c>
      <c r="L1203" t="s">
        <v>85</v>
      </c>
      <c r="M1203" t="s">
        <v>86</v>
      </c>
      <c r="N1203">
        <v>2</v>
      </c>
      <c r="O1203" s="1">
        <v>44671.734282407408</v>
      </c>
      <c r="P1203" s="1">
        <v>44671.748622685183</v>
      </c>
      <c r="Q1203">
        <v>473</v>
      </c>
      <c r="R1203">
        <v>766</v>
      </c>
      <c r="S1203" t="b">
        <v>0</v>
      </c>
      <c r="T1203" t="s">
        <v>87</v>
      </c>
      <c r="U1203" t="b">
        <v>0</v>
      </c>
      <c r="V1203" t="s">
        <v>148</v>
      </c>
      <c r="W1203" s="1">
        <v>44671.742337962962</v>
      </c>
      <c r="X1203">
        <v>389</v>
      </c>
      <c r="Y1203">
        <v>57</v>
      </c>
      <c r="Z1203">
        <v>0</v>
      </c>
      <c r="AA1203">
        <v>57</v>
      </c>
      <c r="AB1203">
        <v>0</v>
      </c>
      <c r="AC1203">
        <v>7</v>
      </c>
      <c r="AD1203">
        <v>5</v>
      </c>
      <c r="AE1203">
        <v>0</v>
      </c>
      <c r="AF1203">
        <v>0</v>
      </c>
      <c r="AG1203">
        <v>0</v>
      </c>
      <c r="AH1203" t="s">
        <v>190</v>
      </c>
      <c r="AI1203" s="1">
        <v>44671.748622685183</v>
      </c>
      <c r="AJ1203">
        <v>377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5</v>
      </c>
      <c r="AQ1203">
        <v>0</v>
      </c>
      <c r="AR1203">
        <v>0</v>
      </c>
      <c r="AS1203">
        <v>0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</row>
    <row r="1204" spans="1:57" hidden="1" x14ac:dyDescent="0.45">
      <c r="A1204" t="s">
        <v>2646</v>
      </c>
      <c r="B1204" t="s">
        <v>79</v>
      </c>
      <c r="C1204" t="s">
        <v>2638</v>
      </c>
      <c r="D1204" t="s">
        <v>81</v>
      </c>
      <c r="E1204" s="2" t="str">
        <f>HYPERLINK("capsilon://?command=openfolder&amp;siteaddress=FAM.docvelocity-na8.net&amp;folderid=FX400C1FC6-641D-67D6-36E4-DCC5942721B9","FX22046416")</f>
        <v>FX22046416</v>
      </c>
      <c r="F1204" t="s">
        <v>19</v>
      </c>
      <c r="G1204" t="s">
        <v>19</v>
      </c>
      <c r="H1204" t="s">
        <v>82</v>
      </c>
      <c r="I1204" t="s">
        <v>2647</v>
      </c>
      <c r="J1204">
        <v>67</v>
      </c>
      <c r="K1204" t="s">
        <v>84</v>
      </c>
      <c r="L1204" t="s">
        <v>85</v>
      </c>
      <c r="M1204" t="s">
        <v>86</v>
      </c>
      <c r="N1204">
        <v>2</v>
      </c>
      <c r="O1204" s="1">
        <v>44671.734317129631</v>
      </c>
      <c r="P1204" s="1">
        <v>44671.751909722225</v>
      </c>
      <c r="Q1204">
        <v>1172</v>
      </c>
      <c r="R1204">
        <v>348</v>
      </c>
      <c r="S1204" t="b">
        <v>0</v>
      </c>
      <c r="T1204" t="s">
        <v>87</v>
      </c>
      <c r="U1204" t="b">
        <v>0</v>
      </c>
      <c r="V1204" t="s">
        <v>108</v>
      </c>
      <c r="W1204" s="1">
        <v>44671.748715277776</v>
      </c>
      <c r="X1204">
        <v>170</v>
      </c>
      <c r="Y1204">
        <v>62</v>
      </c>
      <c r="Z1204">
        <v>0</v>
      </c>
      <c r="AA1204">
        <v>62</v>
      </c>
      <c r="AB1204">
        <v>0</v>
      </c>
      <c r="AC1204">
        <v>2</v>
      </c>
      <c r="AD1204">
        <v>5</v>
      </c>
      <c r="AE1204">
        <v>0</v>
      </c>
      <c r="AF1204">
        <v>0</v>
      </c>
      <c r="AG1204">
        <v>0</v>
      </c>
      <c r="AH1204" t="s">
        <v>190</v>
      </c>
      <c r="AI1204" s="1">
        <v>44671.751909722225</v>
      </c>
      <c r="AJ1204">
        <v>178</v>
      </c>
      <c r="AK1204">
        <v>1</v>
      </c>
      <c r="AL1204">
        <v>0</v>
      </c>
      <c r="AM1204">
        <v>1</v>
      </c>
      <c r="AN1204">
        <v>0</v>
      </c>
      <c r="AO1204">
        <v>1</v>
      </c>
      <c r="AP1204">
        <v>4</v>
      </c>
      <c r="AQ1204">
        <v>0</v>
      </c>
      <c r="AR1204">
        <v>0</v>
      </c>
      <c r="AS1204">
        <v>0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</row>
    <row r="1205" spans="1:57" hidden="1" x14ac:dyDescent="0.45">
      <c r="A1205" t="s">
        <v>2648</v>
      </c>
      <c r="B1205" t="s">
        <v>79</v>
      </c>
      <c r="C1205" t="s">
        <v>2638</v>
      </c>
      <c r="D1205" t="s">
        <v>81</v>
      </c>
      <c r="E1205" s="2" t="str">
        <f>HYPERLINK("capsilon://?command=openfolder&amp;siteaddress=FAM.docvelocity-na8.net&amp;folderid=FX400C1FC6-641D-67D6-36E4-DCC5942721B9","FX22046416")</f>
        <v>FX22046416</v>
      </c>
      <c r="F1205" t="s">
        <v>19</v>
      </c>
      <c r="G1205" t="s">
        <v>19</v>
      </c>
      <c r="H1205" t="s">
        <v>82</v>
      </c>
      <c r="I1205" t="s">
        <v>2649</v>
      </c>
      <c r="J1205">
        <v>67</v>
      </c>
      <c r="K1205" t="s">
        <v>84</v>
      </c>
      <c r="L1205" t="s">
        <v>85</v>
      </c>
      <c r="M1205" t="s">
        <v>86</v>
      </c>
      <c r="N1205">
        <v>2</v>
      </c>
      <c r="O1205" s="1">
        <v>44671.734942129631</v>
      </c>
      <c r="P1205" s="1">
        <v>44671.756006944444</v>
      </c>
      <c r="Q1205">
        <v>1451</v>
      </c>
      <c r="R1205">
        <v>369</v>
      </c>
      <c r="S1205" t="b">
        <v>0</v>
      </c>
      <c r="T1205" t="s">
        <v>87</v>
      </c>
      <c r="U1205" t="b">
        <v>0</v>
      </c>
      <c r="V1205" t="s">
        <v>108</v>
      </c>
      <c r="W1205" s="1">
        <v>44671.750162037039</v>
      </c>
      <c r="X1205">
        <v>124</v>
      </c>
      <c r="Y1205">
        <v>62</v>
      </c>
      <c r="Z1205">
        <v>0</v>
      </c>
      <c r="AA1205">
        <v>62</v>
      </c>
      <c r="AB1205">
        <v>0</v>
      </c>
      <c r="AC1205">
        <v>1</v>
      </c>
      <c r="AD1205">
        <v>5</v>
      </c>
      <c r="AE1205">
        <v>0</v>
      </c>
      <c r="AF1205">
        <v>0</v>
      </c>
      <c r="AG1205">
        <v>0</v>
      </c>
      <c r="AH1205" t="s">
        <v>182</v>
      </c>
      <c r="AI1205" s="1">
        <v>44671.756006944444</v>
      </c>
      <c r="AJ1205">
        <v>245</v>
      </c>
      <c r="AK1205">
        <v>0</v>
      </c>
      <c r="AL1205">
        <v>0</v>
      </c>
      <c r="AM1205">
        <v>0</v>
      </c>
      <c r="AN1205">
        <v>0</v>
      </c>
      <c r="AO1205">
        <v>1</v>
      </c>
      <c r="AP1205">
        <v>5</v>
      </c>
      <c r="AQ1205">
        <v>0</v>
      </c>
      <c r="AR1205">
        <v>0</v>
      </c>
      <c r="AS1205">
        <v>0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</row>
    <row r="1206" spans="1:57" hidden="1" x14ac:dyDescent="0.45">
      <c r="A1206" t="s">
        <v>2650</v>
      </c>
      <c r="B1206" t="s">
        <v>79</v>
      </c>
      <c r="C1206" t="s">
        <v>2635</v>
      </c>
      <c r="D1206" t="s">
        <v>81</v>
      </c>
      <c r="E1206" s="2" t="str">
        <f>HYPERLINK("capsilon://?command=openfolder&amp;siteaddress=FAM.docvelocity-na8.net&amp;folderid=FXFA0D6E24-EE07-9335-3E1E-71F3DFE91F91","FX220313070")</f>
        <v>FX220313070</v>
      </c>
      <c r="F1206" t="s">
        <v>19</v>
      </c>
      <c r="G1206" t="s">
        <v>19</v>
      </c>
      <c r="H1206" t="s">
        <v>82</v>
      </c>
      <c r="I1206" t="s">
        <v>2651</v>
      </c>
      <c r="J1206">
        <v>59</v>
      </c>
      <c r="K1206" t="s">
        <v>84</v>
      </c>
      <c r="L1206" t="s">
        <v>85</v>
      </c>
      <c r="M1206" t="s">
        <v>86</v>
      </c>
      <c r="N1206">
        <v>2</v>
      </c>
      <c r="O1206" s="1">
        <v>44655.558483796296</v>
      </c>
      <c r="P1206" s="1">
        <v>44655.659699074073</v>
      </c>
      <c r="Q1206">
        <v>7077</v>
      </c>
      <c r="R1206">
        <v>1668</v>
      </c>
      <c r="S1206" t="b">
        <v>0</v>
      </c>
      <c r="T1206" t="s">
        <v>87</v>
      </c>
      <c r="U1206" t="b">
        <v>0</v>
      </c>
      <c r="V1206" t="s">
        <v>98</v>
      </c>
      <c r="W1206" s="1">
        <v>44655.567662037036</v>
      </c>
      <c r="X1206">
        <v>746</v>
      </c>
      <c r="Y1206">
        <v>54</v>
      </c>
      <c r="Z1206">
        <v>0</v>
      </c>
      <c r="AA1206">
        <v>54</v>
      </c>
      <c r="AB1206">
        <v>0</v>
      </c>
      <c r="AC1206">
        <v>25</v>
      </c>
      <c r="AD1206">
        <v>5</v>
      </c>
      <c r="AE1206">
        <v>0</v>
      </c>
      <c r="AF1206">
        <v>0</v>
      </c>
      <c r="AG1206">
        <v>0</v>
      </c>
      <c r="AH1206" t="s">
        <v>182</v>
      </c>
      <c r="AI1206" s="1">
        <v>44655.659699074073</v>
      </c>
      <c r="AJ1206">
        <v>922</v>
      </c>
      <c r="AK1206">
        <v>13</v>
      </c>
      <c r="AL1206">
        <v>0</v>
      </c>
      <c r="AM1206">
        <v>13</v>
      </c>
      <c r="AN1206">
        <v>0</v>
      </c>
      <c r="AO1206">
        <v>13</v>
      </c>
      <c r="AP1206">
        <v>-8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</row>
    <row r="1207" spans="1:57" hidden="1" x14ac:dyDescent="0.45">
      <c r="A1207" t="s">
        <v>2652</v>
      </c>
      <c r="B1207" t="s">
        <v>79</v>
      </c>
      <c r="C1207" t="s">
        <v>2464</v>
      </c>
      <c r="D1207" t="s">
        <v>81</v>
      </c>
      <c r="E1207" s="2" t="str">
        <f>HYPERLINK("capsilon://?command=openfolder&amp;siteaddress=FAM.docvelocity-na8.net&amp;folderid=FX219AA772-8FE7-9672-147C-05ADC29EA6EC","FX220314175")</f>
        <v>FX220314175</v>
      </c>
      <c r="F1207" t="s">
        <v>19</v>
      </c>
      <c r="G1207" t="s">
        <v>19</v>
      </c>
      <c r="H1207" t="s">
        <v>82</v>
      </c>
      <c r="I1207" t="s">
        <v>2653</v>
      </c>
      <c r="J1207">
        <v>0</v>
      </c>
      <c r="K1207" t="s">
        <v>84</v>
      </c>
      <c r="L1207" t="s">
        <v>85</v>
      </c>
      <c r="M1207" t="s">
        <v>86</v>
      </c>
      <c r="N1207">
        <v>2</v>
      </c>
      <c r="O1207" s="1">
        <v>44671.756782407407</v>
      </c>
      <c r="P1207" s="1">
        <v>44671.788113425922</v>
      </c>
      <c r="Q1207">
        <v>2408</v>
      </c>
      <c r="R1207">
        <v>299</v>
      </c>
      <c r="S1207" t="b">
        <v>0</v>
      </c>
      <c r="T1207" t="s">
        <v>87</v>
      </c>
      <c r="U1207" t="b">
        <v>0</v>
      </c>
      <c r="V1207" t="s">
        <v>531</v>
      </c>
      <c r="W1207" s="1">
        <v>44671.785405092596</v>
      </c>
      <c r="X1207">
        <v>200</v>
      </c>
      <c r="Y1207">
        <v>0</v>
      </c>
      <c r="Z1207">
        <v>0</v>
      </c>
      <c r="AA1207">
        <v>0</v>
      </c>
      <c r="AB1207">
        <v>52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">
        <v>190</v>
      </c>
      <c r="AI1207" s="1">
        <v>44671.788113425922</v>
      </c>
      <c r="AJ1207">
        <v>72</v>
      </c>
      <c r="AK1207">
        <v>0</v>
      </c>
      <c r="AL1207">
        <v>0</v>
      </c>
      <c r="AM1207">
        <v>0</v>
      </c>
      <c r="AN1207">
        <v>52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</row>
    <row r="1208" spans="1:57" hidden="1" x14ac:dyDescent="0.45">
      <c r="A1208" t="s">
        <v>2654</v>
      </c>
      <c r="B1208" t="s">
        <v>79</v>
      </c>
      <c r="C1208" t="s">
        <v>2655</v>
      </c>
      <c r="D1208" t="s">
        <v>81</v>
      </c>
      <c r="E1208" s="2" t="str">
        <f>HYPERLINK("capsilon://?command=openfolder&amp;siteaddress=FAM.docvelocity-na8.net&amp;folderid=FX768C14E2-7786-BCD5-F9C1-57279A7B55D9","FX22047154")</f>
        <v>FX22047154</v>
      </c>
      <c r="F1208" t="s">
        <v>19</v>
      </c>
      <c r="G1208" t="s">
        <v>19</v>
      </c>
      <c r="H1208" t="s">
        <v>82</v>
      </c>
      <c r="I1208" t="s">
        <v>2656</v>
      </c>
      <c r="J1208">
        <v>174</v>
      </c>
      <c r="K1208" t="s">
        <v>84</v>
      </c>
      <c r="L1208" t="s">
        <v>85</v>
      </c>
      <c r="M1208" t="s">
        <v>86</v>
      </c>
      <c r="N1208">
        <v>1</v>
      </c>
      <c r="O1208" s="1">
        <v>44671.771597222221</v>
      </c>
      <c r="P1208" s="1">
        <v>44671.838576388887</v>
      </c>
      <c r="Q1208">
        <v>5477</v>
      </c>
      <c r="R1208">
        <v>310</v>
      </c>
      <c r="S1208" t="b">
        <v>0</v>
      </c>
      <c r="T1208" t="s">
        <v>87</v>
      </c>
      <c r="U1208" t="b">
        <v>0</v>
      </c>
      <c r="V1208" t="s">
        <v>245</v>
      </c>
      <c r="W1208" s="1">
        <v>44671.838576388887</v>
      </c>
      <c r="X1208">
        <v>166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174</v>
      </c>
      <c r="AE1208">
        <v>161</v>
      </c>
      <c r="AF1208">
        <v>0</v>
      </c>
      <c r="AG1208">
        <v>4</v>
      </c>
      <c r="AH1208" t="s">
        <v>87</v>
      </c>
      <c r="AI1208" t="s">
        <v>87</v>
      </c>
      <c r="AJ1208" t="s">
        <v>87</v>
      </c>
      <c r="AK1208" t="s">
        <v>87</v>
      </c>
      <c r="AL1208" t="s">
        <v>87</v>
      </c>
      <c r="AM1208" t="s">
        <v>87</v>
      </c>
      <c r="AN1208" t="s">
        <v>87</v>
      </c>
      <c r="AO1208" t="s">
        <v>87</v>
      </c>
      <c r="AP1208" t="s">
        <v>87</v>
      </c>
      <c r="AQ1208" t="s">
        <v>87</v>
      </c>
      <c r="AR1208" t="s">
        <v>87</v>
      </c>
      <c r="AS1208" t="s">
        <v>87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</row>
    <row r="1209" spans="1:57" hidden="1" x14ac:dyDescent="0.45">
      <c r="A1209" t="s">
        <v>2657</v>
      </c>
      <c r="B1209" t="s">
        <v>79</v>
      </c>
      <c r="C1209" t="s">
        <v>2635</v>
      </c>
      <c r="D1209" t="s">
        <v>81</v>
      </c>
      <c r="E1209" s="2" t="str">
        <f>HYPERLINK("capsilon://?command=openfolder&amp;siteaddress=FAM.docvelocity-na8.net&amp;folderid=FXFA0D6E24-EE07-9335-3E1E-71F3DFE91F91","FX220313070")</f>
        <v>FX220313070</v>
      </c>
      <c r="F1209" t="s">
        <v>19</v>
      </c>
      <c r="G1209" t="s">
        <v>19</v>
      </c>
      <c r="H1209" t="s">
        <v>82</v>
      </c>
      <c r="I1209" t="s">
        <v>2658</v>
      </c>
      <c r="J1209">
        <v>84</v>
      </c>
      <c r="K1209" t="s">
        <v>84</v>
      </c>
      <c r="L1209" t="s">
        <v>85</v>
      </c>
      <c r="M1209" t="s">
        <v>86</v>
      </c>
      <c r="N1209">
        <v>1</v>
      </c>
      <c r="O1209" s="1">
        <v>44655.559293981481</v>
      </c>
      <c r="P1209" s="1">
        <v>44655.565810185188</v>
      </c>
      <c r="Q1209">
        <v>311</v>
      </c>
      <c r="R1209">
        <v>252</v>
      </c>
      <c r="S1209" t="b">
        <v>0</v>
      </c>
      <c r="T1209" t="s">
        <v>87</v>
      </c>
      <c r="U1209" t="b">
        <v>0</v>
      </c>
      <c r="V1209" t="s">
        <v>88</v>
      </c>
      <c r="W1209" s="1">
        <v>44655.565810185188</v>
      </c>
      <c r="X1209">
        <v>197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84</v>
      </c>
      <c r="AE1209">
        <v>72</v>
      </c>
      <c r="AF1209">
        <v>0</v>
      </c>
      <c r="AG1209">
        <v>4</v>
      </c>
      <c r="AH1209" t="s">
        <v>87</v>
      </c>
      <c r="AI1209" t="s">
        <v>87</v>
      </c>
      <c r="AJ1209" t="s">
        <v>87</v>
      </c>
      <c r="AK1209" t="s">
        <v>87</v>
      </c>
      <c r="AL1209" t="s">
        <v>87</v>
      </c>
      <c r="AM1209" t="s">
        <v>87</v>
      </c>
      <c r="AN1209" t="s">
        <v>87</v>
      </c>
      <c r="AO1209" t="s">
        <v>87</v>
      </c>
      <c r="AP1209" t="s">
        <v>87</v>
      </c>
      <c r="AQ1209" t="s">
        <v>87</v>
      </c>
      <c r="AR1209" t="s">
        <v>87</v>
      </c>
      <c r="AS1209" t="s">
        <v>87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</row>
    <row r="1210" spans="1:57" hidden="1" x14ac:dyDescent="0.45">
      <c r="A1210" t="s">
        <v>2659</v>
      </c>
      <c r="B1210" t="s">
        <v>79</v>
      </c>
      <c r="C1210" t="s">
        <v>2660</v>
      </c>
      <c r="D1210" t="s">
        <v>81</v>
      </c>
      <c r="E1210" s="2" t="str">
        <f>HYPERLINK("capsilon://?command=openfolder&amp;siteaddress=FAM.docvelocity-na8.net&amp;folderid=FXBD225292-CACD-726E-F121-44E0E81CB7D9","FX22047271")</f>
        <v>FX22047271</v>
      </c>
      <c r="F1210" t="s">
        <v>19</v>
      </c>
      <c r="G1210" t="s">
        <v>19</v>
      </c>
      <c r="H1210" t="s">
        <v>82</v>
      </c>
      <c r="I1210" t="s">
        <v>2661</v>
      </c>
      <c r="J1210">
        <v>364</v>
      </c>
      <c r="K1210" t="s">
        <v>84</v>
      </c>
      <c r="L1210" t="s">
        <v>85</v>
      </c>
      <c r="M1210" t="s">
        <v>86</v>
      </c>
      <c r="N1210">
        <v>1</v>
      </c>
      <c r="O1210" s="1">
        <v>44671.775868055556</v>
      </c>
      <c r="P1210" s="1">
        <v>44671.988159722219</v>
      </c>
      <c r="Q1210">
        <v>17067</v>
      </c>
      <c r="R1210">
        <v>1275</v>
      </c>
      <c r="S1210" t="b">
        <v>0</v>
      </c>
      <c r="T1210" t="s">
        <v>87</v>
      </c>
      <c r="U1210" t="b">
        <v>0</v>
      </c>
      <c r="V1210" t="s">
        <v>245</v>
      </c>
      <c r="W1210" s="1">
        <v>44671.988159722219</v>
      </c>
      <c r="X1210">
        <v>649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364</v>
      </c>
      <c r="AE1210">
        <v>340</v>
      </c>
      <c r="AF1210">
        <v>0</v>
      </c>
      <c r="AG1210">
        <v>7</v>
      </c>
      <c r="AH1210" t="s">
        <v>87</v>
      </c>
      <c r="AI1210" t="s">
        <v>87</v>
      </c>
      <c r="AJ1210" t="s">
        <v>87</v>
      </c>
      <c r="AK1210" t="s">
        <v>87</v>
      </c>
      <c r="AL1210" t="s">
        <v>87</v>
      </c>
      <c r="AM1210" t="s">
        <v>87</v>
      </c>
      <c r="AN1210" t="s">
        <v>87</v>
      </c>
      <c r="AO1210" t="s">
        <v>87</v>
      </c>
      <c r="AP1210" t="s">
        <v>87</v>
      </c>
      <c r="AQ1210" t="s">
        <v>87</v>
      </c>
      <c r="AR1210" t="s">
        <v>87</v>
      </c>
      <c r="AS1210" t="s">
        <v>87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</row>
    <row r="1211" spans="1:57" hidden="1" x14ac:dyDescent="0.45">
      <c r="A1211" t="s">
        <v>2662</v>
      </c>
      <c r="B1211" t="s">
        <v>79</v>
      </c>
      <c r="C1211" t="s">
        <v>2553</v>
      </c>
      <c r="D1211" t="s">
        <v>81</v>
      </c>
      <c r="E1211" s="2" t="str">
        <f>HYPERLINK("capsilon://?command=openfolder&amp;siteaddress=FAM.docvelocity-na8.net&amp;folderid=FX3E000481-2ECA-C8BA-B3C2-9D12A529D466","FX22046597")</f>
        <v>FX22046597</v>
      </c>
      <c r="F1211" t="s">
        <v>19</v>
      </c>
      <c r="G1211" t="s">
        <v>19</v>
      </c>
      <c r="H1211" t="s">
        <v>82</v>
      </c>
      <c r="I1211" t="s">
        <v>2633</v>
      </c>
      <c r="J1211">
        <v>1106</v>
      </c>
      <c r="K1211" t="s">
        <v>84</v>
      </c>
      <c r="L1211" t="s">
        <v>85</v>
      </c>
      <c r="M1211" t="s">
        <v>86</v>
      </c>
      <c r="N1211">
        <v>2</v>
      </c>
      <c r="O1211" s="1">
        <v>44671.787291666667</v>
      </c>
      <c r="P1211" s="1">
        <v>44672.044293981482</v>
      </c>
      <c r="Q1211">
        <v>12126</v>
      </c>
      <c r="R1211">
        <v>10079</v>
      </c>
      <c r="S1211" t="b">
        <v>0</v>
      </c>
      <c r="T1211" t="s">
        <v>87</v>
      </c>
      <c r="U1211" t="b">
        <v>1</v>
      </c>
      <c r="V1211" t="s">
        <v>320</v>
      </c>
      <c r="W1211" s="1">
        <v>44671.895474537036</v>
      </c>
      <c r="X1211">
        <v>5800</v>
      </c>
      <c r="Y1211">
        <v>890</v>
      </c>
      <c r="Z1211">
        <v>0</v>
      </c>
      <c r="AA1211">
        <v>890</v>
      </c>
      <c r="AB1211">
        <v>114</v>
      </c>
      <c r="AC1211">
        <v>182</v>
      </c>
      <c r="AD1211">
        <v>216</v>
      </c>
      <c r="AE1211">
        <v>0</v>
      </c>
      <c r="AF1211">
        <v>0</v>
      </c>
      <c r="AG1211">
        <v>0</v>
      </c>
      <c r="AH1211" t="s">
        <v>1193</v>
      </c>
      <c r="AI1211" s="1">
        <v>44672.044293981482</v>
      </c>
      <c r="AJ1211">
        <v>4111</v>
      </c>
      <c r="AK1211">
        <v>27</v>
      </c>
      <c r="AL1211">
        <v>0</v>
      </c>
      <c r="AM1211">
        <v>27</v>
      </c>
      <c r="AN1211">
        <v>72</v>
      </c>
      <c r="AO1211">
        <v>36</v>
      </c>
      <c r="AP1211">
        <v>189</v>
      </c>
      <c r="AQ1211">
        <v>0</v>
      </c>
      <c r="AR1211">
        <v>0</v>
      </c>
      <c r="AS1211">
        <v>0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</row>
    <row r="1212" spans="1:57" hidden="1" x14ac:dyDescent="0.45">
      <c r="A1212" t="s">
        <v>2663</v>
      </c>
      <c r="B1212" t="s">
        <v>79</v>
      </c>
      <c r="C1212" t="s">
        <v>2623</v>
      </c>
      <c r="D1212" t="s">
        <v>81</v>
      </c>
      <c r="E1212" s="2" t="str">
        <f>HYPERLINK("capsilon://?command=openfolder&amp;siteaddress=FAM.docvelocity-na8.net&amp;folderid=FXB113D26A-BBCF-AD5B-0A71-D97F7994FEBB","FX22047488")</f>
        <v>FX22047488</v>
      </c>
      <c r="F1212" t="s">
        <v>19</v>
      </c>
      <c r="G1212" t="s">
        <v>19</v>
      </c>
      <c r="H1212" t="s">
        <v>82</v>
      </c>
      <c r="I1212" t="s">
        <v>2624</v>
      </c>
      <c r="J1212">
        <v>304</v>
      </c>
      <c r="K1212" t="s">
        <v>84</v>
      </c>
      <c r="L1212" t="s">
        <v>85</v>
      </c>
      <c r="M1212" t="s">
        <v>86</v>
      </c>
      <c r="N1212">
        <v>2</v>
      </c>
      <c r="O1212" s="1">
        <v>44671.837835648148</v>
      </c>
      <c r="P1212" s="1">
        <v>44671.87835648148</v>
      </c>
      <c r="Q1212">
        <v>523</v>
      </c>
      <c r="R1212">
        <v>2978</v>
      </c>
      <c r="S1212" t="b">
        <v>0</v>
      </c>
      <c r="T1212" t="s">
        <v>87</v>
      </c>
      <c r="U1212" t="b">
        <v>1</v>
      </c>
      <c r="V1212" t="s">
        <v>245</v>
      </c>
      <c r="W1212" s="1">
        <v>44671.867534722223</v>
      </c>
      <c r="X1212">
        <v>2501</v>
      </c>
      <c r="Y1212">
        <v>256</v>
      </c>
      <c r="Z1212">
        <v>0</v>
      </c>
      <c r="AA1212">
        <v>256</v>
      </c>
      <c r="AB1212">
        <v>0</v>
      </c>
      <c r="AC1212">
        <v>113</v>
      </c>
      <c r="AD1212">
        <v>48</v>
      </c>
      <c r="AE1212">
        <v>0</v>
      </c>
      <c r="AF1212">
        <v>0</v>
      </c>
      <c r="AG1212">
        <v>0</v>
      </c>
      <c r="AH1212" t="s">
        <v>200</v>
      </c>
      <c r="AI1212" s="1">
        <v>44671.87835648148</v>
      </c>
      <c r="AJ1212">
        <v>477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48</v>
      </c>
      <c r="AQ1212">
        <v>0</v>
      </c>
      <c r="AR1212">
        <v>0</v>
      </c>
      <c r="AS1212">
        <v>0</v>
      </c>
      <c r="AT1212" t="s">
        <v>87</v>
      </c>
      <c r="AU1212" t="s">
        <v>87</v>
      </c>
      <c r="AV1212" t="s">
        <v>87</v>
      </c>
      <c r="AW1212" t="s">
        <v>87</v>
      </c>
      <c r="AX1212" t="s">
        <v>87</v>
      </c>
      <c r="AY1212" t="s">
        <v>87</v>
      </c>
      <c r="AZ1212" t="s">
        <v>87</v>
      </c>
      <c r="BA1212" t="s">
        <v>87</v>
      </c>
      <c r="BB1212" t="s">
        <v>87</v>
      </c>
      <c r="BC1212" t="s">
        <v>87</v>
      </c>
      <c r="BD1212" t="s">
        <v>87</v>
      </c>
      <c r="BE1212" t="s">
        <v>87</v>
      </c>
    </row>
    <row r="1213" spans="1:57" hidden="1" x14ac:dyDescent="0.45">
      <c r="A1213" t="s">
        <v>2664</v>
      </c>
      <c r="B1213" t="s">
        <v>79</v>
      </c>
      <c r="C1213" t="s">
        <v>2655</v>
      </c>
      <c r="D1213" t="s">
        <v>81</v>
      </c>
      <c r="E1213" s="2" t="str">
        <f>HYPERLINK("capsilon://?command=openfolder&amp;siteaddress=FAM.docvelocity-na8.net&amp;folderid=FX768C14E2-7786-BCD5-F9C1-57279A7B55D9","FX22047154")</f>
        <v>FX22047154</v>
      </c>
      <c r="F1213" t="s">
        <v>19</v>
      </c>
      <c r="G1213" t="s">
        <v>19</v>
      </c>
      <c r="H1213" t="s">
        <v>82</v>
      </c>
      <c r="I1213" t="s">
        <v>2656</v>
      </c>
      <c r="J1213">
        <v>198</v>
      </c>
      <c r="K1213" t="s">
        <v>84</v>
      </c>
      <c r="L1213" t="s">
        <v>85</v>
      </c>
      <c r="M1213" t="s">
        <v>86</v>
      </c>
      <c r="N1213">
        <v>2</v>
      </c>
      <c r="O1213" s="1">
        <v>44671.839328703703</v>
      </c>
      <c r="P1213" s="1">
        <v>44672.010324074072</v>
      </c>
      <c r="Q1213">
        <v>12935</v>
      </c>
      <c r="R1213">
        <v>1839</v>
      </c>
      <c r="S1213" t="b">
        <v>0</v>
      </c>
      <c r="T1213" t="s">
        <v>87</v>
      </c>
      <c r="U1213" t="b">
        <v>1</v>
      </c>
      <c r="V1213" t="s">
        <v>386</v>
      </c>
      <c r="W1213" s="1">
        <v>44671.963819444441</v>
      </c>
      <c r="X1213">
        <v>1088</v>
      </c>
      <c r="Y1213">
        <v>159</v>
      </c>
      <c r="Z1213">
        <v>0</v>
      </c>
      <c r="AA1213">
        <v>159</v>
      </c>
      <c r="AB1213">
        <v>21</v>
      </c>
      <c r="AC1213">
        <v>15</v>
      </c>
      <c r="AD1213">
        <v>39</v>
      </c>
      <c r="AE1213">
        <v>0</v>
      </c>
      <c r="AF1213">
        <v>0</v>
      </c>
      <c r="AG1213">
        <v>0</v>
      </c>
      <c r="AH1213" t="s">
        <v>240</v>
      </c>
      <c r="AI1213" s="1">
        <v>44672.010324074072</v>
      </c>
      <c r="AJ1213">
        <v>620</v>
      </c>
      <c r="AK1213">
        <v>1</v>
      </c>
      <c r="AL1213">
        <v>0</v>
      </c>
      <c r="AM1213">
        <v>1</v>
      </c>
      <c r="AN1213">
        <v>21</v>
      </c>
      <c r="AO1213">
        <v>1</v>
      </c>
      <c r="AP1213">
        <v>38</v>
      </c>
      <c r="AQ1213">
        <v>0</v>
      </c>
      <c r="AR1213">
        <v>0</v>
      </c>
      <c r="AS1213">
        <v>0</v>
      </c>
      <c r="AT1213" t="s">
        <v>87</v>
      </c>
      <c r="AU1213" t="s">
        <v>87</v>
      </c>
      <c r="AV1213" t="s">
        <v>87</v>
      </c>
      <c r="AW1213" t="s">
        <v>87</v>
      </c>
      <c r="AX1213" t="s">
        <v>87</v>
      </c>
      <c r="AY1213" t="s">
        <v>87</v>
      </c>
      <c r="AZ1213" t="s">
        <v>87</v>
      </c>
      <c r="BA1213" t="s">
        <v>87</v>
      </c>
      <c r="BB1213" t="s">
        <v>87</v>
      </c>
      <c r="BC1213" t="s">
        <v>87</v>
      </c>
      <c r="BD1213" t="s">
        <v>87</v>
      </c>
      <c r="BE1213" t="s">
        <v>87</v>
      </c>
    </row>
    <row r="1214" spans="1:57" hidden="1" x14ac:dyDescent="0.45">
      <c r="A1214" t="s">
        <v>2665</v>
      </c>
      <c r="B1214" t="s">
        <v>79</v>
      </c>
      <c r="C1214" t="s">
        <v>2666</v>
      </c>
      <c r="D1214" t="s">
        <v>81</v>
      </c>
      <c r="E1214" s="2" t="str">
        <f>HYPERLINK("capsilon://?command=openfolder&amp;siteaddress=FAM.docvelocity-na8.net&amp;folderid=FX1BC8605A-0960-A5B8-0CFF-C2D503DF10D8","FX22047079")</f>
        <v>FX22047079</v>
      </c>
      <c r="F1214" t="s">
        <v>19</v>
      </c>
      <c r="G1214" t="s">
        <v>19</v>
      </c>
      <c r="H1214" t="s">
        <v>82</v>
      </c>
      <c r="I1214" t="s">
        <v>2667</v>
      </c>
      <c r="J1214">
        <v>296</v>
      </c>
      <c r="K1214" t="s">
        <v>84</v>
      </c>
      <c r="L1214" t="s">
        <v>85</v>
      </c>
      <c r="M1214" t="s">
        <v>86</v>
      </c>
      <c r="N1214">
        <v>1</v>
      </c>
      <c r="O1214" s="1">
        <v>44671.88795138889</v>
      </c>
      <c r="P1214" s="1">
        <v>44671.994571759256</v>
      </c>
      <c r="Q1214">
        <v>8003</v>
      </c>
      <c r="R1214">
        <v>1209</v>
      </c>
      <c r="S1214" t="b">
        <v>0</v>
      </c>
      <c r="T1214" t="s">
        <v>87</v>
      </c>
      <c r="U1214" t="b">
        <v>0</v>
      </c>
      <c r="V1214" t="s">
        <v>245</v>
      </c>
      <c r="W1214" s="1">
        <v>44671.994571759256</v>
      </c>
      <c r="X1214">
        <v>553</v>
      </c>
      <c r="Y1214">
        <v>0</v>
      </c>
      <c r="Z1214">
        <v>0</v>
      </c>
      <c r="AA1214">
        <v>0</v>
      </c>
      <c r="AB1214">
        <v>0</v>
      </c>
      <c r="AC1214">
        <v>1</v>
      </c>
      <c r="AD1214">
        <v>296</v>
      </c>
      <c r="AE1214">
        <v>286</v>
      </c>
      <c r="AF1214">
        <v>0</v>
      </c>
      <c r="AG1214">
        <v>6</v>
      </c>
      <c r="AH1214" t="s">
        <v>87</v>
      </c>
      <c r="AI1214" t="s">
        <v>87</v>
      </c>
      <c r="AJ1214" t="s">
        <v>87</v>
      </c>
      <c r="AK1214" t="s">
        <v>87</v>
      </c>
      <c r="AL1214" t="s">
        <v>87</v>
      </c>
      <c r="AM1214" t="s">
        <v>87</v>
      </c>
      <c r="AN1214" t="s">
        <v>87</v>
      </c>
      <c r="AO1214" t="s">
        <v>87</v>
      </c>
      <c r="AP1214" t="s">
        <v>87</v>
      </c>
      <c r="AQ1214" t="s">
        <v>87</v>
      </c>
      <c r="AR1214" t="s">
        <v>87</v>
      </c>
      <c r="AS1214" t="s">
        <v>87</v>
      </c>
      <c r="AT1214" t="s">
        <v>87</v>
      </c>
      <c r="AU1214" t="s">
        <v>87</v>
      </c>
      <c r="AV1214" t="s">
        <v>87</v>
      </c>
      <c r="AW1214" t="s">
        <v>87</v>
      </c>
      <c r="AX1214" t="s">
        <v>87</v>
      </c>
      <c r="AY1214" t="s">
        <v>87</v>
      </c>
      <c r="AZ1214" t="s">
        <v>87</v>
      </c>
      <c r="BA1214" t="s">
        <v>87</v>
      </c>
      <c r="BB1214" t="s">
        <v>87</v>
      </c>
      <c r="BC1214" t="s">
        <v>87</v>
      </c>
      <c r="BD1214" t="s">
        <v>87</v>
      </c>
      <c r="BE1214" t="s">
        <v>87</v>
      </c>
    </row>
    <row r="1215" spans="1:57" hidden="1" x14ac:dyDescent="0.45">
      <c r="A1215" t="s">
        <v>2668</v>
      </c>
      <c r="B1215" t="s">
        <v>79</v>
      </c>
      <c r="C1215" t="s">
        <v>2666</v>
      </c>
      <c r="D1215" t="s">
        <v>81</v>
      </c>
      <c r="E1215" s="2" t="str">
        <f>HYPERLINK("capsilon://?command=openfolder&amp;siteaddress=FAM.docvelocity-na8.net&amp;folderid=FX1BC8605A-0960-A5B8-0CFF-C2D503DF10D8","FX22047079")</f>
        <v>FX22047079</v>
      </c>
      <c r="F1215" t="s">
        <v>19</v>
      </c>
      <c r="G1215" t="s">
        <v>19</v>
      </c>
      <c r="H1215" t="s">
        <v>82</v>
      </c>
      <c r="I1215" t="s">
        <v>2669</v>
      </c>
      <c r="J1215">
        <v>56</v>
      </c>
      <c r="K1215" t="s">
        <v>84</v>
      </c>
      <c r="L1215" t="s">
        <v>85</v>
      </c>
      <c r="M1215" t="s">
        <v>86</v>
      </c>
      <c r="N1215">
        <v>1</v>
      </c>
      <c r="O1215" s="1">
        <v>44671.88826388889</v>
      </c>
      <c r="P1215" s="1">
        <v>44672.007777777777</v>
      </c>
      <c r="Q1215">
        <v>8926</v>
      </c>
      <c r="R1215">
        <v>1400</v>
      </c>
      <c r="S1215" t="b">
        <v>0</v>
      </c>
      <c r="T1215" t="s">
        <v>87</v>
      </c>
      <c r="U1215" t="b">
        <v>0</v>
      </c>
      <c r="V1215" t="s">
        <v>245</v>
      </c>
      <c r="W1215" s="1">
        <v>44672.007777777777</v>
      </c>
      <c r="X1215">
        <v>1140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56</v>
      </c>
      <c r="AE1215">
        <v>0</v>
      </c>
      <c r="AF1215">
        <v>0</v>
      </c>
      <c r="AG1215">
        <v>6</v>
      </c>
      <c r="AH1215" t="s">
        <v>87</v>
      </c>
      <c r="AI1215" t="s">
        <v>87</v>
      </c>
      <c r="AJ1215" t="s">
        <v>87</v>
      </c>
      <c r="AK1215" t="s">
        <v>87</v>
      </c>
      <c r="AL1215" t="s">
        <v>87</v>
      </c>
      <c r="AM1215" t="s">
        <v>87</v>
      </c>
      <c r="AN1215" t="s">
        <v>87</v>
      </c>
      <c r="AO1215" t="s">
        <v>87</v>
      </c>
      <c r="AP1215" t="s">
        <v>87</v>
      </c>
      <c r="AQ1215" t="s">
        <v>87</v>
      </c>
      <c r="AR1215" t="s">
        <v>87</v>
      </c>
      <c r="AS1215" t="s">
        <v>87</v>
      </c>
      <c r="AT1215" t="s">
        <v>87</v>
      </c>
      <c r="AU1215" t="s">
        <v>87</v>
      </c>
      <c r="AV1215" t="s">
        <v>87</v>
      </c>
      <c r="AW1215" t="s">
        <v>87</v>
      </c>
      <c r="AX1215" t="s">
        <v>87</v>
      </c>
      <c r="AY1215" t="s">
        <v>87</v>
      </c>
      <c r="AZ1215" t="s">
        <v>87</v>
      </c>
      <c r="BA1215" t="s">
        <v>87</v>
      </c>
      <c r="BB1215" t="s">
        <v>87</v>
      </c>
      <c r="BC1215" t="s">
        <v>87</v>
      </c>
      <c r="BD1215" t="s">
        <v>87</v>
      </c>
      <c r="BE1215" t="s">
        <v>87</v>
      </c>
    </row>
    <row r="1216" spans="1:57" hidden="1" x14ac:dyDescent="0.45">
      <c r="A1216" t="s">
        <v>2670</v>
      </c>
      <c r="B1216" t="s">
        <v>79</v>
      </c>
      <c r="C1216" t="s">
        <v>2666</v>
      </c>
      <c r="D1216" t="s">
        <v>81</v>
      </c>
      <c r="E1216" s="2" t="str">
        <f>HYPERLINK("capsilon://?command=openfolder&amp;siteaddress=FAM.docvelocity-na8.net&amp;folderid=FX1BC8605A-0960-A5B8-0CFF-C2D503DF10D8","FX22047079")</f>
        <v>FX22047079</v>
      </c>
      <c r="F1216" t="s">
        <v>19</v>
      </c>
      <c r="G1216" t="s">
        <v>19</v>
      </c>
      <c r="H1216" t="s">
        <v>82</v>
      </c>
      <c r="I1216" t="s">
        <v>2671</v>
      </c>
      <c r="J1216">
        <v>296</v>
      </c>
      <c r="K1216" t="s">
        <v>84</v>
      </c>
      <c r="L1216" t="s">
        <v>85</v>
      </c>
      <c r="M1216" t="s">
        <v>86</v>
      </c>
      <c r="N1216">
        <v>1</v>
      </c>
      <c r="O1216" s="1">
        <v>44671.888495370367</v>
      </c>
      <c r="P1216" s="1">
        <v>44672.008645833332</v>
      </c>
      <c r="Q1216">
        <v>8991</v>
      </c>
      <c r="R1216">
        <v>1390</v>
      </c>
      <c r="S1216" t="b">
        <v>0</v>
      </c>
      <c r="T1216" t="s">
        <v>87</v>
      </c>
      <c r="U1216" t="b">
        <v>0</v>
      </c>
      <c r="V1216" t="s">
        <v>320</v>
      </c>
      <c r="W1216" s="1">
        <v>44672.008645833332</v>
      </c>
      <c r="X1216">
        <v>1167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296</v>
      </c>
      <c r="AE1216">
        <v>286</v>
      </c>
      <c r="AF1216">
        <v>0</v>
      </c>
      <c r="AG1216">
        <v>6</v>
      </c>
      <c r="AH1216" t="s">
        <v>87</v>
      </c>
      <c r="AI1216" t="s">
        <v>87</v>
      </c>
      <c r="AJ1216" t="s">
        <v>87</v>
      </c>
      <c r="AK1216" t="s">
        <v>87</v>
      </c>
      <c r="AL1216" t="s">
        <v>87</v>
      </c>
      <c r="AM1216" t="s">
        <v>87</v>
      </c>
      <c r="AN1216" t="s">
        <v>87</v>
      </c>
      <c r="AO1216" t="s">
        <v>87</v>
      </c>
      <c r="AP1216" t="s">
        <v>87</v>
      </c>
      <c r="AQ1216" t="s">
        <v>87</v>
      </c>
      <c r="AR1216" t="s">
        <v>87</v>
      </c>
      <c r="AS1216" t="s">
        <v>87</v>
      </c>
      <c r="AT1216" t="s">
        <v>87</v>
      </c>
      <c r="AU1216" t="s">
        <v>87</v>
      </c>
      <c r="AV1216" t="s">
        <v>87</v>
      </c>
      <c r="AW1216" t="s">
        <v>87</v>
      </c>
      <c r="AX1216" t="s">
        <v>87</v>
      </c>
      <c r="AY1216" t="s">
        <v>87</v>
      </c>
      <c r="AZ1216" t="s">
        <v>87</v>
      </c>
      <c r="BA1216" t="s">
        <v>87</v>
      </c>
      <c r="BB1216" t="s">
        <v>87</v>
      </c>
      <c r="BC1216" t="s">
        <v>87</v>
      </c>
      <c r="BD1216" t="s">
        <v>87</v>
      </c>
      <c r="BE1216" t="s">
        <v>87</v>
      </c>
    </row>
    <row r="1217" spans="1:57" hidden="1" x14ac:dyDescent="0.45">
      <c r="A1217" t="s">
        <v>2672</v>
      </c>
      <c r="B1217" t="s">
        <v>79</v>
      </c>
      <c r="C1217" t="s">
        <v>2660</v>
      </c>
      <c r="D1217" t="s">
        <v>81</v>
      </c>
      <c r="E1217" s="2" t="str">
        <f>HYPERLINK("capsilon://?command=openfolder&amp;siteaddress=FAM.docvelocity-na8.net&amp;folderid=FXBD225292-CACD-726E-F121-44E0E81CB7D9","FX22047271")</f>
        <v>FX22047271</v>
      </c>
      <c r="F1217" t="s">
        <v>19</v>
      </c>
      <c r="G1217" t="s">
        <v>19</v>
      </c>
      <c r="H1217" t="s">
        <v>82</v>
      </c>
      <c r="I1217" t="s">
        <v>2661</v>
      </c>
      <c r="J1217">
        <v>436</v>
      </c>
      <c r="K1217" t="s">
        <v>84</v>
      </c>
      <c r="L1217" t="s">
        <v>85</v>
      </c>
      <c r="M1217" t="s">
        <v>86</v>
      </c>
      <c r="N1217">
        <v>2</v>
      </c>
      <c r="O1217" s="1">
        <v>44671.989050925928</v>
      </c>
      <c r="P1217" s="1">
        <v>44672.072418981479</v>
      </c>
      <c r="Q1217">
        <v>1544</v>
      </c>
      <c r="R1217">
        <v>5659</v>
      </c>
      <c r="S1217" t="b">
        <v>0</v>
      </c>
      <c r="T1217" t="s">
        <v>87</v>
      </c>
      <c r="U1217" t="b">
        <v>1</v>
      </c>
      <c r="V1217" t="s">
        <v>322</v>
      </c>
      <c r="W1217" s="1">
        <v>44672.025243055556</v>
      </c>
      <c r="X1217">
        <v>3041</v>
      </c>
      <c r="Y1217">
        <v>416</v>
      </c>
      <c r="Z1217">
        <v>0</v>
      </c>
      <c r="AA1217">
        <v>416</v>
      </c>
      <c r="AB1217">
        <v>5</v>
      </c>
      <c r="AC1217">
        <v>65</v>
      </c>
      <c r="AD1217">
        <v>20</v>
      </c>
      <c r="AE1217">
        <v>0</v>
      </c>
      <c r="AF1217">
        <v>0</v>
      </c>
      <c r="AG1217">
        <v>0</v>
      </c>
      <c r="AH1217" t="s">
        <v>299</v>
      </c>
      <c r="AI1217" s="1">
        <v>44672.072418981479</v>
      </c>
      <c r="AJ1217">
        <v>2584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20</v>
      </c>
      <c r="AQ1217">
        <v>0</v>
      </c>
      <c r="AR1217">
        <v>0</v>
      </c>
      <c r="AS1217">
        <v>0</v>
      </c>
      <c r="AT1217" t="s">
        <v>87</v>
      </c>
      <c r="AU1217" t="s">
        <v>87</v>
      </c>
      <c r="AV1217" t="s">
        <v>87</v>
      </c>
      <c r="AW1217" t="s">
        <v>87</v>
      </c>
      <c r="AX1217" t="s">
        <v>87</v>
      </c>
      <c r="AY1217" t="s">
        <v>87</v>
      </c>
      <c r="AZ1217" t="s">
        <v>87</v>
      </c>
      <c r="BA1217" t="s">
        <v>87</v>
      </c>
      <c r="BB1217" t="s">
        <v>87</v>
      </c>
      <c r="BC1217" t="s">
        <v>87</v>
      </c>
      <c r="BD1217" t="s">
        <v>87</v>
      </c>
      <c r="BE1217" t="s">
        <v>87</v>
      </c>
    </row>
    <row r="1218" spans="1:57" hidden="1" x14ac:dyDescent="0.45">
      <c r="A1218" t="s">
        <v>2673</v>
      </c>
      <c r="B1218" t="s">
        <v>79</v>
      </c>
      <c r="C1218" t="s">
        <v>2666</v>
      </c>
      <c r="D1218" t="s">
        <v>81</v>
      </c>
      <c r="E1218" s="2" t="str">
        <f>HYPERLINK("capsilon://?command=openfolder&amp;siteaddress=FAM.docvelocity-na8.net&amp;folderid=FX1BC8605A-0960-A5B8-0CFF-C2D503DF10D8","FX22047079")</f>
        <v>FX22047079</v>
      </c>
      <c r="F1218" t="s">
        <v>19</v>
      </c>
      <c r="G1218" t="s">
        <v>19</v>
      </c>
      <c r="H1218" t="s">
        <v>82</v>
      </c>
      <c r="I1218" t="s">
        <v>2667</v>
      </c>
      <c r="J1218">
        <v>395</v>
      </c>
      <c r="K1218" t="s">
        <v>84</v>
      </c>
      <c r="L1218" t="s">
        <v>85</v>
      </c>
      <c r="M1218" t="s">
        <v>86</v>
      </c>
      <c r="N1218">
        <v>2</v>
      </c>
      <c r="O1218" s="1">
        <v>44671.99560185185</v>
      </c>
      <c r="P1218" s="1">
        <v>44672.093923611108</v>
      </c>
      <c r="Q1218">
        <v>4453</v>
      </c>
      <c r="R1218">
        <v>4042</v>
      </c>
      <c r="S1218" t="b">
        <v>0</v>
      </c>
      <c r="T1218" t="s">
        <v>87</v>
      </c>
      <c r="U1218" t="b">
        <v>1</v>
      </c>
      <c r="V1218" t="s">
        <v>320</v>
      </c>
      <c r="W1218" s="1">
        <v>44672.053472222222</v>
      </c>
      <c r="X1218">
        <v>2625</v>
      </c>
      <c r="Y1218">
        <v>337</v>
      </c>
      <c r="Z1218">
        <v>0</v>
      </c>
      <c r="AA1218">
        <v>337</v>
      </c>
      <c r="AB1218">
        <v>0</v>
      </c>
      <c r="AC1218">
        <v>91</v>
      </c>
      <c r="AD1218">
        <v>58</v>
      </c>
      <c r="AE1218">
        <v>0</v>
      </c>
      <c r="AF1218">
        <v>0</v>
      </c>
      <c r="AG1218">
        <v>0</v>
      </c>
      <c r="AH1218" t="s">
        <v>240</v>
      </c>
      <c r="AI1218" s="1">
        <v>44672.093923611108</v>
      </c>
      <c r="AJ1218">
        <v>1268</v>
      </c>
      <c r="AK1218">
        <v>5</v>
      </c>
      <c r="AL1218">
        <v>0</v>
      </c>
      <c r="AM1218">
        <v>5</v>
      </c>
      <c r="AN1218">
        <v>0</v>
      </c>
      <c r="AO1218">
        <v>6</v>
      </c>
      <c r="AP1218">
        <v>53</v>
      </c>
      <c r="AQ1218">
        <v>0</v>
      </c>
      <c r="AR1218">
        <v>0</v>
      </c>
      <c r="AS1218">
        <v>0</v>
      </c>
      <c r="AT1218" t="s">
        <v>87</v>
      </c>
      <c r="AU1218" t="s">
        <v>87</v>
      </c>
      <c r="AV1218" t="s">
        <v>87</v>
      </c>
      <c r="AW1218" t="s">
        <v>87</v>
      </c>
      <c r="AX1218" t="s">
        <v>87</v>
      </c>
      <c r="AY1218" t="s">
        <v>87</v>
      </c>
      <c r="AZ1218" t="s">
        <v>87</v>
      </c>
      <c r="BA1218" t="s">
        <v>87</v>
      </c>
      <c r="BB1218" t="s">
        <v>87</v>
      </c>
      <c r="BC1218" t="s">
        <v>87</v>
      </c>
      <c r="BD1218" t="s">
        <v>87</v>
      </c>
      <c r="BE1218" t="s">
        <v>87</v>
      </c>
    </row>
    <row r="1219" spans="1:57" hidden="1" x14ac:dyDescent="0.45">
      <c r="A1219" t="s">
        <v>2674</v>
      </c>
      <c r="B1219" t="s">
        <v>79</v>
      </c>
      <c r="C1219" t="s">
        <v>2666</v>
      </c>
      <c r="D1219" t="s">
        <v>81</v>
      </c>
      <c r="E1219" s="2" t="str">
        <f>HYPERLINK("capsilon://?command=openfolder&amp;siteaddress=FAM.docvelocity-na8.net&amp;folderid=FX1BC8605A-0960-A5B8-0CFF-C2D503DF10D8","FX22047079")</f>
        <v>FX22047079</v>
      </c>
      <c r="F1219" t="s">
        <v>19</v>
      </c>
      <c r="G1219" t="s">
        <v>19</v>
      </c>
      <c r="H1219" t="s">
        <v>82</v>
      </c>
      <c r="I1219" t="s">
        <v>2669</v>
      </c>
      <c r="J1219">
        <v>168</v>
      </c>
      <c r="K1219" t="s">
        <v>84</v>
      </c>
      <c r="L1219" t="s">
        <v>85</v>
      </c>
      <c r="M1219" t="s">
        <v>86</v>
      </c>
      <c r="N1219">
        <v>2</v>
      </c>
      <c r="O1219" s="1">
        <v>44672.008981481478</v>
      </c>
      <c r="P1219" s="1">
        <v>44672.054745370369</v>
      </c>
      <c r="Q1219">
        <v>1638</v>
      </c>
      <c r="R1219">
        <v>2316</v>
      </c>
      <c r="S1219" t="b">
        <v>0</v>
      </c>
      <c r="T1219" t="s">
        <v>87</v>
      </c>
      <c r="U1219" t="b">
        <v>1</v>
      </c>
      <c r="V1219" t="s">
        <v>315</v>
      </c>
      <c r="W1219" s="1">
        <v>44672.043842592589</v>
      </c>
      <c r="X1219">
        <v>1852</v>
      </c>
      <c r="Y1219">
        <v>126</v>
      </c>
      <c r="Z1219">
        <v>0</v>
      </c>
      <c r="AA1219">
        <v>126</v>
      </c>
      <c r="AB1219">
        <v>0</v>
      </c>
      <c r="AC1219">
        <v>43</v>
      </c>
      <c r="AD1219">
        <v>42</v>
      </c>
      <c r="AE1219">
        <v>0</v>
      </c>
      <c r="AF1219">
        <v>0</v>
      </c>
      <c r="AG1219">
        <v>0</v>
      </c>
      <c r="AH1219" t="s">
        <v>1193</v>
      </c>
      <c r="AI1219" s="1">
        <v>44672.054745370369</v>
      </c>
      <c r="AJ1219">
        <v>450</v>
      </c>
      <c r="AK1219">
        <v>3</v>
      </c>
      <c r="AL1219">
        <v>0</v>
      </c>
      <c r="AM1219">
        <v>3</v>
      </c>
      <c r="AN1219">
        <v>0</v>
      </c>
      <c r="AO1219">
        <v>3</v>
      </c>
      <c r="AP1219">
        <v>39</v>
      </c>
      <c r="AQ1219">
        <v>0</v>
      </c>
      <c r="AR1219">
        <v>0</v>
      </c>
      <c r="AS1219">
        <v>0</v>
      </c>
      <c r="AT1219" t="s">
        <v>87</v>
      </c>
      <c r="AU1219" t="s">
        <v>87</v>
      </c>
      <c r="AV1219" t="s">
        <v>87</v>
      </c>
      <c r="AW1219" t="s">
        <v>87</v>
      </c>
      <c r="AX1219" t="s">
        <v>87</v>
      </c>
      <c r="AY1219" t="s">
        <v>87</v>
      </c>
      <c r="AZ1219" t="s">
        <v>87</v>
      </c>
      <c r="BA1219" t="s">
        <v>87</v>
      </c>
      <c r="BB1219" t="s">
        <v>87</v>
      </c>
      <c r="BC1219" t="s">
        <v>87</v>
      </c>
      <c r="BD1219" t="s">
        <v>87</v>
      </c>
      <c r="BE1219" t="s">
        <v>87</v>
      </c>
    </row>
    <row r="1220" spans="1:57" hidden="1" x14ac:dyDescent="0.45">
      <c r="A1220" t="s">
        <v>2675</v>
      </c>
      <c r="B1220" t="s">
        <v>79</v>
      </c>
      <c r="C1220" t="s">
        <v>2666</v>
      </c>
      <c r="D1220" t="s">
        <v>81</v>
      </c>
      <c r="E1220" s="2" t="str">
        <f>HYPERLINK("capsilon://?command=openfolder&amp;siteaddress=FAM.docvelocity-na8.net&amp;folderid=FX1BC8605A-0960-A5B8-0CFF-C2D503DF10D8","FX22047079")</f>
        <v>FX22047079</v>
      </c>
      <c r="F1220" t="s">
        <v>19</v>
      </c>
      <c r="G1220" t="s">
        <v>19</v>
      </c>
      <c r="H1220" t="s">
        <v>82</v>
      </c>
      <c r="I1220" t="s">
        <v>2671</v>
      </c>
      <c r="J1220">
        <v>395</v>
      </c>
      <c r="K1220" t="s">
        <v>84</v>
      </c>
      <c r="L1220" t="s">
        <v>85</v>
      </c>
      <c r="M1220" t="s">
        <v>86</v>
      </c>
      <c r="N1220">
        <v>2</v>
      </c>
      <c r="O1220" s="1">
        <v>44672.009606481479</v>
      </c>
      <c r="P1220" s="1">
        <v>44672.098657407405</v>
      </c>
      <c r="Q1220">
        <v>4520</v>
      </c>
      <c r="R1220">
        <v>3174</v>
      </c>
      <c r="S1220" t="b">
        <v>0</v>
      </c>
      <c r="T1220" t="s">
        <v>87</v>
      </c>
      <c r="U1220" t="b">
        <v>1</v>
      </c>
      <c r="V1220" t="s">
        <v>382</v>
      </c>
      <c r="W1220" s="1">
        <v>44672.047268518516</v>
      </c>
      <c r="X1220">
        <v>1755</v>
      </c>
      <c r="Y1220">
        <v>354</v>
      </c>
      <c r="Z1220">
        <v>0</v>
      </c>
      <c r="AA1220">
        <v>354</v>
      </c>
      <c r="AB1220">
        <v>3</v>
      </c>
      <c r="AC1220">
        <v>73</v>
      </c>
      <c r="AD1220">
        <v>41</v>
      </c>
      <c r="AE1220">
        <v>0</v>
      </c>
      <c r="AF1220">
        <v>0</v>
      </c>
      <c r="AG1220">
        <v>0</v>
      </c>
      <c r="AH1220" t="s">
        <v>200</v>
      </c>
      <c r="AI1220" s="1">
        <v>44672.098657407405</v>
      </c>
      <c r="AJ1220">
        <v>1401</v>
      </c>
      <c r="AK1220">
        <v>10</v>
      </c>
      <c r="AL1220">
        <v>0</v>
      </c>
      <c r="AM1220">
        <v>10</v>
      </c>
      <c r="AN1220">
        <v>0</v>
      </c>
      <c r="AO1220">
        <v>9</v>
      </c>
      <c r="AP1220">
        <v>31</v>
      </c>
      <c r="AQ1220">
        <v>0</v>
      </c>
      <c r="AR1220">
        <v>0</v>
      </c>
      <c r="AS1220">
        <v>0</v>
      </c>
      <c r="AT1220" t="s">
        <v>87</v>
      </c>
      <c r="AU1220" t="s">
        <v>87</v>
      </c>
      <c r="AV1220" t="s">
        <v>87</v>
      </c>
      <c r="AW1220" t="s">
        <v>87</v>
      </c>
      <c r="AX1220" t="s">
        <v>87</v>
      </c>
      <c r="AY1220" t="s">
        <v>87</v>
      </c>
      <c r="AZ1220" t="s">
        <v>87</v>
      </c>
      <c r="BA1220" t="s">
        <v>87</v>
      </c>
      <c r="BB1220" t="s">
        <v>87</v>
      </c>
      <c r="BC1220" t="s">
        <v>87</v>
      </c>
      <c r="BD1220" t="s">
        <v>87</v>
      </c>
      <c r="BE1220" t="s">
        <v>87</v>
      </c>
    </row>
    <row r="1221" spans="1:57" hidden="1" x14ac:dyDescent="0.45">
      <c r="A1221" t="s">
        <v>2676</v>
      </c>
      <c r="B1221" t="s">
        <v>79</v>
      </c>
      <c r="C1221" t="s">
        <v>2677</v>
      </c>
      <c r="D1221" t="s">
        <v>81</v>
      </c>
      <c r="E1221" s="2" t="str">
        <f>HYPERLINK("capsilon://?command=openfolder&amp;siteaddress=FAM.docvelocity-na8.net&amp;folderid=FXE14AE3AF-B4DA-340E-3ED1-486B383B84E0","FX22021973")</f>
        <v>FX22021973</v>
      </c>
      <c r="F1221" t="s">
        <v>19</v>
      </c>
      <c r="G1221" t="s">
        <v>19</v>
      </c>
      <c r="H1221" t="s">
        <v>82</v>
      </c>
      <c r="I1221" t="s">
        <v>2678</v>
      </c>
      <c r="J1221">
        <v>0</v>
      </c>
      <c r="K1221" t="s">
        <v>84</v>
      </c>
      <c r="L1221" t="s">
        <v>85</v>
      </c>
      <c r="M1221" t="s">
        <v>86</v>
      </c>
      <c r="N1221">
        <v>2</v>
      </c>
      <c r="O1221" s="1">
        <v>44655.561377314814</v>
      </c>
      <c r="P1221" s="1">
        <v>44655.654224537036</v>
      </c>
      <c r="Q1221">
        <v>7698</v>
      </c>
      <c r="R1221">
        <v>324</v>
      </c>
      <c r="S1221" t="b">
        <v>0</v>
      </c>
      <c r="T1221" t="s">
        <v>87</v>
      </c>
      <c r="U1221" t="b">
        <v>0</v>
      </c>
      <c r="V1221" t="s">
        <v>114</v>
      </c>
      <c r="W1221" s="1">
        <v>44655.564895833333</v>
      </c>
      <c r="X1221">
        <v>301</v>
      </c>
      <c r="Y1221">
        <v>18</v>
      </c>
      <c r="Z1221">
        <v>0</v>
      </c>
      <c r="AA1221">
        <v>18</v>
      </c>
      <c r="AB1221">
        <v>37</v>
      </c>
      <c r="AC1221">
        <v>11</v>
      </c>
      <c r="AD1221">
        <v>-18</v>
      </c>
      <c r="AE1221">
        <v>0</v>
      </c>
      <c r="AF1221">
        <v>0</v>
      </c>
      <c r="AG1221">
        <v>0</v>
      </c>
      <c r="AH1221" t="s">
        <v>99</v>
      </c>
      <c r="AI1221" s="1">
        <v>44655.654224537036</v>
      </c>
      <c r="AJ1221">
        <v>23</v>
      </c>
      <c r="AK1221">
        <v>0</v>
      </c>
      <c r="AL1221">
        <v>0</v>
      </c>
      <c r="AM1221">
        <v>0</v>
      </c>
      <c r="AN1221">
        <v>37</v>
      </c>
      <c r="AO1221">
        <v>0</v>
      </c>
      <c r="AP1221">
        <v>-18</v>
      </c>
      <c r="AQ1221">
        <v>0</v>
      </c>
      <c r="AR1221">
        <v>0</v>
      </c>
      <c r="AS1221">
        <v>0</v>
      </c>
      <c r="AT1221" t="s">
        <v>87</v>
      </c>
      <c r="AU1221" t="s">
        <v>87</v>
      </c>
      <c r="AV1221" t="s">
        <v>87</v>
      </c>
      <c r="AW1221" t="s">
        <v>87</v>
      </c>
      <c r="AX1221" t="s">
        <v>87</v>
      </c>
      <c r="AY1221" t="s">
        <v>87</v>
      </c>
      <c r="AZ1221" t="s">
        <v>87</v>
      </c>
      <c r="BA1221" t="s">
        <v>87</v>
      </c>
      <c r="BB1221" t="s">
        <v>87</v>
      </c>
      <c r="BC1221" t="s">
        <v>87</v>
      </c>
      <c r="BD1221" t="s">
        <v>87</v>
      </c>
      <c r="BE1221" t="s">
        <v>87</v>
      </c>
    </row>
    <row r="1222" spans="1:57" hidden="1" x14ac:dyDescent="0.45">
      <c r="A1222" t="s">
        <v>2679</v>
      </c>
      <c r="B1222" t="s">
        <v>79</v>
      </c>
      <c r="C1222" t="s">
        <v>2680</v>
      </c>
      <c r="D1222" t="s">
        <v>81</v>
      </c>
      <c r="E1222" s="2" t="str">
        <f>HYPERLINK("capsilon://?command=openfolder&amp;siteaddress=FAM.docvelocity-na8.net&amp;folderid=FX943D8465-EB02-29DC-042E-6FB7BD240C75","FX22033160")</f>
        <v>FX22033160</v>
      </c>
      <c r="F1222" t="s">
        <v>19</v>
      </c>
      <c r="G1222" t="s">
        <v>19</v>
      </c>
      <c r="H1222" t="s">
        <v>82</v>
      </c>
      <c r="I1222" t="s">
        <v>2681</v>
      </c>
      <c r="J1222">
        <v>325</v>
      </c>
      <c r="K1222" t="s">
        <v>84</v>
      </c>
      <c r="L1222" t="s">
        <v>85</v>
      </c>
      <c r="M1222" t="s">
        <v>86</v>
      </c>
      <c r="N1222">
        <v>1</v>
      </c>
      <c r="O1222" s="1">
        <v>44672.415127314816</v>
      </c>
      <c r="P1222" s="1">
        <v>44672.421550925923</v>
      </c>
      <c r="Q1222">
        <v>74</v>
      </c>
      <c r="R1222">
        <v>481</v>
      </c>
      <c r="S1222" t="b">
        <v>0</v>
      </c>
      <c r="T1222" t="s">
        <v>87</v>
      </c>
      <c r="U1222" t="b">
        <v>0</v>
      </c>
      <c r="V1222" t="s">
        <v>1628</v>
      </c>
      <c r="W1222" s="1">
        <v>44672.421550925923</v>
      </c>
      <c r="X1222">
        <v>481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325</v>
      </c>
      <c r="AE1222">
        <v>301</v>
      </c>
      <c r="AF1222">
        <v>0</v>
      </c>
      <c r="AG1222">
        <v>6</v>
      </c>
      <c r="AH1222" t="s">
        <v>87</v>
      </c>
      <c r="AI1222" t="s">
        <v>87</v>
      </c>
      <c r="AJ1222" t="s">
        <v>87</v>
      </c>
      <c r="AK1222" t="s">
        <v>87</v>
      </c>
      <c r="AL1222" t="s">
        <v>87</v>
      </c>
      <c r="AM1222" t="s">
        <v>87</v>
      </c>
      <c r="AN1222" t="s">
        <v>87</v>
      </c>
      <c r="AO1222" t="s">
        <v>87</v>
      </c>
      <c r="AP1222" t="s">
        <v>87</v>
      </c>
      <c r="AQ1222" t="s">
        <v>87</v>
      </c>
      <c r="AR1222" t="s">
        <v>87</v>
      </c>
      <c r="AS1222" t="s">
        <v>87</v>
      </c>
      <c r="AT1222" t="s">
        <v>87</v>
      </c>
      <c r="AU1222" t="s">
        <v>87</v>
      </c>
      <c r="AV1222" t="s">
        <v>87</v>
      </c>
      <c r="AW1222" t="s">
        <v>87</v>
      </c>
      <c r="AX1222" t="s">
        <v>87</v>
      </c>
      <c r="AY1222" t="s">
        <v>87</v>
      </c>
      <c r="AZ1222" t="s">
        <v>87</v>
      </c>
      <c r="BA1222" t="s">
        <v>87</v>
      </c>
      <c r="BB1222" t="s">
        <v>87</v>
      </c>
      <c r="BC1222" t="s">
        <v>87</v>
      </c>
      <c r="BD1222" t="s">
        <v>87</v>
      </c>
      <c r="BE1222" t="s">
        <v>87</v>
      </c>
    </row>
    <row r="1223" spans="1:57" hidden="1" x14ac:dyDescent="0.45">
      <c r="A1223" t="s">
        <v>2682</v>
      </c>
      <c r="B1223" t="s">
        <v>79</v>
      </c>
      <c r="C1223" t="s">
        <v>2683</v>
      </c>
      <c r="D1223" t="s">
        <v>81</v>
      </c>
      <c r="E1223" s="2" t="str">
        <f>HYPERLINK("capsilon://?command=openfolder&amp;siteaddress=FAM.docvelocity-na8.net&amp;folderid=FX06F22F16-FB4D-4F0A-B816-85E729012E8C","FX22047053")</f>
        <v>FX22047053</v>
      </c>
      <c r="F1223" t="s">
        <v>19</v>
      </c>
      <c r="G1223" t="s">
        <v>19</v>
      </c>
      <c r="H1223" t="s">
        <v>82</v>
      </c>
      <c r="I1223" t="s">
        <v>2684</v>
      </c>
      <c r="J1223">
        <v>379</v>
      </c>
      <c r="K1223" t="s">
        <v>84</v>
      </c>
      <c r="L1223" t="s">
        <v>85</v>
      </c>
      <c r="M1223" t="s">
        <v>86</v>
      </c>
      <c r="N1223">
        <v>1</v>
      </c>
      <c r="O1223" s="1">
        <v>44672.421377314815</v>
      </c>
      <c r="P1223" s="1">
        <v>44672.506655092591</v>
      </c>
      <c r="Q1223">
        <v>4283</v>
      </c>
      <c r="R1223">
        <v>3085</v>
      </c>
      <c r="S1223" t="b">
        <v>0</v>
      </c>
      <c r="T1223" t="s">
        <v>87</v>
      </c>
      <c r="U1223" t="b">
        <v>0</v>
      </c>
      <c r="V1223" t="s">
        <v>88</v>
      </c>
      <c r="W1223" s="1">
        <v>44672.506655092591</v>
      </c>
      <c r="X1223">
        <v>1225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379</v>
      </c>
      <c r="AE1223">
        <v>341</v>
      </c>
      <c r="AF1223">
        <v>0</v>
      </c>
      <c r="AG1223">
        <v>25</v>
      </c>
      <c r="AH1223" t="s">
        <v>87</v>
      </c>
      <c r="AI1223" t="s">
        <v>87</v>
      </c>
      <c r="AJ1223" t="s">
        <v>87</v>
      </c>
      <c r="AK1223" t="s">
        <v>87</v>
      </c>
      <c r="AL1223" t="s">
        <v>87</v>
      </c>
      <c r="AM1223" t="s">
        <v>87</v>
      </c>
      <c r="AN1223" t="s">
        <v>87</v>
      </c>
      <c r="AO1223" t="s">
        <v>87</v>
      </c>
      <c r="AP1223" t="s">
        <v>87</v>
      </c>
      <c r="AQ1223" t="s">
        <v>87</v>
      </c>
      <c r="AR1223" t="s">
        <v>87</v>
      </c>
      <c r="AS1223" t="s">
        <v>87</v>
      </c>
      <c r="AT1223" t="s">
        <v>87</v>
      </c>
      <c r="AU1223" t="s">
        <v>87</v>
      </c>
      <c r="AV1223" t="s">
        <v>87</v>
      </c>
      <c r="AW1223" t="s">
        <v>87</v>
      </c>
      <c r="AX1223" t="s">
        <v>87</v>
      </c>
      <c r="AY1223" t="s">
        <v>87</v>
      </c>
      <c r="AZ1223" t="s">
        <v>87</v>
      </c>
      <c r="BA1223" t="s">
        <v>87</v>
      </c>
      <c r="BB1223" t="s">
        <v>87</v>
      </c>
      <c r="BC1223" t="s">
        <v>87</v>
      </c>
      <c r="BD1223" t="s">
        <v>87</v>
      </c>
      <c r="BE1223" t="s">
        <v>87</v>
      </c>
    </row>
    <row r="1224" spans="1:57" hidden="1" x14ac:dyDescent="0.45">
      <c r="A1224" t="s">
        <v>2685</v>
      </c>
      <c r="B1224" t="s">
        <v>79</v>
      </c>
      <c r="C1224" t="s">
        <v>2680</v>
      </c>
      <c r="D1224" t="s">
        <v>81</v>
      </c>
      <c r="E1224" s="2" t="str">
        <f>HYPERLINK("capsilon://?command=openfolder&amp;siteaddress=FAM.docvelocity-na8.net&amp;folderid=FX943D8465-EB02-29DC-042E-6FB7BD240C75","FX22033160")</f>
        <v>FX22033160</v>
      </c>
      <c r="F1224" t="s">
        <v>19</v>
      </c>
      <c r="G1224" t="s">
        <v>19</v>
      </c>
      <c r="H1224" t="s">
        <v>82</v>
      </c>
      <c r="I1224" t="s">
        <v>2681</v>
      </c>
      <c r="J1224">
        <v>377</v>
      </c>
      <c r="K1224" t="s">
        <v>84</v>
      </c>
      <c r="L1224" t="s">
        <v>85</v>
      </c>
      <c r="M1224" t="s">
        <v>86</v>
      </c>
      <c r="N1224">
        <v>2</v>
      </c>
      <c r="O1224" s="1">
        <v>44672.422731481478</v>
      </c>
      <c r="P1224" s="1">
        <v>44672.466458333336</v>
      </c>
      <c r="Q1224">
        <v>1436</v>
      </c>
      <c r="R1224">
        <v>2342</v>
      </c>
      <c r="S1224" t="b">
        <v>0</v>
      </c>
      <c r="T1224" t="s">
        <v>87</v>
      </c>
      <c r="U1224" t="b">
        <v>1</v>
      </c>
      <c r="V1224" t="s">
        <v>158</v>
      </c>
      <c r="W1224" s="1">
        <v>44672.451192129629</v>
      </c>
      <c r="X1224">
        <v>1411</v>
      </c>
      <c r="Y1224">
        <v>341</v>
      </c>
      <c r="Z1224">
        <v>0</v>
      </c>
      <c r="AA1224">
        <v>341</v>
      </c>
      <c r="AB1224">
        <v>0</v>
      </c>
      <c r="AC1224">
        <v>29</v>
      </c>
      <c r="AD1224">
        <v>36</v>
      </c>
      <c r="AE1224">
        <v>0</v>
      </c>
      <c r="AF1224">
        <v>0</v>
      </c>
      <c r="AG1224">
        <v>0</v>
      </c>
      <c r="AH1224" t="s">
        <v>1797</v>
      </c>
      <c r="AI1224" s="1">
        <v>44672.466458333336</v>
      </c>
      <c r="AJ1224">
        <v>901</v>
      </c>
      <c r="AK1224">
        <v>1</v>
      </c>
      <c r="AL1224">
        <v>0</v>
      </c>
      <c r="AM1224">
        <v>1</v>
      </c>
      <c r="AN1224">
        <v>61</v>
      </c>
      <c r="AO1224">
        <v>1</v>
      </c>
      <c r="AP1224">
        <v>35</v>
      </c>
      <c r="AQ1224">
        <v>0</v>
      </c>
      <c r="AR1224">
        <v>0</v>
      </c>
      <c r="AS1224">
        <v>0</v>
      </c>
      <c r="AT1224" t="s">
        <v>87</v>
      </c>
      <c r="AU1224" t="s">
        <v>87</v>
      </c>
      <c r="AV1224" t="s">
        <v>87</v>
      </c>
      <c r="AW1224" t="s">
        <v>87</v>
      </c>
      <c r="AX1224" t="s">
        <v>87</v>
      </c>
      <c r="AY1224" t="s">
        <v>87</v>
      </c>
      <c r="AZ1224" t="s">
        <v>87</v>
      </c>
      <c r="BA1224" t="s">
        <v>87</v>
      </c>
      <c r="BB1224" t="s">
        <v>87</v>
      </c>
      <c r="BC1224" t="s">
        <v>87</v>
      </c>
      <c r="BD1224" t="s">
        <v>87</v>
      </c>
      <c r="BE1224" t="s">
        <v>87</v>
      </c>
    </row>
    <row r="1225" spans="1:57" hidden="1" x14ac:dyDescent="0.45">
      <c r="A1225" t="s">
        <v>2686</v>
      </c>
      <c r="B1225" t="s">
        <v>79</v>
      </c>
      <c r="C1225" t="s">
        <v>2464</v>
      </c>
      <c r="D1225" t="s">
        <v>81</v>
      </c>
      <c r="E1225" s="2" t="str">
        <f>HYPERLINK("capsilon://?command=openfolder&amp;siteaddress=FAM.docvelocity-na8.net&amp;folderid=FX219AA772-8FE7-9672-147C-05ADC29EA6EC","FX220314175")</f>
        <v>FX220314175</v>
      </c>
      <c r="F1225" t="s">
        <v>19</v>
      </c>
      <c r="G1225" t="s">
        <v>19</v>
      </c>
      <c r="H1225" t="s">
        <v>82</v>
      </c>
      <c r="I1225" t="s">
        <v>2687</v>
      </c>
      <c r="J1225">
        <v>0</v>
      </c>
      <c r="K1225" t="s">
        <v>84</v>
      </c>
      <c r="L1225" t="s">
        <v>85</v>
      </c>
      <c r="M1225" t="s">
        <v>86</v>
      </c>
      <c r="N1225">
        <v>1</v>
      </c>
      <c r="O1225" s="1">
        <v>44672.438831018517</v>
      </c>
      <c r="P1225" s="1">
        <v>44672.463993055557</v>
      </c>
      <c r="Q1225">
        <v>1825</v>
      </c>
      <c r="R1225">
        <v>349</v>
      </c>
      <c r="S1225" t="b">
        <v>0</v>
      </c>
      <c r="T1225" t="s">
        <v>87</v>
      </c>
      <c r="U1225" t="b">
        <v>0</v>
      </c>
      <c r="V1225" t="s">
        <v>660</v>
      </c>
      <c r="W1225" s="1">
        <v>44672.463993055557</v>
      </c>
      <c r="X1225">
        <v>223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52</v>
      </c>
      <c r="AF1225">
        <v>0</v>
      </c>
      <c r="AG1225">
        <v>1</v>
      </c>
      <c r="AH1225" t="s">
        <v>87</v>
      </c>
      <c r="AI1225" t="s">
        <v>87</v>
      </c>
      <c r="AJ1225" t="s">
        <v>87</v>
      </c>
      <c r="AK1225" t="s">
        <v>87</v>
      </c>
      <c r="AL1225" t="s">
        <v>87</v>
      </c>
      <c r="AM1225" t="s">
        <v>87</v>
      </c>
      <c r="AN1225" t="s">
        <v>87</v>
      </c>
      <c r="AO1225" t="s">
        <v>87</v>
      </c>
      <c r="AP1225" t="s">
        <v>87</v>
      </c>
      <c r="AQ1225" t="s">
        <v>87</v>
      </c>
      <c r="AR1225" t="s">
        <v>87</v>
      </c>
      <c r="AS1225" t="s">
        <v>87</v>
      </c>
      <c r="AT1225" t="s">
        <v>87</v>
      </c>
      <c r="AU1225" t="s">
        <v>87</v>
      </c>
      <c r="AV1225" t="s">
        <v>87</v>
      </c>
      <c r="AW1225" t="s">
        <v>87</v>
      </c>
      <c r="AX1225" t="s">
        <v>87</v>
      </c>
      <c r="AY1225" t="s">
        <v>87</v>
      </c>
      <c r="AZ1225" t="s">
        <v>87</v>
      </c>
      <c r="BA1225" t="s">
        <v>87</v>
      </c>
      <c r="BB1225" t="s">
        <v>87</v>
      </c>
      <c r="BC1225" t="s">
        <v>87</v>
      </c>
      <c r="BD1225" t="s">
        <v>87</v>
      </c>
      <c r="BE1225" t="s">
        <v>87</v>
      </c>
    </row>
    <row r="1226" spans="1:57" hidden="1" x14ac:dyDescent="0.45">
      <c r="A1226" t="s">
        <v>2688</v>
      </c>
      <c r="B1226" t="s">
        <v>79</v>
      </c>
      <c r="C1226" t="s">
        <v>1619</v>
      </c>
      <c r="D1226" t="s">
        <v>81</v>
      </c>
      <c r="E1226" s="2" t="str">
        <f>HYPERLINK("capsilon://?command=openfolder&amp;siteaddress=FAM.docvelocity-na8.net&amp;folderid=FX5CCAA4BD-A1D6-0D0E-10F5-513463EAEF7B","FX22044081")</f>
        <v>FX22044081</v>
      </c>
      <c r="F1226" t="s">
        <v>19</v>
      </c>
      <c r="G1226" t="s">
        <v>19</v>
      </c>
      <c r="H1226" t="s">
        <v>82</v>
      </c>
      <c r="I1226" t="s">
        <v>2689</v>
      </c>
      <c r="J1226">
        <v>28</v>
      </c>
      <c r="K1226" t="s">
        <v>84</v>
      </c>
      <c r="L1226" t="s">
        <v>85</v>
      </c>
      <c r="M1226" t="s">
        <v>86</v>
      </c>
      <c r="N1226">
        <v>2</v>
      </c>
      <c r="O1226" s="1">
        <v>44672.45207175926</v>
      </c>
      <c r="P1226" s="1">
        <v>44672.457280092596</v>
      </c>
      <c r="Q1226">
        <v>74</v>
      </c>
      <c r="R1226">
        <v>376</v>
      </c>
      <c r="S1226" t="b">
        <v>0</v>
      </c>
      <c r="T1226" t="s">
        <v>87</v>
      </c>
      <c r="U1226" t="b">
        <v>0</v>
      </c>
      <c r="V1226" t="s">
        <v>148</v>
      </c>
      <c r="W1226" s="1">
        <v>44672.45453703704</v>
      </c>
      <c r="X1226">
        <v>205</v>
      </c>
      <c r="Y1226">
        <v>21</v>
      </c>
      <c r="Z1226">
        <v>0</v>
      </c>
      <c r="AA1226">
        <v>21</v>
      </c>
      <c r="AB1226">
        <v>0</v>
      </c>
      <c r="AC1226">
        <v>0</v>
      </c>
      <c r="AD1226">
        <v>7</v>
      </c>
      <c r="AE1226">
        <v>0</v>
      </c>
      <c r="AF1226">
        <v>0</v>
      </c>
      <c r="AG1226">
        <v>0</v>
      </c>
      <c r="AH1226" t="s">
        <v>420</v>
      </c>
      <c r="AI1226" s="1">
        <v>44672.457280092596</v>
      </c>
      <c r="AJ1226">
        <v>171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7</v>
      </c>
      <c r="AQ1226">
        <v>0</v>
      </c>
      <c r="AR1226">
        <v>0</v>
      </c>
      <c r="AS1226">
        <v>0</v>
      </c>
      <c r="AT1226" t="s">
        <v>87</v>
      </c>
      <c r="AU1226" t="s">
        <v>87</v>
      </c>
      <c r="AV1226" t="s">
        <v>87</v>
      </c>
      <c r="AW1226" t="s">
        <v>87</v>
      </c>
      <c r="AX1226" t="s">
        <v>87</v>
      </c>
      <c r="AY1226" t="s">
        <v>87</v>
      </c>
      <c r="AZ1226" t="s">
        <v>87</v>
      </c>
      <c r="BA1226" t="s">
        <v>87</v>
      </c>
      <c r="BB1226" t="s">
        <v>87</v>
      </c>
      <c r="BC1226" t="s">
        <v>87</v>
      </c>
      <c r="BD1226" t="s">
        <v>87</v>
      </c>
      <c r="BE1226" t="s">
        <v>87</v>
      </c>
    </row>
    <row r="1227" spans="1:57" hidden="1" x14ac:dyDescent="0.45">
      <c r="A1227" t="s">
        <v>2690</v>
      </c>
      <c r="B1227" t="s">
        <v>79</v>
      </c>
      <c r="C1227" t="s">
        <v>2433</v>
      </c>
      <c r="D1227" t="s">
        <v>81</v>
      </c>
      <c r="E1227" s="2" t="str">
        <f>HYPERLINK("capsilon://?command=openfolder&amp;siteaddress=FAM.docvelocity-na8.net&amp;folderid=FX3C1F33BE-AC52-FED0-16BE-27A4C433EBFC","FX22047177")</f>
        <v>FX22047177</v>
      </c>
      <c r="F1227" t="s">
        <v>19</v>
      </c>
      <c r="G1227" t="s">
        <v>19</v>
      </c>
      <c r="H1227" t="s">
        <v>82</v>
      </c>
      <c r="I1227" t="s">
        <v>2691</v>
      </c>
      <c r="J1227">
        <v>0</v>
      </c>
      <c r="K1227" t="s">
        <v>84</v>
      </c>
      <c r="L1227" t="s">
        <v>85</v>
      </c>
      <c r="M1227" t="s">
        <v>86</v>
      </c>
      <c r="N1227">
        <v>2</v>
      </c>
      <c r="O1227" s="1">
        <v>44672.459131944444</v>
      </c>
      <c r="P1227" s="1">
        <v>44672.493969907409</v>
      </c>
      <c r="Q1227">
        <v>1978</v>
      </c>
      <c r="R1227">
        <v>1032</v>
      </c>
      <c r="S1227" t="b">
        <v>0</v>
      </c>
      <c r="T1227" t="s">
        <v>87</v>
      </c>
      <c r="U1227" t="b">
        <v>0</v>
      </c>
      <c r="V1227" t="s">
        <v>98</v>
      </c>
      <c r="W1227" s="1">
        <v>44672.489236111112</v>
      </c>
      <c r="X1227">
        <v>694</v>
      </c>
      <c r="Y1227">
        <v>52</v>
      </c>
      <c r="Z1227">
        <v>0</v>
      </c>
      <c r="AA1227">
        <v>52</v>
      </c>
      <c r="AB1227">
        <v>0</v>
      </c>
      <c r="AC1227">
        <v>40</v>
      </c>
      <c r="AD1227">
        <v>-52</v>
      </c>
      <c r="AE1227">
        <v>0</v>
      </c>
      <c r="AF1227">
        <v>0</v>
      </c>
      <c r="AG1227">
        <v>0</v>
      </c>
      <c r="AH1227" t="s">
        <v>115</v>
      </c>
      <c r="AI1227" s="1">
        <v>44672.493969907409</v>
      </c>
      <c r="AJ1227">
        <v>271</v>
      </c>
      <c r="AK1227">
        <v>2</v>
      </c>
      <c r="AL1227">
        <v>0</v>
      </c>
      <c r="AM1227">
        <v>2</v>
      </c>
      <c r="AN1227">
        <v>0</v>
      </c>
      <c r="AO1227">
        <v>2</v>
      </c>
      <c r="AP1227">
        <v>-54</v>
      </c>
      <c r="AQ1227">
        <v>0</v>
      </c>
      <c r="AR1227">
        <v>0</v>
      </c>
      <c r="AS1227">
        <v>0</v>
      </c>
      <c r="AT1227" t="s">
        <v>87</v>
      </c>
      <c r="AU1227" t="s">
        <v>87</v>
      </c>
      <c r="AV1227" t="s">
        <v>87</v>
      </c>
      <c r="AW1227" t="s">
        <v>87</v>
      </c>
      <c r="AX1227" t="s">
        <v>87</v>
      </c>
      <c r="AY1227" t="s">
        <v>87</v>
      </c>
      <c r="AZ1227" t="s">
        <v>87</v>
      </c>
      <c r="BA1227" t="s">
        <v>87</v>
      </c>
      <c r="BB1227" t="s">
        <v>87</v>
      </c>
      <c r="BC1227" t="s">
        <v>87</v>
      </c>
      <c r="BD1227" t="s">
        <v>87</v>
      </c>
      <c r="BE1227" t="s">
        <v>87</v>
      </c>
    </row>
    <row r="1228" spans="1:57" hidden="1" x14ac:dyDescent="0.45">
      <c r="A1228" t="s">
        <v>2692</v>
      </c>
      <c r="B1228" t="s">
        <v>79</v>
      </c>
      <c r="C1228" t="s">
        <v>2635</v>
      </c>
      <c r="D1228" t="s">
        <v>81</v>
      </c>
      <c r="E1228" s="2" t="str">
        <f>HYPERLINK("capsilon://?command=openfolder&amp;siteaddress=FAM.docvelocity-na8.net&amp;folderid=FXFA0D6E24-EE07-9335-3E1E-71F3DFE91F91","FX220313070")</f>
        <v>FX220313070</v>
      </c>
      <c r="F1228" t="s">
        <v>19</v>
      </c>
      <c r="G1228" t="s">
        <v>19</v>
      </c>
      <c r="H1228" t="s">
        <v>82</v>
      </c>
      <c r="I1228" t="s">
        <v>2658</v>
      </c>
      <c r="J1228">
        <v>140</v>
      </c>
      <c r="K1228" t="s">
        <v>84</v>
      </c>
      <c r="L1228" t="s">
        <v>85</v>
      </c>
      <c r="M1228" t="s">
        <v>86</v>
      </c>
      <c r="N1228">
        <v>2</v>
      </c>
      <c r="O1228" s="1">
        <v>44655.56658564815</v>
      </c>
      <c r="P1228" s="1">
        <v>44655.640497685185</v>
      </c>
      <c r="Q1228">
        <v>4289</v>
      </c>
      <c r="R1228">
        <v>2097</v>
      </c>
      <c r="S1228" t="b">
        <v>0</v>
      </c>
      <c r="T1228" t="s">
        <v>87</v>
      </c>
      <c r="U1228" t="b">
        <v>1</v>
      </c>
      <c r="V1228" t="s">
        <v>531</v>
      </c>
      <c r="W1228" s="1">
        <v>44655.575069444443</v>
      </c>
      <c r="X1228">
        <v>729</v>
      </c>
      <c r="Y1228">
        <v>99</v>
      </c>
      <c r="Z1228">
        <v>0</v>
      </c>
      <c r="AA1228">
        <v>99</v>
      </c>
      <c r="AB1228">
        <v>0</v>
      </c>
      <c r="AC1228">
        <v>28</v>
      </c>
      <c r="AD1228">
        <v>41</v>
      </c>
      <c r="AE1228">
        <v>0</v>
      </c>
      <c r="AF1228">
        <v>0</v>
      </c>
      <c r="AG1228">
        <v>0</v>
      </c>
      <c r="AH1228" t="s">
        <v>182</v>
      </c>
      <c r="AI1228" s="1">
        <v>44655.640497685185</v>
      </c>
      <c r="AJ1228">
        <v>426</v>
      </c>
      <c r="AK1228">
        <v>1</v>
      </c>
      <c r="AL1228">
        <v>0</v>
      </c>
      <c r="AM1228">
        <v>1</v>
      </c>
      <c r="AN1228">
        <v>0</v>
      </c>
      <c r="AO1228">
        <v>1</v>
      </c>
      <c r="AP1228">
        <v>40</v>
      </c>
      <c r="AQ1228">
        <v>0</v>
      </c>
      <c r="AR1228">
        <v>0</v>
      </c>
      <c r="AS1228">
        <v>0</v>
      </c>
      <c r="AT1228" t="s">
        <v>87</v>
      </c>
      <c r="AU1228" t="s">
        <v>87</v>
      </c>
      <c r="AV1228" t="s">
        <v>87</v>
      </c>
      <c r="AW1228" t="s">
        <v>87</v>
      </c>
      <c r="AX1228" t="s">
        <v>87</v>
      </c>
      <c r="AY1228" t="s">
        <v>87</v>
      </c>
      <c r="AZ1228" t="s">
        <v>87</v>
      </c>
      <c r="BA1228" t="s">
        <v>87</v>
      </c>
      <c r="BB1228" t="s">
        <v>87</v>
      </c>
      <c r="BC1228" t="s">
        <v>87</v>
      </c>
      <c r="BD1228" t="s">
        <v>87</v>
      </c>
      <c r="BE1228" t="s">
        <v>87</v>
      </c>
    </row>
    <row r="1229" spans="1:57" hidden="1" x14ac:dyDescent="0.45">
      <c r="A1229" t="s">
        <v>2693</v>
      </c>
      <c r="B1229" t="s">
        <v>79</v>
      </c>
      <c r="C1229" t="s">
        <v>2464</v>
      </c>
      <c r="D1229" t="s">
        <v>81</v>
      </c>
      <c r="E1229" s="2" t="str">
        <f>HYPERLINK("capsilon://?command=openfolder&amp;siteaddress=FAM.docvelocity-na8.net&amp;folderid=FX219AA772-8FE7-9672-147C-05ADC29EA6EC","FX220314175")</f>
        <v>FX220314175</v>
      </c>
      <c r="F1229" t="s">
        <v>19</v>
      </c>
      <c r="G1229" t="s">
        <v>19</v>
      </c>
      <c r="H1229" t="s">
        <v>82</v>
      </c>
      <c r="I1229" t="s">
        <v>2687</v>
      </c>
      <c r="J1229">
        <v>0</v>
      </c>
      <c r="K1229" t="s">
        <v>84</v>
      </c>
      <c r="L1229" t="s">
        <v>85</v>
      </c>
      <c r="M1229" t="s">
        <v>86</v>
      </c>
      <c r="N1229">
        <v>2</v>
      </c>
      <c r="O1229" s="1">
        <v>44672.46434027778</v>
      </c>
      <c r="P1229" s="1">
        <v>44672.49082175926</v>
      </c>
      <c r="Q1229">
        <v>1227</v>
      </c>
      <c r="R1229">
        <v>1061</v>
      </c>
      <c r="S1229" t="b">
        <v>0</v>
      </c>
      <c r="T1229" t="s">
        <v>87</v>
      </c>
      <c r="U1229" t="b">
        <v>1</v>
      </c>
      <c r="V1229" t="s">
        <v>531</v>
      </c>
      <c r="W1229" s="1">
        <v>44672.484224537038</v>
      </c>
      <c r="X1229">
        <v>514</v>
      </c>
      <c r="Y1229">
        <v>37</v>
      </c>
      <c r="Z1229">
        <v>0</v>
      </c>
      <c r="AA1229">
        <v>37</v>
      </c>
      <c r="AB1229">
        <v>0</v>
      </c>
      <c r="AC1229">
        <v>23</v>
      </c>
      <c r="AD1229">
        <v>-37</v>
      </c>
      <c r="AE1229">
        <v>0</v>
      </c>
      <c r="AF1229">
        <v>0</v>
      </c>
      <c r="AG1229">
        <v>0</v>
      </c>
      <c r="AH1229" t="s">
        <v>115</v>
      </c>
      <c r="AI1229" s="1">
        <v>44672.49082175926</v>
      </c>
      <c r="AJ1229">
        <v>508</v>
      </c>
      <c r="AK1229">
        <v>3</v>
      </c>
      <c r="AL1229">
        <v>0</v>
      </c>
      <c r="AM1229">
        <v>3</v>
      </c>
      <c r="AN1229">
        <v>0</v>
      </c>
      <c r="AO1229">
        <v>3</v>
      </c>
      <c r="AP1229">
        <v>-40</v>
      </c>
      <c r="AQ1229">
        <v>0</v>
      </c>
      <c r="AR1229">
        <v>0</v>
      </c>
      <c r="AS1229">
        <v>0</v>
      </c>
      <c r="AT1229" t="s">
        <v>87</v>
      </c>
      <c r="AU1229" t="s">
        <v>87</v>
      </c>
      <c r="AV1229" t="s">
        <v>87</v>
      </c>
      <c r="AW1229" t="s">
        <v>87</v>
      </c>
      <c r="AX1229" t="s">
        <v>87</v>
      </c>
      <c r="AY1229" t="s">
        <v>87</v>
      </c>
      <c r="AZ1229" t="s">
        <v>87</v>
      </c>
      <c r="BA1229" t="s">
        <v>87</v>
      </c>
      <c r="BB1229" t="s">
        <v>87</v>
      </c>
      <c r="BC1229" t="s">
        <v>87</v>
      </c>
      <c r="BD1229" t="s">
        <v>87</v>
      </c>
      <c r="BE1229" t="s">
        <v>87</v>
      </c>
    </row>
    <row r="1230" spans="1:57" hidden="1" x14ac:dyDescent="0.45">
      <c r="A1230" t="s">
        <v>2694</v>
      </c>
      <c r="B1230" t="s">
        <v>79</v>
      </c>
      <c r="C1230" t="s">
        <v>2695</v>
      </c>
      <c r="D1230" t="s">
        <v>81</v>
      </c>
      <c r="E1230" s="2" t="str">
        <f>HYPERLINK("capsilon://?command=openfolder&amp;siteaddress=FAM.docvelocity-na8.net&amp;folderid=FXE6770EBF-23EB-39AE-8C8D-F91218420D5C","FX22045702")</f>
        <v>FX22045702</v>
      </c>
      <c r="F1230" t="s">
        <v>19</v>
      </c>
      <c r="G1230" t="s">
        <v>19</v>
      </c>
      <c r="H1230" t="s">
        <v>82</v>
      </c>
      <c r="I1230" t="s">
        <v>2696</v>
      </c>
      <c r="J1230">
        <v>111</v>
      </c>
      <c r="K1230" t="s">
        <v>84</v>
      </c>
      <c r="L1230" t="s">
        <v>85</v>
      </c>
      <c r="M1230" t="s">
        <v>86</v>
      </c>
      <c r="N1230">
        <v>1</v>
      </c>
      <c r="O1230" s="1">
        <v>44672.478912037041</v>
      </c>
      <c r="P1230" s="1">
        <v>44672.492465277777</v>
      </c>
      <c r="Q1230">
        <v>884</v>
      </c>
      <c r="R1230">
        <v>287</v>
      </c>
      <c r="S1230" t="b">
        <v>0</v>
      </c>
      <c r="T1230" t="s">
        <v>87</v>
      </c>
      <c r="U1230" t="b">
        <v>0</v>
      </c>
      <c r="V1230" t="s">
        <v>88</v>
      </c>
      <c r="W1230" s="1">
        <v>44672.492465277777</v>
      </c>
      <c r="X1230">
        <v>154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111</v>
      </c>
      <c r="AE1230">
        <v>99</v>
      </c>
      <c r="AF1230">
        <v>0</v>
      </c>
      <c r="AG1230">
        <v>4</v>
      </c>
      <c r="AH1230" t="s">
        <v>87</v>
      </c>
      <c r="AI1230" t="s">
        <v>87</v>
      </c>
      <c r="AJ1230" t="s">
        <v>87</v>
      </c>
      <c r="AK1230" t="s">
        <v>87</v>
      </c>
      <c r="AL1230" t="s">
        <v>87</v>
      </c>
      <c r="AM1230" t="s">
        <v>87</v>
      </c>
      <c r="AN1230" t="s">
        <v>87</v>
      </c>
      <c r="AO1230" t="s">
        <v>87</v>
      </c>
      <c r="AP1230" t="s">
        <v>87</v>
      </c>
      <c r="AQ1230" t="s">
        <v>87</v>
      </c>
      <c r="AR1230" t="s">
        <v>87</v>
      </c>
      <c r="AS1230" t="s">
        <v>87</v>
      </c>
      <c r="AT1230" t="s">
        <v>87</v>
      </c>
      <c r="AU1230" t="s">
        <v>87</v>
      </c>
      <c r="AV1230" t="s">
        <v>87</v>
      </c>
      <c r="AW1230" t="s">
        <v>87</v>
      </c>
      <c r="AX1230" t="s">
        <v>87</v>
      </c>
      <c r="AY1230" t="s">
        <v>87</v>
      </c>
      <c r="AZ1230" t="s">
        <v>87</v>
      </c>
      <c r="BA1230" t="s">
        <v>87</v>
      </c>
      <c r="BB1230" t="s">
        <v>87</v>
      </c>
      <c r="BC1230" t="s">
        <v>87</v>
      </c>
      <c r="BD1230" t="s">
        <v>87</v>
      </c>
      <c r="BE1230" t="s">
        <v>87</v>
      </c>
    </row>
    <row r="1231" spans="1:57" hidden="1" x14ac:dyDescent="0.45">
      <c r="A1231" t="s">
        <v>2697</v>
      </c>
      <c r="B1231" t="s">
        <v>79</v>
      </c>
      <c r="C1231" t="s">
        <v>2698</v>
      </c>
      <c r="D1231" t="s">
        <v>81</v>
      </c>
      <c r="E1231" s="2" t="str">
        <f>HYPERLINK("capsilon://?command=openfolder&amp;siteaddress=FAM.docvelocity-na8.net&amp;folderid=FX03256FEC-B0F3-109F-623F-FA25E3CA83D0","FX22027757")</f>
        <v>FX22027757</v>
      </c>
      <c r="F1231" t="s">
        <v>19</v>
      </c>
      <c r="G1231" t="s">
        <v>19</v>
      </c>
      <c r="H1231" t="s">
        <v>82</v>
      </c>
      <c r="I1231" t="s">
        <v>2699</v>
      </c>
      <c r="J1231">
        <v>0</v>
      </c>
      <c r="K1231" t="s">
        <v>84</v>
      </c>
      <c r="L1231" t="s">
        <v>85</v>
      </c>
      <c r="M1231" t="s">
        <v>86</v>
      </c>
      <c r="N1231">
        <v>2</v>
      </c>
      <c r="O1231" s="1">
        <v>44672.483993055554</v>
      </c>
      <c r="P1231" s="1">
        <v>44672.506979166668</v>
      </c>
      <c r="Q1231">
        <v>603</v>
      </c>
      <c r="R1231">
        <v>1383</v>
      </c>
      <c r="S1231" t="b">
        <v>0</v>
      </c>
      <c r="T1231" t="s">
        <v>87</v>
      </c>
      <c r="U1231" t="b">
        <v>0</v>
      </c>
      <c r="V1231" t="s">
        <v>98</v>
      </c>
      <c r="W1231" s="1">
        <v>44672.500150462962</v>
      </c>
      <c r="X1231">
        <v>923</v>
      </c>
      <c r="Y1231">
        <v>52</v>
      </c>
      <c r="Z1231">
        <v>0</v>
      </c>
      <c r="AA1231">
        <v>52</v>
      </c>
      <c r="AB1231">
        <v>0</v>
      </c>
      <c r="AC1231">
        <v>36</v>
      </c>
      <c r="AD1231">
        <v>-52</v>
      </c>
      <c r="AE1231">
        <v>0</v>
      </c>
      <c r="AF1231">
        <v>0</v>
      </c>
      <c r="AG1231">
        <v>0</v>
      </c>
      <c r="AH1231" t="s">
        <v>115</v>
      </c>
      <c r="AI1231" s="1">
        <v>44672.506979166668</v>
      </c>
      <c r="AJ1231">
        <v>368</v>
      </c>
      <c r="AK1231">
        <v>3</v>
      </c>
      <c r="AL1231">
        <v>0</v>
      </c>
      <c r="AM1231">
        <v>3</v>
      </c>
      <c r="AN1231">
        <v>0</v>
      </c>
      <c r="AO1231">
        <v>3</v>
      </c>
      <c r="AP1231">
        <v>-55</v>
      </c>
      <c r="AQ1231">
        <v>0</v>
      </c>
      <c r="AR1231">
        <v>0</v>
      </c>
      <c r="AS1231">
        <v>0</v>
      </c>
      <c r="AT1231" t="s">
        <v>87</v>
      </c>
      <c r="AU1231" t="s">
        <v>87</v>
      </c>
      <c r="AV1231" t="s">
        <v>87</v>
      </c>
      <c r="AW1231" t="s">
        <v>87</v>
      </c>
      <c r="AX1231" t="s">
        <v>87</v>
      </c>
      <c r="AY1231" t="s">
        <v>87</v>
      </c>
      <c r="AZ1231" t="s">
        <v>87</v>
      </c>
      <c r="BA1231" t="s">
        <v>87</v>
      </c>
      <c r="BB1231" t="s">
        <v>87</v>
      </c>
      <c r="BC1231" t="s">
        <v>87</v>
      </c>
      <c r="BD1231" t="s">
        <v>87</v>
      </c>
      <c r="BE1231" t="s">
        <v>87</v>
      </c>
    </row>
    <row r="1232" spans="1:57" hidden="1" x14ac:dyDescent="0.45">
      <c r="A1232" t="s">
        <v>2700</v>
      </c>
      <c r="B1232" t="s">
        <v>79</v>
      </c>
      <c r="C1232" t="s">
        <v>2701</v>
      </c>
      <c r="D1232" t="s">
        <v>81</v>
      </c>
      <c r="E1232" s="2" t="str">
        <f>HYPERLINK("capsilon://?command=openfolder&amp;siteaddress=FAM.docvelocity-na8.net&amp;folderid=FX2EB84C6C-10F3-A908-9B8C-CDB527740838","FX22047507")</f>
        <v>FX22047507</v>
      </c>
      <c r="F1232" t="s">
        <v>19</v>
      </c>
      <c r="G1232" t="s">
        <v>19</v>
      </c>
      <c r="H1232" t="s">
        <v>82</v>
      </c>
      <c r="I1232" t="s">
        <v>2702</v>
      </c>
      <c r="J1232">
        <v>383</v>
      </c>
      <c r="K1232" t="s">
        <v>84</v>
      </c>
      <c r="L1232" t="s">
        <v>85</v>
      </c>
      <c r="M1232" t="s">
        <v>86</v>
      </c>
      <c r="N1232">
        <v>1</v>
      </c>
      <c r="O1232" s="1">
        <v>44672.492951388886</v>
      </c>
      <c r="P1232" s="1">
        <v>44672.508333333331</v>
      </c>
      <c r="Q1232">
        <v>1007</v>
      </c>
      <c r="R1232">
        <v>322</v>
      </c>
      <c r="S1232" t="b">
        <v>0</v>
      </c>
      <c r="T1232" t="s">
        <v>87</v>
      </c>
      <c r="U1232" t="b">
        <v>0</v>
      </c>
      <c r="V1232" t="s">
        <v>88</v>
      </c>
      <c r="W1232" s="1">
        <v>44672.508333333331</v>
      </c>
      <c r="X1232">
        <v>144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383</v>
      </c>
      <c r="AE1232">
        <v>357</v>
      </c>
      <c r="AF1232">
        <v>0</v>
      </c>
      <c r="AG1232">
        <v>8</v>
      </c>
      <c r="AH1232" t="s">
        <v>87</v>
      </c>
      <c r="AI1232" t="s">
        <v>87</v>
      </c>
      <c r="AJ1232" t="s">
        <v>87</v>
      </c>
      <c r="AK1232" t="s">
        <v>87</v>
      </c>
      <c r="AL1232" t="s">
        <v>87</v>
      </c>
      <c r="AM1232" t="s">
        <v>87</v>
      </c>
      <c r="AN1232" t="s">
        <v>87</v>
      </c>
      <c r="AO1232" t="s">
        <v>87</v>
      </c>
      <c r="AP1232" t="s">
        <v>87</v>
      </c>
      <c r="AQ1232" t="s">
        <v>87</v>
      </c>
      <c r="AR1232" t="s">
        <v>87</v>
      </c>
      <c r="AS1232" t="s">
        <v>87</v>
      </c>
      <c r="AT1232" t="s">
        <v>87</v>
      </c>
      <c r="AU1232" t="s">
        <v>87</v>
      </c>
      <c r="AV1232" t="s">
        <v>87</v>
      </c>
      <c r="AW1232" t="s">
        <v>87</v>
      </c>
      <c r="AX1232" t="s">
        <v>87</v>
      </c>
      <c r="AY1232" t="s">
        <v>87</v>
      </c>
      <c r="AZ1232" t="s">
        <v>87</v>
      </c>
      <c r="BA1232" t="s">
        <v>87</v>
      </c>
      <c r="BB1232" t="s">
        <v>87</v>
      </c>
      <c r="BC1232" t="s">
        <v>87</v>
      </c>
      <c r="BD1232" t="s">
        <v>87</v>
      </c>
      <c r="BE1232" t="s">
        <v>87</v>
      </c>
    </row>
    <row r="1233" spans="1:57" hidden="1" x14ac:dyDescent="0.45">
      <c r="A1233" t="s">
        <v>2703</v>
      </c>
      <c r="B1233" t="s">
        <v>79</v>
      </c>
      <c r="C1233" t="s">
        <v>2695</v>
      </c>
      <c r="D1233" t="s">
        <v>81</v>
      </c>
      <c r="E1233" s="2" t="str">
        <f>HYPERLINK("capsilon://?command=openfolder&amp;siteaddress=FAM.docvelocity-na8.net&amp;folderid=FXE6770EBF-23EB-39AE-8C8D-F91218420D5C","FX22045702")</f>
        <v>FX22045702</v>
      </c>
      <c r="F1233" t="s">
        <v>19</v>
      </c>
      <c r="G1233" t="s">
        <v>19</v>
      </c>
      <c r="H1233" t="s">
        <v>82</v>
      </c>
      <c r="I1233" t="s">
        <v>2696</v>
      </c>
      <c r="J1233">
        <v>163</v>
      </c>
      <c r="K1233" t="s">
        <v>84</v>
      </c>
      <c r="L1233" t="s">
        <v>85</v>
      </c>
      <c r="M1233" t="s">
        <v>86</v>
      </c>
      <c r="N1233">
        <v>2</v>
      </c>
      <c r="O1233" s="1">
        <v>44672.493113425924</v>
      </c>
      <c r="P1233" s="1">
        <v>44672.513391203705</v>
      </c>
      <c r="Q1233">
        <v>305</v>
      </c>
      <c r="R1233">
        <v>1447</v>
      </c>
      <c r="S1233" t="b">
        <v>0</v>
      </c>
      <c r="T1233" t="s">
        <v>87</v>
      </c>
      <c r="U1233" t="b">
        <v>1</v>
      </c>
      <c r="V1233" t="s">
        <v>148</v>
      </c>
      <c r="W1233" s="1">
        <v>44672.500706018516</v>
      </c>
      <c r="X1233">
        <v>639</v>
      </c>
      <c r="Y1233">
        <v>139</v>
      </c>
      <c r="Z1233">
        <v>0</v>
      </c>
      <c r="AA1233">
        <v>139</v>
      </c>
      <c r="AB1233">
        <v>0</v>
      </c>
      <c r="AC1233">
        <v>4</v>
      </c>
      <c r="AD1233">
        <v>24</v>
      </c>
      <c r="AE1233">
        <v>0</v>
      </c>
      <c r="AF1233">
        <v>0</v>
      </c>
      <c r="AG1233">
        <v>0</v>
      </c>
      <c r="AH1233" t="s">
        <v>182</v>
      </c>
      <c r="AI1233" s="1">
        <v>44672.513391203705</v>
      </c>
      <c r="AJ1233">
        <v>785</v>
      </c>
      <c r="AK1233">
        <v>2</v>
      </c>
      <c r="AL1233">
        <v>0</v>
      </c>
      <c r="AM1233">
        <v>2</v>
      </c>
      <c r="AN1233">
        <v>0</v>
      </c>
      <c r="AO1233">
        <v>2</v>
      </c>
      <c r="AP1233">
        <v>22</v>
      </c>
      <c r="AQ1233">
        <v>0</v>
      </c>
      <c r="AR1233">
        <v>0</v>
      </c>
      <c r="AS1233">
        <v>0</v>
      </c>
      <c r="AT1233" t="s">
        <v>87</v>
      </c>
      <c r="AU1233" t="s">
        <v>87</v>
      </c>
      <c r="AV1233" t="s">
        <v>87</v>
      </c>
      <c r="AW1233" t="s">
        <v>87</v>
      </c>
      <c r="AX1233" t="s">
        <v>87</v>
      </c>
      <c r="AY1233" t="s">
        <v>87</v>
      </c>
      <c r="AZ1233" t="s">
        <v>87</v>
      </c>
      <c r="BA1233" t="s">
        <v>87</v>
      </c>
      <c r="BB1233" t="s">
        <v>87</v>
      </c>
      <c r="BC1233" t="s">
        <v>87</v>
      </c>
      <c r="BD1233" t="s">
        <v>87</v>
      </c>
      <c r="BE1233" t="s">
        <v>87</v>
      </c>
    </row>
    <row r="1234" spans="1:57" hidden="1" x14ac:dyDescent="0.45">
      <c r="A1234" t="s">
        <v>2704</v>
      </c>
      <c r="B1234" t="s">
        <v>79</v>
      </c>
      <c r="C1234" t="s">
        <v>2683</v>
      </c>
      <c r="D1234" t="s">
        <v>81</v>
      </c>
      <c r="E1234" s="2" t="str">
        <f>HYPERLINK("capsilon://?command=openfolder&amp;siteaddress=FAM.docvelocity-na8.net&amp;folderid=FX06F22F16-FB4D-4F0A-B816-85E729012E8C","FX22047053")</f>
        <v>FX22047053</v>
      </c>
      <c r="F1234" t="s">
        <v>19</v>
      </c>
      <c r="G1234" t="s">
        <v>19</v>
      </c>
      <c r="H1234" t="s">
        <v>82</v>
      </c>
      <c r="I1234" t="s">
        <v>2684</v>
      </c>
      <c r="J1234">
        <v>1333</v>
      </c>
      <c r="K1234" t="s">
        <v>84</v>
      </c>
      <c r="L1234" t="s">
        <v>85</v>
      </c>
      <c r="M1234" t="s">
        <v>86</v>
      </c>
      <c r="N1234">
        <v>2</v>
      </c>
      <c r="O1234" s="1">
        <v>44672.508275462962</v>
      </c>
      <c r="P1234" s="1">
        <v>44672.605983796297</v>
      </c>
      <c r="Q1234">
        <v>2691</v>
      </c>
      <c r="R1234">
        <v>5751</v>
      </c>
      <c r="S1234" t="b">
        <v>0</v>
      </c>
      <c r="T1234" t="s">
        <v>87</v>
      </c>
      <c r="U1234" t="b">
        <v>1</v>
      </c>
      <c r="V1234" t="s">
        <v>108</v>
      </c>
      <c r="W1234" s="1">
        <v>44672.546215277776</v>
      </c>
      <c r="X1234">
        <v>2438</v>
      </c>
      <c r="Y1234">
        <v>374</v>
      </c>
      <c r="Z1234">
        <v>0</v>
      </c>
      <c r="AA1234">
        <v>374</v>
      </c>
      <c r="AB1234">
        <v>790</v>
      </c>
      <c r="AC1234">
        <v>71</v>
      </c>
      <c r="AD1234">
        <v>959</v>
      </c>
      <c r="AE1234">
        <v>0</v>
      </c>
      <c r="AF1234">
        <v>0</v>
      </c>
      <c r="AG1234">
        <v>0</v>
      </c>
      <c r="AH1234" t="s">
        <v>99</v>
      </c>
      <c r="AI1234" s="1">
        <v>44672.605983796297</v>
      </c>
      <c r="AJ1234">
        <v>1900</v>
      </c>
      <c r="AK1234">
        <v>9</v>
      </c>
      <c r="AL1234">
        <v>0</v>
      </c>
      <c r="AM1234">
        <v>9</v>
      </c>
      <c r="AN1234">
        <v>729</v>
      </c>
      <c r="AO1234">
        <v>10</v>
      </c>
      <c r="AP1234">
        <v>950</v>
      </c>
      <c r="AQ1234">
        <v>0</v>
      </c>
      <c r="AR1234">
        <v>0</v>
      </c>
      <c r="AS1234">
        <v>0</v>
      </c>
      <c r="AT1234" t="s">
        <v>87</v>
      </c>
      <c r="AU1234" t="s">
        <v>87</v>
      </c>
      <c r="AV1234" t="s">
        <v>87</v>
      </c>
      <c r="AW1234" t="s">
        <v>87</v>
      </c>
      <c r="AX1234" t="s">
        <v>87</v>
      </c>
      <c r="AY1234" t="s">
        <v>87</v>
      </c>
      <c r="AZ1234" t="s">
        <v>87</v>
      </c>
      <c r="BA1234" t="s">
        <v>87</v>
      </c>
      <c r="BB1234" t="s">
        <v>87</v>
      </c>
      <c r="BC1234" t="s">
        <v>87</v>
      </c>
      <c r="BD1234" t="s">
        <v>87</v>
      </c>
      <c r="BE1234" t="s">
        <v>87</v>
      </c>
    </row>
    <row r="1235" spans="1:57" hidden="1" x14ac:dyDescent="0.45">
      <c r="A1235" t="s">
        <v>2705</v>
      </c>
      <c r="B1235" t="s">
        <v>79</v>
      </c>
      <c r="C1235" t="s">
        <v>2701</v>
      </c>
      <c r="D1235" t="s">
        <v>81</v>
      </c>
      <c r="E1235" s="2" t="str">
        <f>HYPERLINK("capsilon://?command=openfolder&amp;siteaddress=FAM.docvelocity-na8.net&amp;folderid=FX2EB84C6C-10F3-A908-9B8C-CDB527740838","FX22047507")</f>
        <v>FX22047507</v>
      </c>
      <c r="F1235" t="s">
        <v>19</v>
      </c>
      <c r="G1235" t="s">
        <v>19</v>
      </c>
      <c r="H1235" t="s">
        <v>82</v>
      </c>
      <c r="I1235" t="s">
        <v>2702</v>
      </c>
      <c r="J1235">
        <v>507</v>
      </c>
      <c r="K1235" t="s">
        <v>84</v>
      </c>
      <c r="L1235" t="s">
        <v>85</v>
      </c>
      <c r="M1235" t="s">
        <v>86</v>
      </c>
      <c r="N1235">
        <v>2</v>
      </c>
      <c r="O1235" s="1">
        <v>44672.509409722225</v>
      </c>
      <c r="P1235" s="1">
        <v>44672.59003472222</v>
      </c>
      <c r="Q1235">
        <v>2261</v>
      </c>
      <c r="R1235">
        <v>4705</v>
      </c>
      <c r="S1235" t="b">
        <v>0</v>
      </c>
      <c r="T1235" t="s">
        <v>87</v>
      </c>
      <c r="U1235" t="b">
        <v>1</v>
      </c>
      <c r="V1235" t="s">
        <v>158</v>
      </c>
      <c r="W1235" s="1">
        <v>44672.546307870369</v>
      </c>
      <c r="X1235">
        <v>3119</v>
      </c>
      <c r="Y1235">
        <v>429</v>
      </c>
      <c r="Z1235">
        <v>0</v>
      </c>
      <c r="AA1235">
        <v>429</v>
      </c>
      <c r="AB1235">
        <v>66</v>
      </c>
      <c r="AC1235">
        <v>82</v>
      </c>
      <c r="AD1235">
        <v>78</v>
      </c>
      <c r="AE1235">
        <v>0</v>
      </c>
      <c r="AF1235">
        <v>0</v>
      </c>
      <c r="AG1235">
        <v>0</v>
      </c>
      <c r="AH1235" t="s">
        <v>182</v>
      </c>
      <c r="AI1235" s="1">
        <v>44672.59003472222</v>
      </c>
      <c r="AJ1235">
        <v>1555</v>
      </c>
      <c r="AK1235">
        <v>4</v>
      </c>
      <c r="AL1235">
        <v>0</v>
      </c>
      <c r="AM1235">
        <v>4</v>
      </c>
      <c r="AN1235">
        <v>66</v>
      </c>
      <c r="AO1235">
        <v>4</v>
      </c>
      <c r="AP1235">
        <v>74</v>
      </c>
      <c r="AQ1235">
        <v>0</v>
      </c>
      <c r="AR1235">
        <v>0</v>
      </c>
      <c r="AS1235">
        <v>0</v>
      </c>
      <c r="AT1235" t="s">
        <v>87</v>
      </c>
      <c r="AU1235" t="s">
        <v>87</v>
      </c>
      <c r="AV1235" t="s">
        <v>87</v>
      </c>
      <c r="AW1235" t="s">
        <v>87</v>
      </c>
      <c r="AX1235" t="s">
        <v>87</v>
      </c>
      <c r="AY1235" t="s">
        <v>87</v>
      </c>
      <c r="AZ1235" t="s">
        <v>87</v>
      </c>
      <c r="BA1235" t="s">
        <v>87</v>
      </c>
      <c r="BB1235" t="s">
        <v>87</v>
      </c>
      <c r="BC1235" t="s">
        <v>87</v>
      </c>
      <c r="BD1235" t="s">
        <v>87</v>
      </c>
      <c r="BE1235" t="s">
        <v>87</v>
      </c>
    </row>
    <row r="1236" spans="1:57" hidden="1" x14ac:dyDescent="0.45">
      <c r="A1236" t="s">
        <v>2706</v>
      </c>
      <c r="B1236" t="s">
        <v>79</v>
      </c>
      <c r="C1236" t="s">
        <v>2488</v>
      </c>
      <c r="D1236" t="s">
        <v>81</v>
      </c>
      <c r="E1236" s="2" t="str">
        <f>HYPERLINK("capsilon://?command=openfolder&amp;siteaddress=FAM.docvelocity-na8.net&amp;folderid=FXA6DB3EF7-6FFC-ADF6-4FA5-5AFE66152114","FX22047342")</f>
        <v>FX22047342</v>
      </c>
      <c r="F1236" t="s">
        <v>19</v>
      </c>
      <c r="G1236" t="s">
        <v>19</v>
      </c>
      <c r="H1236" t="s">
        <v>82</v>
      </c>
      <c r="I1236" t="s">
        <v>2707</v>
      </c>
      <c r="J1236">
        <v>0</v>
      </c>
      <c r="K1236" t="s">
        <v>84</v>
      </c>
      <c r="L1236" t="s">
        <v>85</v>
      </c>
      <c r="M1236" t="s">
        <v>86</v>
      </c>
      <c r="N1236">
        <v>2</v>
      </c>
      <c r="O1236" s="1">
        <v>44672.516782407409</v>
      </c>
      <c r="P1236" s="1">
        <v>44672.604687500003</v>
      </c>
      <c r="Q1236">
        <v>4771</v>
      </c>
      <c r="R1236">
        <v>2824</v>
      </c>
      <c r="S1236" t="b">
        <v>0</v>
      </c>
      <c r="T1236" t="s">
        <v>87</v>
      </c>
      <c r="U1236" t="b">
        <v>0</v>
      </c>
      <c r="V1236" t="s">
        <v>114</v>
      </c>
      <c r="W1236" s="1">
        <v>44672.539837962962</v>
      </c>
      <c r="X1236">
        <v>1494</v>
      </c>
      <c r="Y1236">
        <v>208</v>
      </c>
      <c r="Z1236">
        <v>0</v>
      </c>
      <c r="AA1236">
        <v>208</v>
      </c>
      <c r="AB1236">
        <v>52</v>
      </c>
      <c r="AC1236">
        <v>170</v>
      </c>
      <c r="AD1236">
        <v>-208</v>
      </c>
      <c r="AE1236">
        <v>0</v>
      </c>
      <c r="AF1236">
        <v>0</v>
      </c>
      <c r="AG1236">
        <v>0</v>
      </c>
      <c r="AH1236" t="s">
        <v>182</v>
      </c>
      <c r="AI1236" s="1">
        <v>44672.604687500003</v>
      </c>
      <c r="AJ1236">
        <v>1265</v>
      </c>
      <c r="AK1236">
        <v>5</v>
      </c>
      <c r="AL1236">
        <v>0</v>
      </c>
      <c r="AM1236">
        <v>5</v>
      </c>
      <c r="AN1236">
        <v>52</v>
      </c>
      <c r="AO1236">
        <v>5</v>
      </c>
      <c r="AP1236">
        <v>-213</v>
      </c>
      <c r="AQ1236">
        <v>0</v>
      </c>
      <c r="AR1236">
        <v>0</v>
      </c>
      <c r="AS1236">
        <v>0</v>
      </c>
      <c r="AT1236" t="s">
        <v>87</v>
      </c>
      <c r="AU1236" t="s">
        <v>87</v>
      </c>
      <c r="AV1236" t="s">
        <v>87</v>
      </c>
      <c r="AW1236" t="s">
        <v>87</v>
      </c>
      <c r="AX1236" t="s">
        <v>87</v>
      </c>
      <c r="AY1236" t="s">
        <v>87</v>
      </c>
      <c r="AZ1236" t="s">
        <v>87</v>
      </c>
      <c r="BA1236" t="s">
        <v>87</v>
      </c>
      <c r="BB1236" t="s">
        <v>87</v>
      </c>
      <c r="BC1236" t="s">
        <v>87</v>
      </c>
      <c r="BD1236" t="s">
        <v>87</v>
      </c>
      <c r="BE1236" t="s">
        <v>87</v>
      </c>
    </row>
    <row r="1237" spans="1:57" hidden="1" x14ac:dyDescent="0.45">
      <c r="A1237" t="s">
        <v>2708</v>
      </c>
      <c r="B1237" t="s">
        <v>79</v>
      </c>
      <c r="C1237" t="s">
        <v>2488</v>
      </c>
      <c r="D1237" t="s">
        <v>81</v>
      </c>
      <c r="E1237" s="2" t="str">
        <f>HYPERLINK("capsilon://?command=openfolder&amp;siteaddress=FAM.docvelocity-na8.net&amp;folderid=FXA6DB3EF7-6FFC-ADF6-4FA5-5AFE66152114","FX22047342")</f>
        <v>FX22047342</v>
      </c>
      <c r="F1237" t="s">
        <v>19</v>
      </c>
      <c r="G1237" t="s">
        <v>19</v>
      </c>
      <c r="H1237" t="s">
        <v>82</v>
      </c>
      <c r="I1237" t="s">
        <v>2709</v>
      </c>
      <c r="J1237">
        <v>224</v>
      </c>
      <c r="K1237" t="s">
        <v>84</v>
      </c>
      <c r="L1237" t="s">
        <v>85</v>
      </c>
      <c r="M1237" t="s">
        <v>86</v>
      </c>
      <c r="N1237">
        <v>2</v>
      </c>
      <c r="O1237" s="1">
        <v>44672.518634259257</v>
      </c>
      <c r="P1237" s="1">
        <v>44672.618888888886</v>
      </c>
      <c r="Q1237">
        <v>6297</v>
      </c>
      <c r="R1237">
        <v>2365</v>
      </c>
      <c r="S1237" t="b">
        <v>0</v>
      </c>
      <c r="T1237" t="s">
        <v>87</v>
      </c>
      <c r="U1237" t="b">
        <v>0</v>
      </c>
      <c r="V1237" t="s">
        <v>531</v>
      </c>
      <c r="W1237" s="1">
        <v>44672.545636574076</v>
      </c>
      <c r="X1237">
        <v>1051</v>
      </c>
      <c r="Y1237">
        <v>168</v>
      </c>
      <c r="Z1237">
        <v>0</v>
      </c>
      <c r="AA1237">
        <v>168</v>
      </c>
      <c r="AB1237">
        <v>0</v>
      </c>
      <c r="AC1237">
        <v>21</v>
      </c>
      <c r="AD1237">
        <v>56</v>
      </c>
      <c r="AE1237">
        <v>0</v>
      </c>
      <c r="AF1237">
        <v>0</v>
      </c>
      <c r="AG1237">
        <v>0</v>
      </c>
      <c r="AH1237" t="s">
        <v>182</v>
      </c>
      <c r="AI1237" s="1">
        <v>44672.618888888886</v>
      </c>
      <c r="AJ1237">
        <v>1226</v>
      </c>
      <c r="AK1237">
        <v>2</v>
      </c>
      <c r="AL1237">
        <v>0</v>
      </c>
      <c r="AM1237">
        <v>2</v>
      </c>
      <c r="AN1237">
        <v>0</v>
      </c>
      <c r="AO1237">
        <v>2</v>
      </c>
      <c r="AP1237">
        <v>54</v>
      </c>
      <c r="AQ1237">
        <v>0</v>
      </c>
      <c r="AR1237">
        <v>0</v>
      </c>
      <c r="AS1237">
        <v>0</v>
      </c>
      <c r="AT1237" t="s">
        <v>87</v>
      </c>
      <c r="AU1237" t="s">
        <v>87</v>
      </c>
      <c r="AV1237" t="s">
        <v>87</v>
      </c>
      <c r="AW1237" t="s">
        <v>87</v>
      </c>
      <c r="AX1237" t="s">
        <v>87</v>
      </c>
      <c r="AY1237" t="s">
        <v>87</v>
      </c>
      <c r="AZ1237" t="s">
        <v>87</v>
      </c>
      <c r="BA1237" t="s">
        <v>87</v>
      </c>
      <c r="BB1237" t="s">
        <v>87</v>
      </c>
      <c r="BC1237" t="s">
        <v>87</v>
      </c>
      <c r="BD1237" t="s">
        <v>87</v>
      </c>
      <c r="BE1237" t="s">
        <v>87</v>
      </c>
    </row>
    <row r="1238" spans="1:57" hidden="1" x14ac:dyDescent="0.45">
      <c r="A1238" t="s">
        <v>2710</v>
      </c>
      <c r="B1238" t="s">
        <v>79</v>
      </c>
      <c r="C1238" t="s">
        <v>2488</v>
      </c>
      <c r="D1238" t="s">
        <v>81</v>
      </c>
      <c r="E1238" s="2" t="str">
        <f>HYPERLINK("capsilon://?command=openfolder&amp;siteaddress=FAM.docvelocity-na8.net&amp;folderid=FXA6DB3EF7-6FFC-ADF6-4FA5-5AFE66152114","FX22047342")</f>
        <v>FX22047342</v>
      </c>
      <c r="F1238" t="s">
        <v>19</v>
      </c>
      <c r="G1238" t="s">
        <v>19</v>
      </c>
      <c r="H1238" t="s">
        <v>82</v>
      </c>
      <c r="I1238" t="s">
        <v>2711</v>
      </c>
      <c r="J1238">
        <v>0</v>
      </c>
      <c r="K1238" t="s">
        <v>84</v>
      </c>
      <c r="L1238" t="s">
        <v>85</v>
      </c>
      <c r="M1238" t="s">
        <v>86</v>
      </c>
      <c r="N1238">
        <v>2</v>
      </c>
      <c r="O1238" s="1">
        <v>44672.51871527778</v>
      </c>
      <c r="P1238" s="1">
        <v>44672.525300925925</v>
      </c>
      <c r="Q1238">
        <v>305</v>
      </c>
      <c r="R1238">
        <v>264</v>
      </c>
      <c r="S1238" t="b">
        <v>0</v>
      </c>
      <c r="T1238" t="s">
        <v>87</v>
      </c>
      <c r="U1238" t="b">
        <v>0</v>
      </c>
      <c r="V1238" t="s">
        <v>148</v>
      </c>
      <c r="W1238" s="1">
        <v>44672.521041666667</v>
      </c>
      <c r="X1238">
        <v>139</v>
      </c>
      <c r="Y1238">
        <v>9</v>
      </c>
      <c r="Z1238">
        <v>0</v>
      </c>
      <c r="AA1238">
        <v>9</v>
      </c>
      <c r="AB1238">
        <v>0</v>
      </c>
      <c r="AC1238">
        <v>2</v>
      </c>
      <c r="AD1238">
        <v>-9</v>
      </c>
      <c r="AE1238">
        <v>0</v>
      </c>
      <c r="AF1238">
        <v>0</v>
      </c>
      <c r="AG1238">
        <v>0</v>
      </c>
      <c r="AH1238" t="s">
        <v>99</v>
      </c>
      <c r="AI1238" s="1">
        <v>44672.525300925925</v>
      </c>
      <c r="AJ1238">
        <v>125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-9</v>
      </c>
      <c r="AQ1238">
        <v>0</v>
      </c>
      <c r="AR1238">
        <v>0</v>
      </c>
      <c r="AS1238">
        <v>0</v>
      </c>
      <c r="AT1238" t="s">
        <v>87</v>
      </c>
      <c r="AU1238" t="s">
        <v>87</v>
      </c>
      <c r="AV1238" t="s">
        <v>87</v>
      </c>
      <c r="AW1238" t="s">
        <v>87</v>
      </c>
      <c r="AX1238" t="s">
        <v>87</v>
      </c>
      <c r="AY1238" t="s">
        <v>87</v>
      </c>
      <c r="AZ1238" t="s">
        <v>87</v>
      </c>
      <c r="BA1238" t="s">
        <v>87</v>
      </c>
      <c r="BB1238" t="s">
        <v>87</v>
      </c>
      <c r="BC1238" t="s">
        <v>87</v>
      </c>
      <c r="BD1238" t="s">
        <v>87</v>
      </c>
      <c r="BE1238" t="s">
        <v>87</v>
      </c>
    </row>
    <row r="1239" spans="1:57" hidden="1" x14ac:dyDescent="0.45">
      <c r="A1239" t="s">
        <v>2712</v>
      </c>
      <c r="B1239" t="s">
        <v>79</v>
      </c>
      <c r="C1239" t="s">
        <v>1296</v>
      </c>
      <c r="D1239" t="s">
        <v>81</v>
      </c>
      <c r="E1239" s="2" t="str">
        <f>HYPERLINK("capsilon://?command=openfolder&amp;siteaddress=FAM.docvelocity-na8.net&amp;folderid=FXEA18ECE4-1502-3D29-6722-CCAFC23EB3F1","FX22021988")</f>
        <v>FX22021988</v>
      </c>
      <c r="F1239" t="s">
        <v>19</v>
      </c>
      <c r="G1239" t="s">
        <v>19</v>
      </c>
      <c r="H1239" t="s">
        <v>82</v>
      </c>
      <c r="I1239" t="s">
        <v>2713</v>
      </c>
      <c r="J1239">
        <v>0</v>
      </c>
      <c r="K1239" t="s">
        <v>84</v>
      </c>
      <c r="L1239" t="s">
        <v>85</v>
      </c>
      <c r="M1239" t="s">
        <v>86</v>
      </c>
      <c r="N1239">
        <v>2</v>
      </c>
      <c r="O1239" s="1">
        <v>44672.551412037035</v>
      </c>
      <c r="P1239" s="1">
        <v>44672.619131944448</v>
      </c>
      <c r="Q1239">
        <v>5712</v>
      </c>
      <c r="R1239">
        <v>139</v>
      </c>
      <c r="S1239" t="b">
        <v>0</v>
      </c>
      <c r="T1239" t="s">
        <v>87</v>
      </c>
      <c r="U1239" t="b">
        <v>0</v>
      </c>
      <c r="V1239" t="s">
        <v>531</v>
      </c>
      <c r="W1239" s="1">
        <v>44672.553414351853</v>
      </c>
      <c r="X1239">
        <v>72</v>
      </c>
      <c r="Y1239">
        <v>0</v>
      </c>
      <c r="Z1239">
        <v>0</v>
      </c>
      <c r="AA1239">
        <v>0</v>
      </c>
      <c r="AB1239">
        <v>37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">
        <v>182</v>
      </c>
      <c r="AI1239" s="1">
        <v>44672.619131944448</v>
      </c>
      <c r="AJ1239">
        <v>20</v>
      </c>
      <c r="AK1239">
        <v>0</v>
      </c>
      <c r="AL1239">
        <v>0</v>
      </c>
      <c r="AM1239">
        <v>0</v>
      </c>
      <c r="AN1239">
        <v>37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 t="s">
        <v>87</v>
      </c>
      <c r="AU1239" t="s">
        <v>87</v>
      </c>
      <c r="AV1239" t="s">
        <v>87</v>
      </c>
      <c r="AW1239" t="s">
        <v>87</v>
      </c>
      <c r="AX1239" t="s">
        <v>87</v>
      </c>
      <c r="AY1239" t="s">
        <v>87</v>
      </c>
      <c r="AZ1239" t="s">
        <v>87</v>
      </c>
      <c r="BA1239" t="s">
        <v>87</v>
      </c>
      <c r="BB1239" t="s">
        <v>87</v>
      </c>
      <c r="BC1239" t="s">
        <v>87</v>
      </c>
      <c r="BD1239" t="s">
        <v>87</v>
      </c>
      <c r="BE1239" t="s">
        <v>87</v>
      </c>
    </row>
    <row r="1240" spans="1:57" hidden="1" x14ac:dyDescent="0.45">
      <c r="A1240" t="s">
        <v>2714</v>
      </c>
      <c r="B1240" t="s">
        <v>79</v>
      </c>
      <c r="C1240" t="s">
        <v>2503</v>
      </c>
      <c r="D1240" t="s">
        <v>81</v>
      </c>
      <c r="E1240" s="2" t="str">
        <f>HYPERLINK("capsilon://?command=openfolder&amp;siteaddress=FAM.docvelocity-na8.net&amp;folderid=FXFEC20D9E-115D-F3D3-F69D-2799873AC5F2","FX22044723")</f>
        <v>FX22044723</v>
      </c>
      <c r="F1240" t="s">
        <v>19</v>
      </c>
      <c r="G1240" t="s">
        <v>19</v>
      </c>
      <c r="H1240" t="s">
        <v>82</v>
      </c>
      <c r="I1240" t="s">
        <v>2715</v>
      </c>
      <c r="J1240">
        <v>28</v>
      </c>
      <c r="K1240" t="s">
        <v>84</v>
      </c>
      <c r="L1240" t="s">
        <v>85</v>
      </c>
      <c r="M1240" t="s">
        <v>86</v>
      </c>
      <c r="N1240">
        <v>2</v>
      </c>
      <c r="O1240" s="1">
        <v>44672.595613425925</v>
      </c>
      <c r="P1240" s="1">
        <v>44672.637685185182</v>
      </c>
      <c r="Q1240">
        <v>3102</v>
      </c>
      <c r="R1240">
        <v>533</v>
      </c>
      <c r="S1240" t="b">
        <v>0</v>
      </c>
      <c r="T1240" t="s">
        <v>87</v>
      </c>
      <c r="U1240" t="b">
        <v>0</v>
      </c>
      <c r="V1240" t="s">
        <v>108</v>
      </c>
      <c r="W1240" s="1">
        <v>44672.621562499997</v>
      </c>
      <c r="X1240">
        <v>174</v>
      </c>
      <c r="Y1240">
        <v>0</v>
      </c>
      <c r="Z1240">
        <v>0</v>
      </c>
      <c r="AA1240">
        <v>0</v>
      </c>
      <c r="AB1240">
        <v>21</v>
      </c>
      <c r="AC1240">
        <v>0</v>
      </c>
      <c r="AD1240">
        <v>28</v>
      </c>
      <c r="AE1240">
        <v>0</v>
      </c>
      <c r="AF1240">
        <v>0</v>
      </c>
      <c r="AG1240">
        <v>0</v>
      </c>
      <c r="AH1240" t="s">
        <v>182</v>
      </c>
      <c r="AI1240" s="1">
        <v>44672.637685185182</v>
      </c>
      <c r="AJ1240">
        <v>304</v>
      </c>
      <c r="AK1240">
        <v>0</v>
      </c>
      <c r="AL1240">
        <v>0</v>
      </c>
      <c r="AM1240">
        <v>0</v>
      </c>
      <c r="AN1240">
        <v>21</v>
      </c>
      <c r="AO1240">
        <v>0</v>
      </c>
      <c r="AP1240">
        <v>28</v>
      </c>
      <c r="AQ1240">
        <v>0</v>
      </c>
      <c r="AR1240">
        <v>0</v>
      </c>
      <c r="AS1240">
        <v>0</v>
      </c>
      <c r="AT1240" t="s">
        <v>87</v>
      </c>
      <c r="AU1240" t="s">
        <v>87</v>
      </c>
      <c r="AV1240" t="s">
        <v>87</v>
      </c>
      <c r="AW1240" t="s">
        <v>87</v>
      </c>
      <c r="AX1240" t="s">
        <v>87</v>
      </c>
      <c r="AY1240" t="s">
        <v>87</v>
      </c>
      <c r="AZ1240" t="s">
        <v>87</v>
      </c>
      <c r="BA1240" t="s">
        <v>87</v>
      </c>
      <c r="BB1240" t="s">
        <v>87</v>
      </c>
      <c r="BC1240" t="s">
        <v>87</v>
      </c>
      <c r="BD1240" t="s">
        <v>87</v>
      </c>
      <c r="BE1240" t="s">
        <v>87</v>
      </c>
    </row>
    <row r="1241" spans="1:57" hidden="1" x14ac:dyDescent="0.45">
      <c r="A1241" t="s">
        <v>2716</v>
      </c>
      <c r="B1241" t="s">
        <v>79</v>
      </c>
      <c r="C1241" t="s">
        <v>2503</v>
      </c>
      <c r="D1241" t="s">
        <v>81</v>
      </c>
      <c r="E1241" s="2" t="str">
        <f>HYPERLINK("capsilon://?command=openfolder&amp;siteaddress=FAM.docvelocity-na8.net&amp;folderid=FXFEC20D9E-115D-F3D3-F69D-2799873AC5F2","FX22044723")</f>
        <v>FX22044723</v>
      </c>
      <c r="F1241" t="s">
        <v>19</v>
      </c>
      <c r="G1241" t="s">
        <v>19</v>
      </c>
      <c r="H1241" t="s">
        <v>82</v>
      </c>
      <c r="I1241" t="s">
        <v>2717</v>
      </c>
      <c r="J1241">
        <v>28</v>
      </c>
      <c r="K1241" t="s">
        <v>84</v>
      </c>
      <c r="L1241" t="s">
        <v>85</v>
      </c>
      <c r="M1241" t="s">
        <v>86</v>
      </c>
      <c r="N1241">
        <v>2</v>
      </c>
      <c r="O1241" s="1">
        <v>44672.600798611114</v>
      </c>
      <c r="P1241" s="1">
        <v>44672.657916666663</v>
      </c>
      <c r="Q1241">
        <v>3294</v>
      </c>
      <c r="R1241">
        <v>1641</v>
      </c>
      <c r="S1241" t="b">
        <v>0</v>
      </c>
      <c r="T1241" t="s">
        <v>87</v>
      </c>
      <c r="U1241" t="b">
        <v>0</v>
      </c>
      <c r="V1241" t="s">
        <v>108</v>
      </c>
      <c r="W1241" s="1">
        <v>44672.62228009259</v>
      </c>
      <c r="X1241">
        <v>62</v>
      </c>
      <c r="Y1241">
        <v>0</v>
      </c>
      <c r="Z1241">
        <v>0</v>
      </c>
      <c r="AA1241">
        <v>0</v>
      </c>
      <c r="AB1241">
        <v>21</v>
      </c>
      <c r="AC1241">
        <v>0</v>
      </c>
      <c r="AD1241">
        <v>28</v>
      </c>
      <c r="AE1241">
        <v>0</v>
      </c>
      <c r="AF1241">
        <v>0</v>
      </c>
      <c r="AG1241">
        <v>0</v>
      </c>
      <c r="AH1241" t="s">
        <v>479</v>
      </c>
      <c r="AI1241" s="1">
        <v>44672.657916666663</v>
      </c>
      <c r="AJ1241">
        <v>185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28</v>
      </c>
      <c r="AQ1241">
        <v>21</v>
      </c>
      <c r="AR1241">
        <v>0</v>
      </c>
      <c r="AS1241">
        <v>2</v>
      </c>
      <c r="AT1241" t="s">
        <v>87</v>
      </c>
      <c r="AU1241" t="s">
        <v>87</v>
      </c>
      <c r="AV1241" t="s">
        <v>87</v>
      </c>
      <c r="AW1241" t="s">
        <v>87</v>
      </c>
      <c r="AX1241" t="s">
        <v>87</v>
      </c>
      <c r="AY1241" t="s">
        <v>87</v>
      </c>
      <c r="AZ1241" t="s">
        <v>87</v>
      </c>
      <c r="BA1241" t="s">
        <v>87</v>
      </c>
      <c r="BB1241" t="s">
        <v>87</v>
      </c>
      <c r="BC1241" t="s">
        <v>87</v>
      </c>
      <c r="BD1241" t="s">
        <v>87</v>
      </c>
      <c r="BE1241" t="s">
        <v>87</v>
      </c>
    </row>
    <row r="1242" spans="1:57" hidden="1" x14ac:dyDescent="0.45">
      <c r="A1242" t="s">
        <v>2718</v>
      </c>
      <c r="B1242" t="s">
        <v>79</v>
      </c>
      <c r="C1242" t="s">
        <v>1430</v>
      </c>
      <c r="D1242" t="s">
        <v>81</v>
      </c>
      <c r="E1242" s="2" t="str">
        <f>HYPERLINK("capsilon://?command=openfolder&amp;siteaddress=FAM.docvelocity-na8.net&amp;folderid=FXC74A307B-0DDC-43A5-3618-CA94E30EBF77","FX220313377")</f>
        <v>FX220313377</v>
      </c>
      <c r="F1242" t="s">
        <v>19</v>
      </c>
      <c r="G1242" t="s">
        <v>19</v>
      </c>
      <c r="H1242" t="s">
        <v>82</v>
      </c>
      <c r="I1242" t="s">
        <v>2719</v>
      </c>
      <c r="J1242">
        <v>0</v>
      </c>
      <c r="K1242" t="s">
        <v>84</v>
      </c>
      <c r="L1242" t="s">
        <v>85</v>
      </c>
      <c r="M1242" t="s">
        <v>86</v>
      </c>
      <c r="N1242">
        <v>2</v>
      </c>
      <c r="O1242" s="1">
        <v>44655.576064814813</v>
      </c>
      <c r="P1242" s="1">
        <v>44655.655613425923</v>
      </c>
      <c r="Q1242">
        <v>6640</v>
      </c>
      <c r="R1242">
        <v>233</v>
      </c>
      <c r="S1242" t="b">
        <v>0</v>
      </c>
      <c r="T1242" t="s">
        <v>87</v>
      </c>
      <c r="U1242" t="b">
        <v>0</v>
      </c>
      <c r="V1242" t="s">
        <v>196</v>
      </c>
      <c r="W1242" s="1">
        <v>44655.577499999999</v>
      </c>
      <c r="X1242">
        <v>114</v>
      </c>
      <c r="Y1242">
        <v>9</v>
      </c>
      <c r="Z1242">
        <v>0</v>
      </c>
      <c r="AA1242">
        <v>9</v>
      </c>
      <c r="AB1242">
        <v>0</v>
      </c>
      <c r="AC1242">
        <v>0</v>
      </c>
      <c r="AD1242">
        <v>-9</v>
      </c>
      <c r="AE1242">
        <v>0</v>
      </c>
      <c r="AF1242">
        <v>0</v>
      </c>
      <c r="AG1242">
        <v>0</v>
      </c>
      <c r="AH1242" t="s">
        <v>99</v>
      </c>
      <c r="AI1242" s="1">
        <v>44655.655613425923</v>
      </c>
      <c r="AJ1242">
        <v>119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-9</v>
      </c>
      <c r="AQ1242">
        <v>0</v>
      </c>
      <c r="AR1242">
        <v>0</v>
      </c>
      <c r="AS1242">
        <v>0</v>
      </c>
      <c r="AT1242" t="s">
        <v>87</v>
      </c>
      <c r="AU1242" t="s">
        <v>87</v>
      </c>
      <c r="AV1242" t="s">
        <v>87</v>
      </c>
      <c r="AW1242" t="s">
        <v>87</v>
      </c>
      <c r="AX1242" t="s">
        <v>87</v>
      </c>
      <c r="AY1242" t="s">
        <v>87</v>
      </c>
      <c r="AZ1242" t="s">
        <v>87</v>
      </c>
      <c r="BA1242" t="s">
        <v>87</v>
      </c>
      <c r="BB1242" t="s">
        <v>87</v>
      </c>
      <c r="BC1242" t="s">
        <v>87</v>
      </c>
      <c r="BD1242" t="s">
        <v>87</v>
      </c>
      <c r="BE1242" t="s">
        <v>87</v>
      </c>
    </row>
    <row r="1243" spans="1:57" hidden="1" x14ac:dyDescent="0.45">
      <c r="A1243" t="s">
        <v>2720</v>
      </c>
      <c r="B1243" t="s">
        <v>79</v>
      </c>
      <c r="C1243" t="s">
        <v>2721</v>
      </c>
      <c r="D1243" t="s">
        <v>81</v>
      </c>
      <c r="E1243" s="2" t="str">
        <f>HYPERLINK("capsilon://?command=openfolder&amp;siteaddress=FAM.docvelocity-na8.net&amp;folderid=FX375EA181-92E5-7F11-DC73-D176BBDAFDD3","FX22047211")</f>
        <v>FX22047211</v>
      </c>
      <c r="F1243" t="s">
        <v>19</v>
      </c>
      <c r="G1243" t="s">
        <v>19</v>
      </c>
      <c r="H1243" t="s">
        <v>82</v>
      </c>
      <c r="I1243" t="s">
        <v>2722</v>
      </c>
      <c r="J1243">
        <v>287</v>
      </c>
      <c r="K1243" t="s">
        <v>84</v>
      </c>
      <c r="L1243" t="s">
        <v>85</v>
      </c>
      <c r="M1243" t="s">
        <v>86</v>
      </c>
      <c r="N1243">
        <v>1</v>
      </c>
      <c r="O1243" s="1">
        <v>44672.638854166667</v>
      </c>
      <c r="P1243" s="1">
        <v>44672.651712962965</v>
      </c>
      <c r="Q1243">
        <v>932</v>
      </c>
      <c r="R1243">
        <v>179</v>
      </c>
      <c r="S1243" t="b">
        <v>0</v>
      </c>
      <c r="T1243" t="s">
        <v>87</v>
      </c>
      <c r="U1243" t="b">
        <v>0</v>
      </c>
      <c r="V1243" t="s">
        <v>88</v>
      </c>
      <c r="W1243" s="1">
        <v>44672.651712962965</v>
      </c>
      <c r="X1243">
        <v>144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287</v>
      </c>
      <c r="AE1243">
        <v>260</v>
      </c>
      <c r="AF1243">
        <v>0</v>
      </c>
      <c r="AG1243">
        <v>9</v>
      </c>
      <c r="AH1243" t="s">
        <v>87</v>
      </c>
      <c r="AI1243" t="s">
        <v>87</v>
      </c>
      <c r="AJ1243" t="s">
        <v>87</v>
      </c>
      <c r="AK1243" t="s">
        <v>87</v>
      </c>
      <c r="AL1243" t="s">
        <v>87</v>
      </c>
      <c r="AM1243" t="s">
        <v>87</v>
      </c>
      <c r="AN1243" t="s">
        <v>87</v>
      </c>
      <c r="AO1243" t="s">
        <v>87</v>
      </c>
      <c r="AP1243" t="s">
        <v>87</v>
      </c>
      <c r="AQ1243" t="s">
        <v>87</v>
      </c>
      <c r="AR1243" t="s">
        <v>87</v>
      </c>
      <c r="AS1243" t="s">
        <v>87</v>
      </c>
      <c r="AT1243" t="s">
        <v>87</v>
      </c>
      <c r="AU1243" t="s">
        <v>87</v>
      </c>
      <c r="AV1243" t="s">
        <v>87</v>
      </c>
      <c r="AW1243" t="s">
        <v>87</v>
      </c>
      <c r="AX1243" t="s">
        <v>87</v>
      </c>
      <c r="AY1243" t="s">
        <v>87</v>
      </c>
      <c r="AZ1243" t="s">
        <v>87</v>
      </c>
      <c r="BA1243" t="s">
        <v>87</v>
      </c>
      <c r="BB1243" t="s">
        <v>87</v>
      </c>
      <c r="BC1243" t="s">
        <v>87</v>
      </c>
      <c r="BD1243" t="s">
        <v>87</v>
      </c>
      <c r="BE1243" t="s">
        <v>87</v>
      </c>
    </row>
    <row r="1244" spans="1:57" hidden="1" x14ac:dyDescent="0.45">
      <c r="A1244" t="s">
        <v>2723</v>
      </c>
      <c r="B1244" t="s">
        <v>79</v>
      </c>
      <c r="C1244" t="s">
        <v>2721</v>
      </c>
      <c r="D1244" t="s">
        <v>81</v>
      </c>
      <c r="E1244" s="2" t="str">
        <f>HYPERLINK("capsilon://?command=openfolder&amp;siteaddress=FAM.docvelocity-na8.net&amp;folderid=FX375EA181-92E5-7F11-DC73-D176BBDAFDD3","FX22047211")</f>
        <v>FX22047211</v>
      </c>
      <c r="F1244" t="s">
        <v>19</v>
      </c>
      <c r="G1244" t="s">
        <v>19</v>
      </c>
      <c r="H1244" t="s">
        <v>82</v>
      </c>
      <c r="I1244" t="s">
        <v>2722</v>
      </c>
      <c r="J1244">
        <v>435</v>
      </c>
      <c r="K1244" t="s">
        <v>84</v>
      </c>
      <c r="L1244" t="s">
        <v>85</v>
      </c>
      <c r="M1244" t="s">
        <v>86</v>
      </c>
      <c r="N1244">
        <v>2</v>
      </c>
      <c r="O1244" s="1">
        <v>44672.652511574073</v>
      </c>
      <c r="P1244" s="1">
        <v>44672.731354166666</v>
      </c>
      <c r="Q1244">
        <v>1617</v>
      </c>
      <c r="R1244">
        <v>5195</v>
      </c>
      <c r="S1244" t="b">
        <v>0</v>
      </c>
      <c r="T1244" t="s">
        <v>87</v>
      </c>
      <c r="U1244" t="b">
        <v>1</v>
      </c>
      <c r="V1244" t="s">
        <v>127</v>
      </c>
      <c r="W1244" s="1">
        <v>44672.712337962963</v>
      </c>
      <c r="X1244">
        <v>3020</v>
      </c>
      <c r="Y1244">
        <v>259</v>
      </c>
      <c r="Z1244">
        <v>0</v>
      </c>
      <c r="AA1244">
        <v>259</v>
      </c>
      <c r="AB1244">
        <v>515</v>
      </c>
      <c r="AC1244">
        <v>38</v>
      </c>
      <c r="AD1244">
        <v>176</v>
      </c>
      <c r="AE1244">
        <v>0</v>
      </c>
      <c r="AF1244">
        <v>0</v>
      </c>
      <c r="AG1244">
        <v>0</v>
      </c>
      <c r="AH1244" t="s">
        <v>115</v>
      </c>
      <c r="AI1244" s="1">
        <v>44672.731354166666</v>
      </c>
      <c r="AJ1244">
        <v>1642</v>
      </c>
      <c r="AK1244">
        <v>4</v>
      </c>
      <c r="AL1244">
        <v>0</v>
      </c>
      <c r="AM1244">
        <v>4</v>
      </c>
      <c r="AN1244">
        <v>103</v>
      </c>
      <c r="AO1244">
        <v>4</v>
      </c>
      <c r="AP1244">
        <v>172</v>
      </c>
      <c r="AQ1244">
        <v>0</v>
      </c>
      <c r="AR1244">
        <v>0</v>
      </c>
      <c r="AS1244">
        <v>0</v>
      </c>
      <c r="AT1244" t="s">
        <v>87</v>
      </c>
      <c r="AU1244" t="s">
        <v>87</v>
      </c>
      <c r="AV1244" t="s">
        <v>87</v>
      </c>
      <c r="AW1244" t="s">
        <v>87</v>
      </c>
      <c r="AX1244" t="s">
        <v>87</v>
      </c>
      <c r="AY1244" t="s">
        <v>87</v>
      </c>
      <c r="AZ1244" t="s">
        <v>87</v>
      </c>
      <c r="BA1244" t="s">
        <v>87</v>
      </c>
      <c r="BB1244" t="s">
        <v>87</v>
      </c>
      <c r="BC1244" t="s">
        <v>87</v>
      </c>
      <c r="BD1244" t="s">
        <v>87</v>
      </c>
      <c r="BE1244" t="s">
        <v>87</v>
      </c>
    </row>
    <row r="1245" spans="1:57" hidden="1" x14ac:dyDescent="0.45">
      <c r="A1245" t="s">
        <v>2724</v>
      </c>
      <c r="B1245" t="s">
        <v>79</v>
      </c>
      <c r="C1245" t="s">
        <v>2725</v>
      </c>
      <c r="D1245" t="s">
        <v>81</v>
      </c>
      <c r="E1245" s="2" t="str">
        <f>HYPERLINK("capsilon://?command=openfolder&amp;siteaddress=FAM.docvelocity-na8.net&amp;folderid=FX1ED1A3F6-C089-EA76-DEF6-CFB3551DB280","FX22047725")</f>
        <v>FX22047725</v>
      </c>
      <c r="F1245" t="s">
        <v>19</v>
      </c>
      <c r="G1245" t="s">
        <v>19</v>
      </c>
      <c r="H1245" t="s">
        <v>82</v>
      </c>
      <c r="I1245" t="s">
        <v>2726</v>
      </c>
      <c r="J1245">
        <v>281</v>
      </c>
      <c r="K1245" t="s">
        <v>84</v>
      </c>
      <c r="L1245" t="s">
        <v>85</v>
      </c>
      <c r="M1245" t="s">
        <v>86</v>
      </c>
      <c r="N1245">
        <v>1</v>
      </c>
      <c r="O1245" s="1">
        <v>44672.655069444445</v>
      </c>
      <c r="P1245" s="1">
        <v>44672.758252314816</v>
      </c>
      <c r="Q1245">
        <v>8113</v>
      </c>
      <c r="R1245">
        <v>802</v>
      </c>
      <c r="S1245" t="b">
        <v>0</v>
      </c>
      <c r="T1245" t="s">
        <v>87</v>
      </c>
      <c r="U1245" t="b">
        <v>0</v>
      </c>
      <c r="V1245" t="s">
        <v>88</v>
      </c>
      <c r="W1245" s="1">
        <v>44672.758252314816</v>
      </c>
      <c r="X1245">
        <v>515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281</v>
      </c>
      <c r="AE1245">
        <v>257</v>
      </c>
      <c r="AF1245">
        <v>0</v>
      </c>
      <c r="AG1245">
        <v>14</v>
      </c>
      <c r="AH1245" t="s">
        <v>87</v>
      </c>
      <c r="AI1245" t="s">
        <v>87</v>
      </c>
      <c r="AJ1245" t="s">
        <v>87</v>
      </c>
      <c r="AK1245" t="s">
        <v>87</v>
      </c>
      <c r="AL1245" t="s">
        <v>87</v>
      </c>
      <c r="AM1245" t="s">
        <v>87</v>
      </c>
      <c r="AN1245" t="s">
        <v>87</v>
      </c>
      <c r="AO1245" t="s">
        <v>87</v>
      </c>
      <c r="AP1245" t="s">
        <v>87</v>
      </c>
      <c r="AQ1245" t="s">
        <v>87</v>
      </c>
      <c r="AR1245" t="s">
        <v>87</v>
      </c>
      <c r="AS1245" t="s">
        <v>87</v>
      </c>
      <c r="AT1245" t="s">
        <v>87</v>
      </c>
      <c r="AU1245" t="s">
        <v>87</v>
      </c>
      <c r="AV1245" t="s">
        <v>87</v>
      </c>
      <c r="AW1245" t="s">
        <v>87</v>
      </c>
      <c r="AX1245" t="s">
        <v>87</v>
      </c>
      <c r="AY1245" t="s">
        <v>87</v>
      </c>
      <c r="AZ1245" t="s">
        <v>87</v>
      </c>
      <c r="BA1245" t="s">
        <v>87</v>
      </c>
      <c r="BB1245" t="s">
        <v>87</v>
      </c>
      <c r="BC1245" t="s">
        <v>87</v>
      </c>
      <c r="BD1245" t="s">
        <v>87</v>
      </c>
      <c r="BE1245" t="s">
        <v>87</v>
      </c>
    </row>
    <row r="1246" spans="1:57" hidden="1" x14ac:dyDescent="0.45">
      <c r="A1246" t="s">
        <v>2727</v>
      </c>
      <c r="B1246" t="s">
        <v>79</v>
      </c>
      <c r="C1246" t="s">
        <v>2503</v>
      </c>
      <c r="D1246" t="s">
        <v>81</v>
      </c>
      <c r="E1246" s="2" t="str">
        <f>HYPERLINK("capsilon://?command=openfolder&amp;siteaddress=FAM.docvelocity-na8.net&amp;folderid=FXFEC20D9E-115D-F3D3-F69D-2799873AC5F2","FX22044723")</f>
        <v>FX22044723</v>
      </c>
      <c r="F1246" t="s">
        <v>19</v>
      </c>
      <c r="G1246" t="s">
        <v>19</v>
      </c>
      <c r="H1246" t="s">
        <v>82</v>
      </c>
      <c r="I1246" t="s">
        <v>2717</v>
      </c>
      <c r="J1246">
        <v>56</v>
      </c>
      <c r="K1246" t="s">
        <v>84</v>
      </c>
      <c r="L1246" t="s">
        <v>85</v>
      </c>
      <c r="M1246" t="s">
        <v>86</v>
      </c>
      <c r="N1246">
        <v>2</v>
      </c>
      <c r="O1246" s="1">
        <v>44672.658553240741</v>
      </c>
      <c r="P1246" s="1">
        <v>44672.703993055555</v>
      </c>
      <c r="Q1246">
        <v>2770</v>
      </c>
      <c r="R1246">
        <v>1156</v>
      </c>
      <c r="S1246" t="b">
        <v>0</v>
      </c>
      <c r="T1246" t="s">
        <v>87</v>
      </c>
      <c r="U1246" t="b">
        <v>1</v>
      </c>
      <c r="V1246" t="s">
        <v>531</v>
      </c>
      <c r="W1246" s="1">
        <v>44672.672962962963</v>
      </c>
      <c r="X1246">
        <v>743</v>
      </c>
      <c r="Y1246">
        <v>21</v>
      </c>
      <c r="Z1246">
        <v>0</v>
      </c>
      <c r="AA1246">
        <v>21</v>
      </c>
      <c r="AB1246">
        <v>21</v>
      </c>
      <c r="AC1246">
        <v>20</v>
      </c>
      <c r="AD1246">
        <v>35</v>
      </c>
      <c r="AE1246">
        <v>0</v>
      </c>
      <c r="AF1246">
        <v>0</v>
      </c>
      <c r="AG1246">
        <v>0</v>
      </c>
      <c r="AH1246" t="s">
        <v>99</v>
      </c>
      <c r="AI1246" s="1">
        <v>44672.703993055555</v>
      </c>
      <c r="AJ1246">
        <v>344</v>
      </c>
      <c r="AK1246">
        <v>2</v>
      </c>
      <c r="AL1246">
        <v>0</v>
      </c>
      <c r="AM1246">
        <v>2</v>
      </c>
      <c r="AN1246">
        <v>21</v>
      </c>
      <c r="AO1246">
        <v>2</v>
      </c>
      <c r="AP1246">
        <v>33</v>
      </c>
      <c r="AQ1246">
        <v>0</v>
      </c>
      <c r="AR1246">
        <v>0</v>
      </c>
      <c r="AS1246">
        <v>0</v>
      </c>
      <c r="AT1246" t="s">
        <v>87</v>
      </c>
      <c r="AU1246" t="s">
        <v>87</v>
      </c>
      <c r="AV1246" t="s">
        <v>87</v>
      </c>
      <c r="AW1246" t="s">
        <v>87</v>
      </c>
      <c r="AX1246" t="s">
        <v>87</v>
      </c>
      <c r="AY1246" t="s">
        <v>87</v>
      </c>
      <c r="AZ1246" t="s">
        <v>87</v>
      </c>
      <c r="BA1246" t="s">
        <v>87</v>
      </c>
      <c r="BB1246" t="s">
        <v>87</v>
      </c>
      <c r="BC1246" t="s">
        <v>87</v>
      </c>
      <c r="BD1246" t="s">
        <v>87</v>
      </c>
      <c r="BE1246" t="s">
        <v>87</v>
      </c>
    </row>
    <row r="1247" spans="1:57" hidden="1" x14ac:dyDescent="0.45">
      <c r="A1247" t="s">
        <v>2728</v>
      </c>
      <c r="B1247" t="s">
        <v>79</v>
      </c>
      <c r="C1247" t="s">
        <v>2729</v>
      </c>
      <c r="D1247" t="s">
        <v>81</v>
      </c>
      <c r="E1247" s="2" t="str">
        <f>HYPERLINK("capsilon://?command=openfolder&amp;siteaddress=FAM.docvelocity-na8.net&amp;folderid=FX8ED1F825-CFD9-3815-F4E8-DBD7B2BDABA3","FX22046560")</f>
        <v>FX22046560</v>
      </c>
      <c r="F1247" t="s">
        <v>19</v>
      </c>
      <c r="G1247" t="s">
        <v>19</v>
      </c>
      <c r="H1247" t="s">
        <v>82</v>
      </c>
      <c r="I1247" t="s">
        <v>2730</v>
      </c>
      <c r="J1247">
        <v>0</v>
      </c>
      <c r="K1247" t="s">
        <v>84</v>
      </c>
      <c r="L1247" t="s">
        <v>85</v>
      </c>
      <c r="M1247" t="s">
        <v>86</v>
      </c>
      <c r="N1247">
        <v>2</v>
      </c>
      <c r="O1247" s="1">
        <v>44672.664583333331</v>
      </c>
      <c r="P1247" s="1">
        <v>44672.706076388888</v>
      </c>
      <c r="Q1247">
        <v>3289</v>
      </c>
      <c r="R1247">
        <v>296</v>
      </c>
      <c r="S1247" t="b">
        <v>0</v>
      </c>
      <c r="T1247" t="s">
        <v>87</v>
      </c>
      <c r="U1247" t="b">
        <v>0</v>
      </c>
      <c r="V1247" t="s">
        <v>136</v>
      </c>
      <c r="W1247" s="1">
        <v>44672.671458333331</v>
      </c>
      <c r="X1247">
        <v>117</v>
      </c>
      <c r="Y1247">
        <v>9</v>
      </c>
      <c r="Z1247">
        <v>0</v>
      </c>
      <c r="AA1247">
        <v>9</v>
      </c>
      <c r="AB1247">
        <v>0</v>
      </c>
      <c r="AC1247">
        <v>0</v>
      </c>
      <c r="AD1247">
        <v>-9</v>
      </c>
      <c r="AE1247">
        <v>0</v>
      </c>
      <c r="AF1247">
        <v>0</v>
      </c>
      <c r="AG1247">
        <v>0</v>
      </c>
      <c r="AH1247" t="s">
        <v>99</v>
      </c>
      <c r="AI1247" s="1">
        <v>44672.706076388888</v>
      </c>
      <c r="AJ1247">
        <v>179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-9</v>
      </c>
      <c r="AQ1247">
        <v>0</v>
      </c>
      <c r="AR1247">
        <v>0</v>
      </c>
      <c r="AS1247">
        <v>0</v>
      </c>
      <c r="AT1247" t="s">
        <v>87</v>
      </c>
      <c r="AU1247" t="s">
        <v>87</v>
      </c>
      <c r="AV1247" t="s">
        <v>87</v>
      </c>
      <c r="AW1247" t="s">
        <v>87</v>
      </c>
      <c r="AX1247" t="s">
        <v>87</v>
      </c>
      <c r="AY1247" t="s">
        <v>87</v>
      </c>
      <c r="AZ1247" t="s">
        <v>87</v>
      </c>
      <c r="BA1247" t="s">
        <v>87</v>
      </c>
      <c r="BB1247" t="s">
        <v>87</v>
      </c>
      <c r="BC1247" t="s">
        <v>87</v>
      </c>
      <c r="BD1247" t="s">
        <v>87</v>
      </c>
      <c r="BE1247" t="s">
        <v>87</v>
      </c>
    </row>
    <row r="1248" spans="1:57" hidden="1" x14ac:dyDescent="0.45">
      <c r="A1248" t="s">
        <v>2731</v>
      </c>
      <c r="B1248" t="s">
        <v>79</v>
      </c>
      <c r="C1248" t="s">
        <v>2732</v>
      </c>
      <c r="D1248" t="s">
        <v>81</v>
      </c>
      <c r="E1248" s="2" t="str">
        <f>HYPERLINK("capsilon://?command=openfolder&amp;siteaddress=FAM.docvelocity-na8.net&amp;folderid=FX41E0F1C0-F02D-0872-B0FD-625D31DA0944","FX220314003")</f>
        <v>FX220314003</v>
      </c>
      <c r="F1248" t="s">
        <v>19</v>
      </c>
      <c r="G1248" t="s">
        <v>19</v>
      </c>
      <c r="H1248" t="s">
        <v>82</v>
      </c>
      <c r="I1248" t="s">
        <v>2733</v>
      </c>
      <c r="J1248">
        <v>124</v>
      </c>
      <c r="K1248" t="s">
        <v>84</v>
      </c>
      <c r="L1248" t="s">
        <v>85</v>
      </c>
      <c r="M1248" t="s">
        <v>86</v>
      </c>
      <c r="N1248">
        <v>1</v>
      </c>
      <c r="O1248" s="1">
        <v>44655.579513888886</v>
      </c>
      <c r="P1248" s="1">
        <v>44655.615173611113</v>
      </c>
      <c r="Q1248">
        <v>2528</v>
      </c>
      <c r="R1248">
        <v>553</v>
      </c>
      <c r="S1248" t="b">
        <v>0</v>
      </c>
      <c r="T1248" t="s">
        <v>87</v>
      </c>
      <c r="U1248" t="b">
        <v>0</v>
      </c>
      <c r="V1248" t="s">
        <v>88</v>
      </c>
      <c r="W1248" s="1">
        <v>44655.615173611113</v>
      </c>
      <c r="X1248">
        <v>311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124</v>
      </c>
      <c r="AE1248">
        <v>105</v>
      </c>
      <c r="AF1248">
        <v>0</v>
      </c>
      <c r="AG1248">
        <v>7</v>
      </c>
      <c r="AH1248" t="s">
        <v>87</v>
      </c>
      <c r="AI1248" t="s">
        <v>87</v>
      </c>
      <c r="AJ1248" t="s">
        <v>87</v>
      </c>
      <c r="AK1248" t="s">
        <v>87</v>
      </c>
      <c r="AL1248" t="s">
        <v>87</v>
      </c>
      <c r="AM1248" t="s">
        <v>87</v>
      </c>
      <c r="AN1248" t="s">
        <v>87</v>
      </c>
      <c r="AO1248" t="s">
        <v>87</v>
      </c>
      <c r="AP1248" t="s">
        <v>87</v>
      </c>
      <c r="AQ1248" t="s">
        <v>87</v>
      </c>
      <c r="AR1248" t="s">
        <v>87</v>
      </c>
      <c r="AS1248" t="s">
        <v>87</v>
      </c>
      <c r="AT1248" t="s">
        <v>87</v>
      </c>
      <c r="AU1248" t="s">
        <v>87</v>
      </c>
      <c r="AV1248" t="s">
        <v>87</v>
      </c>
      <c r="AW1248" t="s">
        <v>87</v>
      </c>
      <c r="AX1248" t="s">
        <v>87</v>
      </c>
      <c r="AY1248" t="s">
        <v>87</v>
      </c>
      <c r="AZ1248" t="s">
        <v>87</v>
      </c>
      <c r="BA1248" t="s">
        <v>87</v>
      </c>
      <c r="BB1248" t="s">
        <v>87</v>
      </c>
      <c r="BC1248" t="s">
        <v>87</v>
      </c>
      <c r="BD1248" t="s">
        <v>87</v>
      </c>
      <c r="BE1248" t="s">
        <v>87</v>
      </c>
    </row>
    <row r="1249" spans="1:57" hidden="1" x14ac:dyDescent="0.45">
      <c r="A1249" t="s">
        <v>2734</v>
      </c>
      <c r="B1249" t="s">
        <v>79</v>
      </c>
      <c r="C1249" t="s">
        <v>2524</v>
      </c>
      <c r="D1249" t="s">
        <v>81</v>
      </c>
      <c r="E1249" s="2" t="str">
        <f>HYPERLINK("capsilon://?command=openfolder&amp;siteaddress=FAM.docvelocity-na8.net&amp;folderid=FX9B28C38C-EB74-538E-DE72-AA76E34B361A","FX22045637")</f>
        <v>FX22045637</v>
      </c>
      <c r="F1249" t="s">
        <v>19</v>
      </c>
      <c r="G1249" t="s">
        <v>19</v>
      </c>
      <c r="H1249" t="s">
        <v>82</v>
      </c>
      <c r="I1249" t="s">
        <v>2735</v>
      </c>
      <c r="J1249">
        <v>0</v>
      </c>
      <c r="K1249" t="s">
        <v>84</v>
      </c>
      <c r="L1249" t="s">
        <v>85</v>
      </c>
      <c r="M1249" t="s">
        <v>86</v>
      </c>
      <c r="N1249">
        <v>2</v>
      </c>
      <c r="O1249" s="1">
        <v>44672.670219907406</v>
      </c>
      <c r="P1249" s="1">
        <v>44672.707071759258</v>
      </c>
      <c r="Q1249">
        <v>2997</v>
      </c>
      <c r="R1249">
        <v>187</v>
      </c>
      <c r="S1249" t="b">
        <v>0</v>
      </c>
      <c r="T1249" t="s">
        <v>87</v>
      </c>
      <c r="U1249" t="b">
        <v>0</v>
      </c>
      <c r="V1249" t="s">
        <v>136</v>
      </c>
      <c r="W1249" s="1">
        <v>44672.672638888886</v>
      </c>
      <c r="X1249">
        <v>102</v>
      </c>
      <c r="Y1249">
        <v>9</v>
      </c>
      <c r="Z1249">
        <v>0</v>
      </c>
      <c r="AA1249">
        <v>9</v>
      </c>
      <c r="AB1249">
        <v>0</v>
      </c>
      <c r="AC1249">
        <v>5</v>
      </c>
      <c r="AD1249">
        <v>-9</v>
      </c>
      <c r="AE1249">
        <v>0</v>
      </c>
      <c r="AF1249">
        <v>0</v>
      </c>
      <c r="AG1249">
        <v>0</v>
      </c>
      <c r="AH1249" t="s">
        <v>99</v>
      </c>
      <c r="AI1249" s="1">
        <v>44672.707071759258</v>
      </c>
      <c r="AJ1249">
        <v>85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-9</v>
      </c>
      <c r="AQ1249">
        <v>0</v>
      </c>
      <c r="AR1249">
        <v>0</v>
      </c>
      <c r="AS1249">
        <v>0</v>
      </c>
      <c r="AT1249" t="s">
        <v>87</v>
      </c>
      <c r="AU1249" t="s">
        <v>87</v>
      </c>
      <c r="AV1249" t="s">
        <v>87</v>
      </c>
      <c r="AW1249" t="s">
        <v>87</v>
      </c>
      <c r="AX1249" t="s">
        <v>87</v>
      </c>
      <c r="AY1249" t="s">
        <v>87</v>
      </c>
      <c r="AZ1249" t="s">
        <v>87</v>
      </c>
      <c r="BA1249" t="s">
        <v>87</v>
      </c>
      <c r="BB1249" t="s">
        <v>87</v>
      </c>
      <c r="BC1249" t="s">
        <v>87</v>
      </c>
      <c r="BD1249" t="s">
        <v>87</v>
      </c>
      <c r="BE1249" t="s">
        <v>87</v>
      </c>
    </row>
    <row r="1250" spans="1:57" hidden="1" x14ac:dyDescent="0.45">
      <c r="A1250" t="s">
        <v>2736</v>
      </c>
      <c r="B1250" t="s">
        <v>79</v>
      </c>
      <c r="C1250" t="s">
        <v>2721</v>
      </c>
      <c r="D1250" t="s">
        <v>81</v>
      </c>
      <c r="E1250" s="2" t="str">
        <f>HYPERLINK("capsilon://?command=openfolder&amp;siteaddress=FAM.docvelocity-na8.net&amp;folderid=FX375EA181-92E5-7F11-DC73-D176BBDAFDD3","FX22047211")</f>
        <v>FX22047211</v>
      </c>
      <c r="F1250" t="s">
        <v>19</v>
      </c>
      <c r="G1250" t="s">
        <v>19</v>
      </c>
      <c r="H1250" t="s">
        <v>82</v>
      </c>
      <c r="I1250" t="s">
        <v>2737</v>
      </c>
      <c r="J1250">
        <v>0</v>
      </c>
      <c r="K1250" t="s">
        <v>84</v>
      </c>
      <c r="L1250" t="s">
        <v>85</v>
      </c>
      <c r="M1250" t="s">
        <v>86</v>
      </c>
      <c r="N1250">
        <v>2</v>
      </c>
      <c r="O1250" s="1">
        <v>44672.671851851854</v>
      </c>
      <c r="P1250" s="1">
        <v>44672.709872685184</v>
      </c>
      <c r="Q1250">
        <v>2740</v>
      </c>
      <c r="R1250">
        <v>545</v>
      </c>
      <c r="S1250" t="b">
        <v>0</v>
      </c>
      <c r="T1250" t="s">
        <v>87</v>
      </c>
      <c r="U1250" t="b">
        <v>0</v>
      </c>
      <c r="V1250" t="s">
        <v>136</v>
      </c>
      <c r="W1250" s="1">
        <v>44672.676157407404</v>
      </c>
      <c r="X1250">
        <v>304</v>
      </c>
      <c r="Y1250">
        <v>52</v>
      </c>
      <c r="Z1250">
        <v>0</v>
      </c>
      <c r="AA1250">
        <v>52</v>
      </c>
      <c r="AB1250">
        <v>0</v>
      </c>
      <c r="AC1250">
        <v>34</v>
      </c>
      <c r="AD1250">
        <v>-52</v>
      </c>
      <c r="AE1250">
        <v>0</v>
      </c>
      <c r="AF1250">
        <v>0</v>
      </c>
      <c r="AG1250">
        <v>0</v>
      </c>
      <c r="AH1250" t="s">
        <v>99</v>
      </c>
      <c r="AI1250" s="1">
        <v>44672.709872685184</v>
      </c>
      <c r="AJ1250">
        <v>241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-52</v>
      </c>
      <c r="AQ1250">
        <v>0</v>
      </c>
      <c r="AR1250">
        <v>0</v>
      </c>
      <c r="AS1250">
        <v>0</v>
      </c>
      <c r="AT1250" t="s">
        <v>87</v>
      </c>
      <c r="AU1250" t="s">
        <v>87</v>
      </c>
      <c r="AV1250" t="s">
        <v>87</v>
      </c>
      <c r="AW1250" t="s">
        <v>87</v>
      </c>
      <c r="AX1250" t="s">
        <v>87</v>
      </c>
      <c r="AY1250" t="s">
        <v>87</v>
      </c>
      <c r="AZ1250" t="s">
        <v>87</v>
      </c>
      <c r="BA1250" t="s">
        <v>87</v>
      </c>
      <c r="BB1250" t="s">
        <v>87</v>
      </c>
      <c r="BC1250" t="s">
        <v>87</v>
      </c>
      <c r="BD1250" t="s">
        <v>87</v>
      </c>
      <c r="BE1250" t="s">
        <v>87</v>
      </c>
    </row>
    <row r="1251" spans="1:57" hidden="1" x14ac:dyDescent="0.45">
      <c r="A1251" t="s">
        <v>2738</v>
      </c>
      <c r="B1251" t="s">
        <v>79</v>
      </c>
      <c r="C1251" t="s">
        <v>2739</v>
      </c>
      <c r="D1251" t="s">
        <v>81</v>
      </c>
      <c r="E1251" s="2" t="str">
        <f t="shared" ref="E1251:E1262" si="29">HYPERLINK("capsilon://?command=openfolder&amp;siteaddress=FAM.docvelocity-na8.net&amp;folderid=FX51250571-ED93-8CCF-5692-70A5CBA8A975","FX22047976")</f>
        <v>FX22047976</v>
      </c>
      <c r="F1251" t="s">
        <v>19</v>
      </c>
      <c r="G1251" t="s">
        <v>19</v>
      </c>
      <c r="H1251" t="s">
        <v>82</v>
      </c>
      <c r="I1251" t="s">
        <v>2740</v>
      </c>
      <c r="J1251">
        <v>79</v>
      </c>
      <c r="K1251" t="s">
        <v>84</v>
      </c>
      <c r="L1251" t="s">
        <v>85</v>
      </c>
      <c r="M1251" t="s">
        <v>86</v>
      </c>
      <c r="N1251">
        <v>2</v>
      </c>
      <c r="O1251" s="1">
        <v>44672.681331018517</v>
      </c>
      <c r="P1251" s="1">
        <v>44672.713240740741</v>
      </c>
      <c r="Q1251">
        <v>2179</v>
      </c>
      <c r="R1251">
        <v>578</v>
      </c>
      <c r="S1251" t="b">
        <v>0</v>
      </c>
      <c r="T1251" t="s">
        <v>87</v>
      </c>
      <c r="U1251" t="b">
        <v>0</v>
      </c>
      <c r="V1251" t="s">
        <v>108</v>
      </c>
      <c r="W1251" s="1">
        <v>44672.684733796297</v>
      </c>
      <c r="X1251">
        <v>288</v>
      </c>
      <c r="Y1251">
        <v>41</v>
      </c>
      <c r="Z1251">
        <v>0</v>
      </c>
      <c r="AA1251">
        <v>41</v>
      </c>
      <c r="AB1251">
        <v>0</v>
      </c>
      <c r="AC1251">
        <v>0</v>
      </c>
      <c r="AD1251">
        <v>38</v>
      </c>
      <c r="AE1251">
        <v>0</v>
      </c>
      <c r="AF1251">
        <v>0</v>
      </c>
      <c r="AG1251">
        <v>0</v>
      </c>
      <c r="AH1251" t="s">
        <v>99</v>
      </c>
      <c r="AI1251" s="1">
        <v>44672.713240740741</v>
      </c>
      <c r="AJ1251">
        <v>290</v>
      </c>
      <c r="AK1251">
        <v>4</v>
      </c>
      <c r="AL1251">
        <v>0</v>
      </c>
      <c r="AM1251">
        <v>4</v>
      </c>
      <c r="AN1251">
        <v>0</v>
      </c>
      <c r="AO1251">
        <v>3</v>
      </c>
      <c r="AP1251">
        <v>34</v>
      </c>
      <c r="AQ1251">
        <v>0</v>
      </c>
      <c r="AR1251">
        <v>0</v>
      </c>
      <c r="AS1251">
        <v>0</v>
      </c>
      <c r="AT1251" t="s">
        <v>87</v>
      </c>
      <c r="AU1251" t="s">
        <v>87</v>
      </c>
      <c r="AV1251" t="s">
        <v>87</v>
      </c>
      <c r="AW1251" t="s">
        <v>87</v>
      </c>
      <c r="AX1251" t="s">
        <v>87</v>
      </c>
      <c r="AY1251" t="s">
        <v>87</v>
      </c>
      <c r="AZ1251" t="s">
        <v>87</v>
      </c>
      <c r="BA1251" t="s">
        <v>87</v>
      </c>
      <c r="BB1251" t="s">
        <v>87</v>
      </c>
      <c r="BC1251" t="s">
        <v>87</v>
      </c>
      <c r="BD1251" t="s">
        <v>87</v>
      </c>
      <c r="BE1251" t="s">
        <v>87</v>
      </c>
    </row>
    <row r="1252" spans="1:57" hidden="1" x14ac:dyDescent="0.45">
      <c r="A1252" t="s">
        <v>2741</v>
      </c>
      <c r="B1252" t="s">
        <v>79</v>
      </c>
      <c r="C1252" t="s">
        <v>2739</v>
      </c>
      <c r="D1252" t="s">
        <v>81</v>
      </c>
      <c r="E1252" s="2" t="str">
        <f t="shared" si="29"/>
        <v>FX22047976</v>
      </c>
      <c r="F1252" t="s">
        <v>19</v>
      </c>
      <c r="G1252" t="s">
        <v>19</v>
      </c>
      <c r="H1252" t="s">
        <v>82</v>
      </c>
      <c r="I1252" t="s">
        <v>2742</v>
      </c>
      <c r="J1252">
        <v>28</v>
      </c>
      <c r="K1252" t="s">
        <v>84</v>
      </c>
      <c r="L1252" t="s">
        <v>85</v>
      </c>
      <c r="M1252" t="s">
        <v>86</v>
      </c>
      <c r="N1252">
        <v>2</v>
      </c>
      <c r="O1252" s="1">
        <v>44672.681516203702</v>
      </c>
      <c r="P1252" s="1">
        <v>44672.712337962963</v>
      </c>
      <c r="Q1252">
        <v>2198</v>
      </c>
      <c r="R1252">
        <v>465</v>
      </c>
      <c r="S1252" t="b">
        <v>0</v>
      </c>
      <c r="T1252" t="s">
        <v>87</v>
      </c>
      <c r="U1252" t="b">
        <v>0</v>
      </c>
      <c r="V1252" t="s">
        <v>114</v>
      </c>
      <c r="W1252" s="1">
        <v>44672.685231481482</v>
      </c>
      <c r="X1252">
        <v>301</v>
      </c>
      <c r="Y1252">
        <v>21</v>
      </c>
      <c r="Z1252">
        <v>0</v>
      </c>
      <c r="AA1252">
        <v>21</v>
      </c>
      <c r="AB1252">
        <v>0</v>
      </c>
      <c r="AC1252">
        <v>16</v>
      </c>
      <c r="AD1252">
        <v>7</v>
      </c>
      <c r="AE1252">
        <v>0</v>
      </c>
      <c r="AF1252">
        <v>0</v>
      </c>
      <c r="AG1252">
        <v>0</v>
      </c>
      <c r="AH1252" t="s">
        <v>115</v>
      </c>
      <c r="AI1252" s="1">
        <v>44672.712337962963</v>
      </c>
      <c r="AJ1252">
        <v>164</v>
      </c>
      <c r="AK1252">
        <v>2</v>
      </c>
      <c r="AL1252">
        <v>0</v>
      </c>
      <c r="AM1252">
        <v>2</v>
      </c>
      <c r="AN1252">
        <v>0</v>
      </c>
      <c r="AO1252">
        <v>2</v>
      </c>
      <c r="AP1252">
        <v>5</v>
      </c>
      <c r="AQ1252">
        <v>0</v>
      </c>
      <c r="AR1252">
        <v>0</v>
      </c>
      <c r="AS1252">
        <v>0</v>
      </c>
      <c r="AT1252" t="s">
        <v>87</v>
      </c>
      <c r="AU1252" t="s">
        <v>87</v>
      </c>
      <c r="AV1252" t="s">
        <v>87</v>
      </c>
      <c r="AW1252" t="s">
        <v>87</v>
      </c>
      <c r="AX1252" t="s">
        <v>87</v>
      </c>
      <c r="AY1252" t="s">
        <v>87</v>
      </c>
      <c r="AZ1252" t="s">
        <v>87</v>
      </c>
      <c r="BA1252" t="s">
        <v>87</v>
      </c>
      <c r="BB1252" t="s">
        <v>87</v>
      </c>
      <c r="BC1252" t="s">
        <v>87</v>
      </c>
      <c r="BD1252" t="s">
        <v>87</v>
      </c>
      <c r="BE1252" t="s">
        <v>87</v>
      </c>
    </row>
    <row r="1253" spans="1:57" hidden="1" x14ac:dyDescent="0.45">
      <c r="A1253" t="s">
        <v>2743</v>
      </c>
      <c r="B1253" t="s">
        <v>79</v>
      </c>
      <c r="C1253" t="s">
        <v>2739</v>
      </c>
      <c r="D1253" t="s">
        <v>81</v>
      </c>
      <c r="E1253" s="2" t="str">
        <f t="shared" si="29"/>
        <v>FX22047976</v>
      </c>
      <c r="F1253" t="s">
        <v>19</v>
      </c>
      <c r="G1253" t="s">
        <v>19</v>
      </c>
      <c r="H1253" t="s">
        <v>82</v>
      </c>
      <c r="I1253" t="s">
        <v>2744</v>
      </c>
      <c r="J1253">
        <v>79</v>
      </c>
      <c r="K1253" t="s">
        <v>84</v>
      </c>
      <c r="L1253" t="s">
        <v>85</v>
      </c>
      <c r="M1253" t="s">
        <v>86</v>
      </c>
      <c r="N1253">
        <v>2</v>
      </c>
      <c r="O1253" s="1">
        <v>44672.681793981479</v>
      </c>
      <c r="P1253" s="1">
        <v>44672.715949074074</v>
      </c>
      <c r="Q1253">
        <v>2530</v>
      </c>
      <c r="R1253">
        <v>421</v>
      </c>
      <c r="S1253" t="b">
        <v>0</v>
      </c>
      <c r="T1253" t="s">
        <v>87</v>
      </c>
      <c r="U1253" t="b">
        <v>0</v>
      </c>
      <c r="V1253" t="s">
        <v>136</v>
      </c>
      <c r="W1253" s="1">
        <v>44672.684872685182</v>
      </c>
      <c r="X1253">
        <v>188</v>
      </c>
      <c r="Y1253">
        <v>41</v>
      </c>
      <c r="Z1253">
        <v>0</v>
      </c>
      <c r="AA1253">
        <v>41</v>
      </c>
      <c r="AB1253">
        <v>0</v>
      </c>
      <c r="AC1253">
        <v>1</v>
      </c>
      <c r="AD1253">
        <v>38</v>
      </c>
      <c r="AE1253">
        <v>0</v>
      </c>
      <c r="AF1253">
        <v>0</v>
      </c>
      <c r="AG1253">
        <v>0</v>
      </c>
      <c r="AH1253" t="s">
        <v>99</v>
      </c>
      <c r="AI1253" s="1">
        <v>44672.715949074074</v>
      </c>
      <c r="AJ1253">
        <v>233</v>
      </c>
      <c r="AK1253">
        <v>3</v>
      </c>
      <c r="AL1253">
        <v>0</v>
      </c>
      <c r="AM1253">
        <v>3</v>
      </c>
      <c r="AN1253">
        <v>0</v>
      </c>
      <c r="AO1253">
        <v>3</v>
      </c>
      <c r="AP1253">
        <v>35</v>
      </c>
      <c r="AQ1253">
        <v>0</v>
      </c>
      <c r="AR1253">
        <v>0</v>
      </c>
      <c r="AS1253">
        <v>0</v>
      </c>
      <c r="AT1253" t="s">
        <v>87</v>
      </c>
      <c r="AU1253" t="s">
        <v>87</v>
      </c>
      <c r="AV1253" t="s">
        <v>87</v>
      </c>
      <c r="AW1253" t="s">
        <v>87</v>
      </c>
      <c r="AX1253" t="s">
        <v>87</v>
      </c>
      <c r="AY1253" t="s">
        <v>87</v>
      </c>
      <c r="AZ1253" t="s">
        <v>87</v>
      </c>
      <c r="BA1253" t="s">
        <v>87</v>
      </c>
      <c r="BB1253" t="s">
        <v>87</v>
      </c>
      <c r="BC1253" t="s">
        <v>87</v>
      </c>
      <c r="BD1253" t="s">
        <v>87</v>
      </c>
      <c r="BE1253" t="s">
        <v>87</v>
      </c>
    </row>
    <row r="1254" spans="1:57" hidden="1" x14ac:dyDescent="0.45">
      <c r="A1254" t="s">
        <v>2745</v>
      </c>
      <c r="B1254" t="s">
        <v>79</v>
      </c>
      <c r="C1254" t="s">
        <v>2739</v>
      </c>
      <c r="D1254" t="s">
        <v>81</v>
      </c>
      <c r="E1254" s="2" t="str">
        <f t="shared" si="29"/>
        <v>FX22047976</v>
      </c>
      <c r="F1254" t="s">
        <v>19</v>
      </c>
      <c r="G1254" t="s">
        <v>19</v>
      </c>
      <c r="H1254" t="s">
        <v>82</v>
      </c>
      <c r="I1254" t="s">
        <v>2746</v>
      </c>
      <c r="J1254">
        <v>28</v>
      </c>
      <c r="K1254" t="s">
        <v>84</v>
      </c>
      <c r="L1254" t="s">
        <v>85</v>
      </c>
      <c r="M1254" t="s">
        <v>86</v>
      </c>
      <c r="N1254">
        <v>2</v>
      </c>
      <c r="O1254" s="1">
        <v>44672.681886574072</v>
      </c>
      <c r="P1254" s="1">
        <v>44672.71837962963</v>
      </c>
      <c r="Q1254">
        <v>2541</v>
      </c>
      <c r="R1254">
        <v>612</v>
      </c>
      <c r="S1254" t="b">
        <v>0</v>
      </c>
      <c r="T1254" t="s">
        <v>87</v>
      </c>
      <c r="U1254" t="b">
        <v>0</v>
      </c>
      <c r="V1254" t="s">
        <v>531</v>
      </c>
      <c r="W1254" s="1">
        <v>44672.688414351855</v>
      </c>
      <c r="X1254">
        <v>403</v>
      </c>
      <c r="Y1254">
        <v>21</v>
      </c>
      <c r="Z1254">
        <v>0</v>
      </c>
      <c r="AA1254">
        <v>21</v>
      </c>
      <c r="AB1254">
        <v>0</v>
      </c>
      <c r="AC1254">
        <v>6</v>
      </c>
      <c r="AD1254">
        <v>7</v>
      </c>
      <c r="AE1254">
        <v>0</v>
      </c>
      <c r="AF1254">
        <v>0</v>
      </c>
      <c r="AG1254">
        <v>0</v>
      </c>
      <c r="AH1254" t="s">
        <v>99</v>
      </c>
      <c r="AI1254" s="1">
        <v>44672.71837962963</v>
      </c>
      <c r="AJ1254">
        <v>209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7</v>
      </c>
      <c r="AQ1254">
        <v>0</v>
      </c>
      <c r="AR1254">
        <v>0</v>
      </c>
      <c r="AS1254">
        <v>0</v>
      </c>
      <c r="AT1254" t="s">
        <v>87</v>
      </c>
      <c r="AU1254" t="s">
        <v>87</v>
      </c>
      <c r="AV1254" t="s">
        <v>87</v>
      </c>
      <c r="AW1254" t="s">
        <v>87</v>
      </c>
      <c r="AX1254" t="s">
        <v>87</v>
      </c>
      <c r="AY1254" t="s">
        <v>87</v>
      </c>
      <c r="AZ1254" t="s">
        <v>87</v>
      </c>
      <c r="BA1254" t="s">
        <v>87</v>
      </c>
      <c r="BB1254" t="s">
        <v>87</v>
      </c>
      <c r="BC1254" t="s">
        <v>87</v>
      </c>
      <c r="BD1254" t="s">
        <v>87</v>
      </c>
      <c r="BE1254" t="s">
        <v>87</v>
      </c>
    </row>
    <row r="1255" spans="1:57" hidden="1" x14ac:dyDescent="0.45">
      <c r="A1255" t="s">
        <v>2747</v>
      </c>
      <c r="B1255" t="s">
        <v>79</v>
      </c>
      <c r="C1255" t="s">
        <v>2739</v>
      </c>
      <c r="D1255" t="s">
        <v>81</v>
      </c>
      <c r="E1255" s="2" t="str">
        <f t="shared" si="29"/>
        <v>FX22047976</v>
      </c>
      <c r="F1255" t="s">
        <v>19</v>
      </c>
      <c r="G1255" t="s">
        <v>19</v>
      </c>
      <c r="H1255" t="s">
        <v>82</v>
      </c>
      <c r="I1255" t="s">
        <v>2748</v>
      </c>
      <c r="J1255">
        <v>82</v>
      </c>
      <c r="K1255" t="s">
        <v>84</v>
      </c>
      <c r="L1255" t="s">
        <v>85</v>
      </c>
      <c r="M1255" t="s">
        <v>86</v>
      </c>
      <c r="N1255">
        <v>2</v>
      </c>
      <c r="O1255" s="1">
        <v>44672.683506944442</v>
      </c>
      <c r="P1255" s="1">
        <v>44672.724085648151</v>
      </c>
      <c r="Q1255">
        <v>2554</v>
      </c>
      <c r="R1255">
        <v>952</v>
      </c>
      <c r="S1255" t="b">
        <v>0</v>
      </c>
      <c r="T1255" t="s">
        <v>87</v>
      </c>
      <c r="U1255" t="b">
        <v>0</v>
      </c>
      <c r="V1255" t="s">
        <v>108</v>
      </c>
      <c r="W1255" s="1">
        <v>44672.690497685187</v>
      </c>
      <c r="X1255">
        <v>497</v>
      </c>
      <c r="Y1255">
        <v>72</v>
      </c>
      <c r="Z1255">
        <v>0</v>
      </c>
      <c r="AA1255">
        <v>72</v>
      </c>
      <c r="AB1255">
        <v>0</v>
      </c>
      <c r="AC1255">
        <v>3</v>
      </c>
      <c r="AD1255">
        <v>10</v>
      </c>
      <c r="AE1255">
        <v>0</v>
      </c>
      <c r="AF1255">
        <v>0</v>
      </c>
      <c r="AG1255">
        <v>0</v>
      </c>
      <c r="AH1255" t="s">
        <v>99</v>
      </c>
      <c r="AI1255" s="1">
        <v>44672.724085648151</v>
      </c>
      <c r="AJ1255">
        <v>447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10</v>
      </c>
      <c r="AQ1255">
        <v>0</v>
      </c>
      <c r="AR1255">
        <v>0</v>
      </c>
      <c r="AS1255">
        <v>0</v>
      </c>
      <c r="AT1255" t="s">
        <v>87</v>
      </c>
      <c r="AU1255" t="s">
        <v>87</v>
      </c>
      <c r="AV1255" t="s">
        <v>87</v>
      </c>
      <c r="AW1255" t="s">
        <v>87</v>
      </c>
      <c r="AX1255" t="s">
        <v>87</v>
      </c>
      <c r="AY1255" t="s">
        <v>87</v>
      </c>
      <c r="AZ1255" t="s">
        <v>87</v>
      </c>
      <c r="BA1255" t="s">
        <v>87</v>
      </c>
      <c r="BB1255" t="s">
        <v>87</v>
      </c>
      <c r="BC1255" t="s">
        <v>87</v>
      </c>
      <c r="BD1255" t="s">
        <v>87</v>
      </c>
      <c r="BE1255" t="s">
        <v>87</v>
      </c>
    </row>
    <row r="1256" spans="1:57" hidden="1" x14ac:dyDescent="0.45">
      <c r="A1256" t="s">
        <v>2749</v>
      </c>
      <c r="B1256" t="s">
        <v>79</v>
      </c>
      <c r="C1256" t="s">
        <v>2739</v>
      </c>
      <c r="D1256" t="s">
        <v>81</v>
      </c>
      <c r="E1256" s="2" t="str">
        <f t="shared" si="29"/>
        <v>FX22047976</v>
      </c>
      <c r="F1256" t="s">
        <v>19</v>
      </c>
      <c r="G1256" t="s">
        <v>19</v>
      </c>
      <c r="H1256" t="s">
        <v>82</v>
      </c>
      <c r="I1256" t="s">
        <v>2750</v>
      </c>
      <c r="J1256">
        <v>0</v>
      </c>
      <c r="K1256" t="s">
        <v>84</v>
      </c>
      <c r="L1256" t="s">
        <v>85</v>
      </c>
      <c r="M1256" t="s">
        <v>86</v>
      </c>
      <c r="N1256">
        <v>2</v>
      </c>
      <c r="O1256" s="1">
        <v>44672.683564814812</v>
      </c>
      <c r="P1256" s="1">
        <v>44672.727060185185</v>
      </c>
      <c r="Q1256">
        <v>3029</v>
      </c>
      <c r="R1256">
        <v>729</v>
      </c>
      <c r="S1256" t="b">
        <v>0</v>
      </c>
      <c r="T1256" t="s">
        <v>87</v>
      </c>
      <c r="U1256" t="b">
        <v>0</v>
      </c>
      <c r="V1256" t="s">
        <v>136</v>
      </c>
      <c r="W1256" s="1">
        <v>44672.690358796295</v>
      </c>
      <c r="X1256">
        <v>473</v>
      </c>
      <c r="Y1256">
        <v>37</v>
      </c>
      <c r="Z1256">
        <v>0</v>
      </c>
      <c r="AA1256">
        <v>37</v>
      </c>
      <c r="AB1256">
        <v>0</v>
      </c>
      <c r="AC1256">
        <v>27</v>
      </c>
      <c r="AD1256">
        <v>-37</v>
      </c>
      <c r="AE1256">
        <v>0</v>
      </c>
      <c r="AF1256">
        <v>0</v>
      </c>
      <c r="AG1256">
        <v>0</v>
      </c>
      <c r="AH1256" t="s">
        <v>99</v>
      </c>
      <c r="AI1256" s="1">
        <v>44672.727060185185</v>
      </c>
      <c r="AJ1256">
        <v>256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-37</v>
      </c>
      <c r="AQ1256">
        <v>0</v>
      </c>
      <c r="AR1256">
        <v>0</v>
      </c>
      <c r="AS1256">
        <v>0</v>
      </c>
      <c r="AT1256" t="s">
        <v>87</v>
      </c>
      <c r="AU1256" t="s">
        <v>87</v>
      </c>
      <c r="AV1256" t="s">
        <v>87</v>
      </c>
      <c r="AW1256" t="s">
        <v>87</v>
      </c>
      <c r="AX1256" t="s">
        <v>87</v>
      </c>
      <c r="AY1256" t="s">
        <v>87</v>
      </c>
      <c r="AZ1256" t="s">
        <v>87</v>
      </c>
      <c r="BA1256" t="s">
        <v>87</v>
      </c>
      <c r="BB1256" t="s">
        <v>87</v>
      </c>
      <c r="BC1256" t="s">
        <v>87</v>
      </c>
      <c r="BD1256" t="s">
        <v>87</v>
      </c>
      <c r="BE1256" t="s">
        <v>87</v>
      </c>
    </row>
    <row r="1257" spans="1:57" hidden="1" x14ac:dyDescent="0.45">
      <c r="A1257" t="s">
        <v>2751</v>
      </c>
      <c r="B1257" t="s">
        <v>79</v>
      </c>
      <c r="C1257" t="s">
        <v>2739</v>
      </c>
      <c r="D1257" t="s">
        <v>81</v>
      </c>
      <c r="E1257" s="2" t="str">
        <f t="shared" si="29"/>
        <v>FX22047976</v>
      </c>
      <c r="F1257" t="s">
        <v>19</v>
      </c>
      <c r="G1257" t="s">
        <v>19</v>
      </c>
      <c r="H1257" t="s">
        <v>82</v>
      </c>
      <c r="I1257" t="s">
        <v>2752</v>
      </c>
      <c r="J1257">
        <v>79</v>
      </c>
      <c r="K1257" t="s">
        <v>84</v>
      </c>
      <c r="L1257" t="s">
        <v>85</v>
      </c>
      <c r="M1257" t="s">
        <v>86</v>
      </c>
      <c r="N1257">
        <v>2</v>
      </c>
      <c r="O1257" s="1">
        <v>44672.684756944444</v>
      </c>
      <c r="P1257" s="1">
        <v>44672.730208333334</v>
      </c>
      <c r="Q1257">
        <v>3312</v>
      </c>
      <c r="R1257">
        <v>615</v>
      </c>
      <c r="S1257" t="b">
        <v>0</v>
      </c>
      <c r="T1257" t="s">
        <v>87</v>
      </c>
      <c r="U1257" t="b">
        <v>0</v>
      </c>
      <c r="V1257" t="s">
        <v>114</v>
      </c>
      <c r="W1257" s="1">
        <v>44672.68922453704</v>
      </c>
      <c r="X1257">
        <v>344</v>
      </c>
      <c r="Y1257">
        <v>41</v>
      </c>
      <c r="Z1257">
        <v>0</v>
      </c>
      <c r="AA1257">
        <v>41</v>
      </c>
      <c r="AB1257">
        <v>0</v>
      </c>
      <c r="AC1257">
        <v>0</v>
      </c>
      <c r="AD1257">
        <v>38</v>
      </c>
      <c r="AE1257">
        <v>0</v>
      </c>
      <c r="AF1257">
        <v>0</v>
      </c>
      <c r="AG1257">
        <v>0</v>
      </c>
      <c r="AH1257" t="s">
        <v>99</v>
      </c>
      <c r="AI1257" s="1">
        <v>44672.730208333334</v>
      </c>
      <c r="AJ1257">
        <v>271</v>
      </c>
      <c r="AK1257">
        <v>3</v>
      </c>
      <c r="AL1257">
        <v>0</v>
      </c>
      <c r="AM1257">
        <v>3</v>
      </c>
      <c r="AN1257">
        <v>0</v>
      </c>
      <c r="AO1257">
        <v>3</v>
      </c>
      <c r="AP1257">
        <v>35</v>
      </c>
      <c r="AQ1257">
        <v>0</v>
      </c>
      <c r="AR1257">
        <v>0</v>
      </c>
      <c r="AS1257">
        <v>0</v>
      </c>
      <c r="AT1257" t="s">
        <v>87</v>
      </c>
      <c r="AU1257" t="s">
        <v>87</v>
      </c>
      <c r="AV1257" t="s">
        <v>87</v>
      </c>
      <c r="AW1257" t="s">
        <v>87</v>
      </c>
      <c r="AX1257" t="s">
        <v>87</v>
      </c>
      <c r="AY1257" t="s">
        <v>87</v>
      </c>
      <c r="AZ1257" t="s">
        <v>87</v>
      </c>
      <c r="BA1257" t="s">
        <v>87</v>
      </c>
      <c r="BB1257" t="s">
        <v>87</v>
      </c>
      <c r="BC1257" t="s">
        <v>87</v>
      </c>
      <c r="BD1257" t="s">
        <v>87</v>
      </c>
      <c r="BE1257" t="s">
        <v>87</v>
      </c>
    </row>
    <row r="1258" spans="1:57" hidden="1" x14ac:dyDescent="0.45">
      <c r="A1258" t="s">
        <v>2753</v>
      </c>
      <c r="B1258" t="s">
        <v>79</v>
      </c>
      <c r="C1258" t="s">
        <v>2739</v>
      </c>
      <c r="D1258" t="s">
        <v>81</v>
      </c>
      <c r="E1258" s="2" t="str">
        <f t="shared" si="29"/>
        <v>FX22047976</v>
      </c>
      <c r="F1258" t="s">
        <v>19</v>
      </c>
      <c r="G1258" t="s">
        <v>19</v>
      </c>
      <c r="H1258" t="s">
        <v>82</v>
      </c>
      <c r="I1258" t="s">
        <v>2754</v>
      </c>
      <c r="J1258">
        <v>28</v>
      </c>
      <c r="K1258" t="s">
        <v>84</v>
      </c>
      <c r="L1258" t="s">
        <v>85</v>
      </c>
      <c r="M1258" t="s">
        <v>86</v>
      </c>
      <c r="N1258">
        <v>2</v>
      </c>
      <c r="O1258" s="1">
        <v>44672.684988425928</v>
      </c>
      <c r="P1258" s="1">
        <v>44672.732303240744</v>
      </c>
      <c r="Q1258">
        <v>3665</v>
      </c>
      <c r="R1258">
        <v>423</v>
      </c>
      <c r="S1258" t="b">
        <v>0</v>
      </c>
      <c r="T1258" t="s">
        <v>87</v>
      </c>
      <c r="U1258" t="b">
        <v>0</v>
      </c>
      <c r="V1258" t="s">
        <v>531</v>
      </c>
      <c r="W1258" s="1">
        <v>44672.691238425927</v>
      </c>
      <c r="X1258">
        <v>243</v>
      </c>
      <c r="Y1258">
        <v>21</v>
      </c>
      <c r="Z1258">
        <v>0</v>
      </c>
      <c r="AA1258">
        <v>21</v>
      </c>
      <c r="AB1258">
        <v>0</v>
      </c>
      <c r="AC1258">
        <v>7</v>
      </c>
      <c r="AD1258">
        <v>7</v>
      </c>
      <c r="AE1258">
        <v>0</v>
      </c>
      <c r="AF1258">
        <v>0</v>
      </c>
      <c r="AG1258">
        <v>0</v>
      </c>
      <c r="AH1258" t="s">
        <v>99</v>
      </c>
      <c r="AI1258" s="1">
        <v>44672.732303240744</v>
      </c>
      <c r="AJ1258">
        <v>180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7</v>
      </c>
      <c r="AQ1258">
        <v>0</v>
      </c>
      <c r="AR1258">
        <v>0</v>
      </c>
      <c r="AS1258">
        <v>0</v>
      </c>
      <c r="AT1258" t="s">
        <v>87</v>
      </c>
      <c r="AU1258" t="s">
        <v>87</v>
      </c>
      <c r="AV1258" t="s">
        <v>87</v>
      </c>
      <c r="AW1258" t="s">
        <v>87</v>
      </c>
      <c r="AX1258" t="s">
        <v>87</v>
      </c>
      <c r="AY1258" t="s">
        <v>87</v>
      </c>
      <c r="AZ1258" t="s">
        <v>87</v>
      </c>
      <c r="BA1258" t="s">
        <v>87</v>
      </c>
      <c r="BB1258" t="s">
        <v>87</v>
      </c>
      <c r="BC1258" t="s">
        <v>87</v>
      </c>
      <c r="BD1258" t="s">
        <v>87</v>
      </c>
      <c r="BE1258" t="s">
        <v>87</v>
      </c>
    </row>
    <row r="1259" spans="1:57" hidden="1" x14ac:dyDescent="0.45">
      <c r="A1259" t="s">
        <v>2755</v>
      </c>
      <c r="B1259" t="s">
        <v>79</v>
      </c>
      <c r="C1259" t="s">
        <v>2739</v>
      </c>
      <c r="D1259" t="s">
        <v>81</v>
      </c>
      <c r="E1259" s="2" t="str">
        <f t="shared" si="29"/>
        <v>FX22047976</v>
      </c>
      <c r="F1259" t="s">
        <v>19</v>
      </c>
      <c r="G1259" t="s">
        <v>19</v>
      </c>
      <c r="H1259" t="s">
        <v>82</v>
      </c>
      <c r="I1259" t="s">
        <v>2756</v>
      </c>
      <c r="J1259">
        <v>79</v>
      </c>
      <c r="K1259" t="s">
        <v>84</v>
      </c>
      <c r="L1259" t="s">
        <v>85</v>
      </c>
      <c r="M1259" t="s">
        <v>86</v>
      </c>
      <c r="N1259">
        <v>2</v>
      </c>
      <c r="O1259" s="1">
        <v>44672.685567129629</v>
      </c>
      <c r="P1259" s="1">
        <v>44672.733472222222</v>
      </c>
      <c r="Q1259">
        <v>3841</v>
      </c>
      <c r="R1259">
        <v>298</v>
      </c>
      <c r="S1259" t="b">
        <v>0</v>
      </c>
      <c r="T1259" t="s">
        <v>87</v>
      </c>
      <c r="U1259" t="b">
        <v>0</v>
      </c>
      <c r="V1259" t="s">
        <v>114</v>
      </c>
      <c r="W1259" s="1">
        <v>44672.690335648149</v>
      </c>
      <c r="X1259">
        <v>95</v>
      </c>
      <c r="Y1259">
        <v>41</v>
      </c>
      <c r="Z1259">
        <v>0</v>
      </c>
      <c r="AA1259">
        <v>41</v>
      </c>
      <c r="AB1259">
        <v>0</v>
      </c>
      <c r="AC1259">
        <v>1</v>
      </c>
      <c r="AD1259">
        <v>38</v>
      </c>
      <c r="AE1259">
        <v>0</v>
      </c>
      <c r="AF1259">
        <v>0</v>
      </c>
      <c r="AG1259">
        <v>0</v>
      </c>
      <c r="AH1259" t="s">
        <v>115</v>
      </c>
      <c r="AI1259" s="1">
        <v>44672.733472222222</v>
      </c>
      <c r="AJ1259">
        <v>182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38</v>
      </c>
      <c r="AQ1259">
        <v>0</v>
      </c>
      <c r="AR1259">
        <v>0</v>
      </c>
      <c r="AS1259">
        <v>0</v>
      </c>
      <c r="AT1259" t="s">
        <v>87</v>
      </c>
      <c r="AU1259" t="s">
        <v>87</v>
      </c>
      <c r="AV1259" t="s">
        <v>87</v>
      </c>
      <c r="AW1259" t="s">
        <v>87</v>
      </c>
      <c r="AX1259" t="s">
        <v>87</v>
      </c>
      <c r="AY1259" t="s">
        <v>87</v>
      </c>
      <c r="AZ1259" t="s">
        <v>87</v>
      </c>
      <c r="BA1259" t="s">
        <v>87</v>
      </c>
      <c r="BB1259" t="s">
        <v>87</v>
      </c>
      <c r="BC1259" t="s">
        <v>87</v>
      </c>
      <c r="BD1259" t="s">
        <v>87</v>
      </c>
      <c r="BE1259" t="s">
        <v>87</v>
      </c>
    </row>
    <row r="1260" spans="1:57" hidden="1" x14ac:dyDescent="0.45">
      <c r="A1260" t="s">
        <v>2757</v>
      </c>
      <c r="B1260" t="s">
        <v>79</v>
      </c>
      <c r="C1260" t="s">
        <v>2739</v>
      </c>
      <c r="D1260" t="s">
        <v>81</v>
      </c>
      <c r="E1260" s="2" t="str">
        <f t="shared" si="29"/>
        <v>FX22047976</v>
      </c>
      <c r="F1260" t="s">
        <v>19</v>
      </c>
      <c r="G1260" t="s">
        <v>19</v>
      </c>
      <c r="H1260" t="s">
        <v>82</v>
      </c>
      <c r="I1260" t="s">
        <v>2758</v>
      </c>
      <c r="J1260">
        <v>0</v>
      </c>
      <c r="K1260" t="s">
        <v>84</v>
      </c>
      <c r="L1260" t="s">
        <v>85</v>
      </c>
      <c r="M1260" t="s">
        <v>86</v>
      </c>
      <c r="N1260">
        <v>2</v>
      </c>
      <c r="O1260" s="1">
        <v>44672.685844907406</v>
      </c>
      <c r="P1260" s="1">
        <v>44672.734942129631</v>
      </c>
      <c r="Q1260">
        <v>3570</v>
      </c>
      <c r="R1260">
        <v>672</v>
      </c>
      <c r="S1260" t="b">
        <v>0</v>
      </c>
      <c r="T1260" t="s">
        <v>87</v>
      </c>
      <c r="U1260" t="b">
        <v>0</v>
      </c>
      <c r="V1260" t="s">
        <v>148</v>
      </c>
      <c r="W1260" s="1">
        <v>44672.694421296299</v>
      </c>
      <c r="X1260">
        <v>445</v>
      </c>
      <c r="Y1260">
        <v>37</v>
      </c>
      <c r="Z1260">
        <v>0</v>
      </c>
      <c r="AA1260">
        <v>37</v>
      </c>
      <c r="AB1260">
        <v>0</v>
      </c>
      <c r="AC1260">
        <v>27</v>
      </c>
      <c r="AD1260">
        <v>-37</v>
      </c>
      <c r="AE1260">
        <v>0</v>
      </c>
      <c r="AF1260">
        <v>0</v>
      </c>
      <c r="AG1260">
        <v>0</v>
      </c>
      <c r="AH1260" t="s">
        <v>99</v>
      </c>
      <c r="AI1260" s="1">
        <v>44672.734942129631</v>
      </c>
      <c r="AJ1260">
        <v>227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-37</v>
      </c>
      <c r="AQ1260">
        <v>0</v>
      </c>
      <c r="AR1260">
        <v>0</v>
      </c>
      <c r="AS1260">
        <v>0</v>
      </c>
      <c r="AT1260" t="s">
        <v>87</v>
      </c>
      <c r="AU1260" t="s">
        <v>87</v>
      </c>
      <c r="AV1260" t="s">
        <v>87</v>
      </c>
      <c r="AW1260" t="s">
        <v>87</v>
      </c>
      <c r="AX1260" t="s">
        <v>87</v>
      </c>
      <c r="AY1260" t="s">
        <v>87</v>
      </c>
      <c r="AZ1260" t="s">
        <v>87</v>
      </c>
      <c r="BA1260" t="s">
        <v>87</v>
      </c>
      <c r="BB1260" t="s">
        <v>87</v>
      </c>
      <c r="BC1260" t="s">
        <v>87</v>
      </c>
      <c r="BD1260" t="s">
        <v>87</v>
      </c>
      <c r="BE1260" t="s">
        <v>87</v>
      </c>
    </row>
    <row r="1261" spans="1:57" hidden="1" x14ac:dyDescent="0.45">
      <c r="A1261" t="s">
        <v>2759</v>
      </c>
      <c r="B1261" t="s">
        <v>79</v>
      </c>
      <c r="C1261" t="s">
        <v>2739</v>
      </c>
      <c r="D1261" t="s">
        <v>81</v>
      </c>
      <c r="E1261" s="2" t="str">
        <f t="shared" si="29"/>
        <v>FX22047976</v>
      </c>
      <c r="F1261" t="s">
        <v>19</v>
      </c>
      <c r="G1261" t="s">
        <v>19</v>
      </c>
      <c r="H1261" t="s">
        <v>82</v>
      </c>
      <c r="I1261" t="s">
        <v>2760</v>
      </c>
      <c r="J1261">
        <v>82</v>
      </c>
      <c r="K1261" t="s">
        <v>84</v>
      </c>
      <c r="L1261" t="s">
        <v>85</v>
      </c>
      <c r="M1261" t="s">
        <v>86</v>
      </c>
      <c r="N1261">
        <v>2</v>
      </c>
      <c r="O1261" s="1">
        <v>44672.685925925929</v>
      </c>
      <c r="P1261" s="1">
        <v>44672.737430555557</v>
      </c>
      <c r="Q1261">
        <v>3913</v>
      </c>
      <c r="R1261">
        <v>537</v>
      </c>
      <c r="S1261" t="b">
        <v>0</v>
      </c>
      <c r="T1261" t="s">
        <v>87</v>
      </c>
      <c r="U1261" t="b">
        <v>0</v>
      </c>
      <c r="V1261" t="s">
        <v>108</v>
      </c>
      <c r="W1261" s="1">
        <v>44672.69263888889</v>
      </c>
      <c r="X1261">
        <v>177</v>
      </c>
      <c r="Y1261">
        <v>72</v>
      </c>
      <c r="Z1261">
        <v>0</v>
      </c>
      <c r="AA1261">
        <v>72</v>
      </c>
      <c r="AB1261">
        <v>0</v>
      </c>
      <c r="AC1261">
        <v>3</v>
      </c>
      <c r="AD1261">
        <v>10</v>
      </c>
      <c r="AE1261">
        <v>0</v>
      </c>
      <c r="AF1261">
        <v>0</v>
      </c>
      <c r="AG1261">
        <v>0</v>
      </c>
      <c r="AH1261" t="s">
        <v>115</v>
      </c>
      <c r="AI1261" s="1">
        <v>44672.737430555557</v>
      </c>
      <c r="AJ1261">
        <v>342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10</v>
      </c>
      <c r="AQ1261">
        <v>0</v>
      </c>
      <c r="AR1261">
        <v>0</v>
      </c>
      <c r="AS1261">
        <v>0</v>
      </c>
      <c r="AT1261" t="s">
        <v>87</v>
      </c>
      <c r="AU1261" t="s">
        <v>87</v>
      </c>
      <c r="AV1261" t="s">
        <v>87</v>
      </c>
      <c r="AW1261" t="s">
        <v>87</v>
      </c>
      <c r="AX1261" t="s">
        <v>87</v>
      </c>
      <c r="AY1261" t="s">
        <v>87</v>
      </c>
      <c r="AZ1261" t="s">
        <v>87</v>
      </c>
      <c r="BA1261" t="s">
        <v>87</v>
      </c>
      <c r="BB1261" t="s">
        <v>87</v>
      </c>
      <c r="BC1261" t="s">
        <v>87</v>
      </c>
      <c r="BD1261" t="s">
        <v>87</v>
      </c>
      <c r="BE1261" t="s">
        <v>87</v>
      </c>
    </row>
    <row r="1262" spans="1:57" hidden="1" x14ac:dyDescent="0.45">
      <c r="A1262" t="s">
        <v>2761</v>
      </c>
      <c r="B1262" t="s">
        <v>79</v>
      </c>
      <c r="C1262" t="s">
        <v>2739</v>
      </c>
      <c r="D1262" t="s">
        <v>81</v>
      </c>
      <c r="E1262" s="2" t="str">
        <f t="shared" si="29"/>
        <v>FX22047976</v>
      </c>
      <c r="F1262" t="s">
        <v>19</v>
      </c>
      <c r="G1262" t="s">
        <v>19</v>
      </c>
      <c r="H1262" t="s">
        <v>82</v>
      </c>
      <c r="I1262" t="s">
        <v>2762</v>
      </c>
      <c r="J1262">
        <v>28</v>
      </c>
      <c r="K1262" t="s">
        <v>84</v>
      </c>
      <c r="L1262" t="s">
        <v>85</v>
      </c>
      <c r="M1262" t="s">
        <v>86</v>
      </c>
      <c r="N1262">
        <v>2</v>
      </c>
      <c r="O1262" s="1">
        <v>44672.685983796298</v>
      </c>
      <c r="P1262" s="1">
        <v>44672.736979166664</v>
      </c>
      <c r="Q1262">
        <v>4019</v>
      </c>
      <c r="R1262">
        <v>387</v>
      </c>
      <c r="S1262" t="b">
        <v>0</v>
      </c>
      <c r="T1262" t="s">
        <v>87</v>
      </c>
      <c r="U1262" t="b">
        <v>0</v>
      </c>
      <c r="V1262" t="s">
        <v>136</v>
      </c>
      <c r="W1262" s="1">
        <v>44672.692812499998</v>
      </c>
      <c r="X1262">
        <v>212</v>
      </c>
      <c r="Y1262">
        <v>21</v>
      </c>
      <c r="Z1262">
        <v>0</v>
      </c>
      <c r="AA1262">
        <v>21</v>
      </c>
      <c r="AB1262">
        <v>0</v>
      </c>
      <c r="AC1262">
        <v>6</v>
      </c>
      <c r="AD1262">
        <v>7</v>
      </c>
      <c r="AE1262">
        <v>0</v>
      </c>
      <c r="AF1262">
        <v>0</v>
      </c>
      <c r="AG1262">
        <v>0</v>
      </c>
      <c r="AH1262" t="s">
        <v>99</v>
      </c>
      <c r="AI1262" s="1">
        <v>44672.736979166664</v>
      </c>
      <c r="AJ1262">
        <v>175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7</v>
      </c>
      <c r="AQ1262">
        <v>0</v>
      </c>
      <c r="AR1262">
        <v>0</v>
      </c>
      <c r="AS1262">
        <v>0</v>
      </c>
      <c r="AT1262" t="s">
        <v>87</v>
      </c>
      <c r="AU1262" t="s">
        <v>87</v>
      </c>
      <c r="AV1262" t="s">
        <v>87</v>
      </c>
      <c r="AW1262" t="s">
        <v>87</v>
      </c>
      <c r="AX1262" t="s">
        <v>87</v>
      </c>
      <c r="AY1262" t="s">
        <v>87</v>
      </c>
      <c r="AZ1262" t="s">
        <v>87</v>
      </c>
      <c r="BA1262" t="s">
        <v>87</v>
      </c>
      <c r="BB1262" t="s">
        <v>87</v>
      </c>
      <c r="BC1262" t="s">
        <v>87</v>
      </c>
      <c r="BD1262" t="s">
        <v>87</v>
      </c>
      <c r="BE1262" t="s">
        <v>87</v>
      </c>
    </row>
    <row r="1263" spans="1:57" hidden="1" x14ac:dyDescent="0.45">
      <c r="A1263" t="s">
        <v>2763</v>
      </c>
      <c r="B1263" t="s">
        <v>79</v>
      </c>
      <c r="C1263" t="s">
        <v>2695</v>
      </c>
      <c r="D1263" t="s">
        <v>81</v>
      </c>
      <c r="E1263" s="2" t="str">
        <f>HYPERLINK("capsilon://?command=openfolder&amp;siteaddress=FAM.docvelocity-na8.net&amp;folderid=FXE6770EBF-23EB-39AE-8C8D-F91218420D5C","FX22045702")</f>
        <v>FX22045702</v>
      </c>
      <c r="F1263" t="s">
        <v>19</v>
      </c>
      <c r="G1263" t="s">
        <v>19</v>
      </c>
      <c r="H1263" t="s">
        <v>82</v>
      </c>
      <c r="I1263" t="s">
        <v>2764</v>
      </c>
      <c r="J1263">
        <v>0</v>
      </c>
      <c r="K1263" t="s">
        <v>84</v>
      </c>
      <c r="L1263" t="s">
        <v>85</v>
      </c>
      <c r="M1263" t="s">
        <v>86</v>
      </c>
      <c r="N1263">
        <v>2</v>
      </c>
      <c r="O1263" s="1">
        <v>44672.711967592593</v>
      </c>
      <c r="P1263" s="1">
        <v>44672.738032407404</v>
      </c>
      <c r="Q1263">
        <v>2029</v>
      </c>
      <c r="R1263">
        <v>223</v>
      </c>
      <c r="S1263" t="b">
        <v>0</v>
      </c>
      <c r="T1263" t="s">
        <v>87</v>
      </c>
      <c r="U1263" t="b">
        <v>0</v>
      </c>
      <c r="V1263" t="s">
        <v>148</v>
      </c>
      <c r="W1263" s="1">
        <v>44672.713599537034</v>
      </c>
      <c r="X1263">
        <v>133</v>
      </c>
      <c r="Y1263">
        <v>9</v>
      </c>
      <c r="Z1263">
        <v>0</v>
      </c>
      <c r="AA1263">
        <v>9</v>
      </c>
      <c r="AB1263">
        <v>0</v>
      </c>
      <c r="AC1263">
        <v>0</v>
      </c>
      <c r="AD1263">
        <v>-9</v>
      </c>
      <c r="AE1263">
        <v>0</v>
      </c>
      <c r="AF1263">
        <v>0</v>
      </c>
      <c r="AG1263">
        <v>0</v>
      </c>
      <c r="AH1263" t="s">
        <v>99</v>
      </c>
      <c r="AI1263" s="1">
        <v>44672.738032407404</v>
      </c>
      <c r="AJ1263">
        <v>90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-9</v>
      </c>
      <c r="AQ1263">
        <v>0</v>
      </c>
      <c r="AR1263">
        <v>0</v>
      </c>
      <c r="AS1263">
        <v>0</v>
      </c>
      <c r="AT1263" t="s">
        <v>87</v>
      </c>
      <c r="AU1263" t="s">
        <v>87</v>
      </c>
      <c r="AV1263" t="s">
        <v>87</v>
      </c>
      <c r="AW1263" t="s">
        <v>87</v>
      </c>
      <c r="AX1263" t="s">
        <v>87</v>
      </c>
      <c r="AY1263" t="s">
        <v>87</v>
      </c>
      <c r="AZ1263" t="s">
        <v>87</v>
      </c>
      <c r="BA1263" t="s">
        <v>87</v>
      </c>
      <c r="BB1263" t="s">
        <v>87</v>
      </c>
      <c r="BC1263" t="s">
        <v>87</v>
      </c>
      <c r="BD1263" t="s">
        <v>87</v>
      </c>
      <c r="BE1263" t="s">
        <v>87</v>
      </c>
    </row>
    <row r="1264" spans="1:57" hidden="1" x14ac:dyDescent="0.45">
      <c r="A1264" t="s">
        <v>2765</v>
      </c>
      <c r="B1264" t="s">
        <v>79</v>
      </c>
      <c r="C1264" t="s">
        <v>2766</v>
      </c>
      <c r="D1264" t="s">
        <v>81</v>
      </c>
      <c r="E1264" s="2" t="str">
        <f>HYPERLINK("capsilon://?command=openfolder&amp;siteaddress=FAM.docvelocity-na8.net&amp;folderid=FXDFF0E8A7-1714-A7F3-574C-4520799F08ED","FX22047070")</f>
        <v>FX22047070</v>
      </c>
      <c r="F1264" t="s">
        <v>19</v>
      </c>
      <c r="G1264" t="s">
        <v>19</v>
      </c>
      <c r="H1264" t="s">
        <v>82</v>
      </c>
      <c r="I1264" t="s">
        <v>2767</v>
      </c>
      <c r="J1264">
        <v>115</v>
      </c>
      <c r="K1264" t="s">
        <v>84</v>
      </c>
      <c r="L1264" t="s">
        <v>85</v>
      </c>
      <c r="M1264" t="s">
        <v>86</v>
      </c>
      <c r="N1264">
        <v>1</v>
      </c>
      <c r="O1264" s="1">
        <v>44672.719212962962</v>
      </c>
      <c r="P1264" s="1">
        <v>44672.759629629632</v>
      </c>
      <c r="Q1264">
        <v>3155</v>
      </c>
      <c r="R1264">
        <v>337</v>
      </c>
      <c r="S1264" t="b">
        <v>0</v>
      </c>
      <c r="T1264" t="s">
        <v>87</v>
      </c>
      <c r="U1264" t="b">
        <v>0</v>
      </c>
      <c r="V1264" t="s">
        <v>88</v>
      </c>
      <c r="W1264" s="1">
        <v>44672.759629629632</v>
      </c>
      <c r="X1264">
        <v>118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115</v>
      </c>
      <c r="AE1264">
        <v>103</v>
      </c>
      <c r="AF1264">
        <v>0</v>
      </c>
      <c r="AG1264">
        <v>4</v>
      </c>
      <c r="AH1264" t="s">
        <v>87</v>
      </c>
      <c r="AI1264" t="s">
        <v>87</v>
      </c>
      <c r="AJ1264" t="s">
        <v>87</v>
      </c>
      <c r="AK1264" t="s">
        <v>87</v>
      </c>
      <c r="AL1264" t="s">
        <v>87</v>
      </c>
      <c r="AM1264" t="s">
        <v>87</v>
      </c>
      <c r="AN1264" t="s">
        <v>87</v>
      </c>
      <c r="AO1264" t="s">
        <v>87</v>
      </c>
      <c r="AP1264" t="s">
        <v>87</v>
      </c>
      <c r="AQ1264" t="s">
        <v>87</v>
      </c>
      <c r="AR1264" t="s">
        <v>87</v>
      </c>
      <c r="AS1264" t="s">
        <v>87</v>
      </c>
      <c r="AT1264" t="s">
        <v>87</v>
      </c>
      <c r="AU1264" t="s">
        <v>87</v>
      </c>
      <c r="AV1264" t="s">
        <v>87</v>
      </c>
      <c r="AW1264" t="s">
        <v>87</v>
      </c>
      <c r="AX1264" t="s">
        <v>87</v>
      </c>
      <c r="AY1264" t="s">
        <v>87</v>
      </c>
      <c r="AZ1264" t="s">
        <v>87</v>
      </c>
      <c r="BA1264" t="s">
        <v>87</v>
      </c>
      <c r="BB1264" t="s">
        <v>87</v>
      </c>
      <c r="BC1264" t="s">
        <v>87</v>
      </c>
      <c r="BD1264" t="s">
        <v>87</v>
      </c>
      <c r="BE1264" t="s">
        <v>87</v>
      </c>
    </row>
    <row r="1265" spans="1:57" hidden="1" x14ac:dyDescent="0.45">
      <c r="A1265" t="s">
        <v>2768</v>
      </c>
      <c r="B1265" t="s">
        <v>79</v>
      </c>
      <c r="C1265" t="s">
        <v>2769</v>
      </c>
      <c r="D1265" t="s">
        <v>81</v>
      </c>
      <c r="E1265" s="2" t="str">
        <f>HYPERLINK("capsilon://?command=openfolder&amp;siteaddress=FAM.docvelocity-na8.net&amp;folderid=FX9D2ED7FA-4370-3B24-067A-EF5495B0FF7E","FX22047947")</f>
        <v>FX22047947</v>
      </c>
      <c r="F1265" t="s">
        <v>19</v>
      </c>
      <c r="G1265" t="s">
        <v>19</v>
      </c>
      <c r="H1265" t="s">
        <v>82</v>
      </c>
      <c r="I1265" t="s">
        <v>2770</v>
      </c>
      <c r="J1265">
        <v>144</v>
      </c>
      <c r="K1265" t="s">
        <v>84</v>
      </c>
      <c r="L1265" t="s">
        <v>85</v>
      </c>
      <c r="M1265" t="s">
        <v>86</v>
      </c>
      <c r="N1265">
        <v>1</v>
      </c>
      <c r="O1265" s="1">
        <v>44672.735763888886</v>
      </c>
      <c r="P1265" s="1">
        <v>44672.739849537036</v>
      </c>
      <c r="Q1265">
        <v>3</v>
      </c>
      <c r="R1265">
        <v>350</v>
      </c>
      <c r="S1265" t="b">
        <v>0</v>
      </c>
      <c r="T1265" t="s">
        <v>87</v>
      </c>
      <c r="U1265" t="b">
        <v>0</v>
      </c>
      <c r="V1265" t="s">
        <v>136</v>
      </c>
      <c r="W1265" s="1">
        <v>44672.739849537036</v>
      </c>
      <c r="X1265">
        <v>350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144</v>
      </c>
      <c r="AE1265">
        <v>131</v>
      </c>
      <c r="AF1265">
        <v>0</v>
      </c>
      <c r="AG1265">
        <v>6</v>
      </c>
      <c r="AH1265" t="s">
        <v>87</v>
      </c>
      <c r="AI1265" t="s">
        <v>87</v>
      </c>
      <c r="AJ1265" t="s">
        <v>87</v>
      </c>
      <c r="AK1265" t="s">
        <v>87</v>
      </c>
      <c r="AL1265" t="s">
        <v>87</v>
      </c>
      <c r="AM1265" t="s">
        <v>87</v>
      </c>
      <c r="AN1265" t="s">
        <v>87</v>
      </c>
      <c r="AO1265" t="s">
        <v>87</v>
      </c>
      <c r="AP1265" t="s">
        <v>87</v>
      </c>
      <c r="AQ1265" t="s">
        <v>87</v>
      </c>
      <c r="AR1265" t="s">
        <v>87</v>
      </c>
      <c r="AS1265" t="s">
        <v>87</v>
      </c>
      <c r="AT1265" t="s">
        <v>87</v>
      </c>
      <c r="AU1265" t="s">
        <v>87</v>
      </c>
      <c r="AV1265" t="s">
        <v>87</v>
      </c>
      <c r="AW1265" t="s">
        <v>87</v>
      </c>
      <c r="AX1265" t="s">
        <v>87</v>
      </c>
      <c r="AY1265" t="s">
        <v>87</v>
      </c>
      <c r="AZ1265" t="s">
        <v>87</v>
      </c>
      <c r="BA1265" t="s">
        <v>87</v>
      </c>
      <c r="BB1265" t="s">
        <v>87</v>
      </c>
      <c r="BC1265" t="s">
        <v>87</v>
      </c>
      <c r="BD1265" t="s">
        <v>87</v>
      </c>
      <c r="BE1265" t="s">
        <v>87</v>
      </c>
    </row>
    <row r="1266" spans="1:57" hidden="1" x14ac:dyDescent="0.45">
      <c r="A1266" t="s">
        <v>2771</v>
      </c>
      <c r="B1266" t="s">
        <v>79</v>
      </c>
      <c r="C1266" t="s">
        <v>2769</v>
      </c>
      <c r="D1266" t="s">
        <v>81</v>
      </c>
      <c r="E1266" s="2" t="str">
        <f>HYPERLINK("capsilon://?command=openfolder&amp;siteaddress=FAM.docvelocity-na8.net&amp;folderid=FX9D2ED7FA-4370-3B24-067A-EF5495B0FF7E","FX22047947")</f>
        <v>FX22047947</v>
      </c>
      <c r="F1266" t="s">
        <v>19</v>
      </c>
      <c r="G1266" t="s">
        <v>19</v>
      </c>
      <c r="H1266" t="s">
        <v>82</v>
      </c>
      <c r="I1266" t="s">
        <v>2770</v>
      </c>
      <c r="J1266">
        <v>234</v>
      </c>
      <c r="K1266" t="s">
        <v>84</v>
      </c>
      <c r="L1266" t="s">
        <v>85</v>
      </c>
      <c r="M1266" t="s">
        <v>86</v>
      </c>
      <c r="N1266">
        <v>2</v>
      </c>
      <c r="O1266" s="1">
        <v>44672.740740740737</v>
      </c>
      <c r="P1266" s="1">
        <v>44672.771608796298</v>
      </c>
      <c r="Q1266">
        <v>1542</v>
      </c>
      <c r="R1266">
        <v>1125</v>
      </c>
      <c r="S1266" t="b">
        <v>0</v>
      </c>
      <c r="T1266" t="s">
        <v>87</v>
      </c>
      <c r="U1266" t="b">
        <v>1</v>
      </c>
      <c r="V1266" t="s">
        <v>136</v>
      </c>
      <c r="W1266" s="1">
        <v>44672.747129629628</v>
      </c>
      <c r="X1266">
        <v>549</v>
      </c>
      <c r="Y1266">
        <v>161</v>
      </c>
      <c r="Z1266">
        <v>0</v>
      </c>
      <c r="AA1266">
        <v>161</v>
      </c>
      <c r="AB1266">
        <v>37</v>
      </c>
      <c r="AC1266">
        <v>25</v>
      </c>
      <c r="AD1266">
        <v>73</v>
      </c>
      <c r="AE1266">
        <v>0</v>
      </c>
      <c r="AF1266">
        <v>0</v>
      </c>
      <c r="AG1266">
        <v>0</v>
      </c>
      <c r="AH1266" t="s">
        <v>115</v>
      </c>
      <c r="AI1266" s="1">
        <v>44672.771608796298</v>
      </c>
      <c r="AJ1266">
        <v>568</v>
      </c>
      <c r="AK1266">
        <v>0</v>
      </c>
      <c r="AL1266">
        <v>0</v>
      </c>
      <c r="AM1266">
        <v>0</v>
      </c>
      <c r="AN1266">
        <v>37</v>
      </c>
      <c r="AO1266">
        <v>0</v>
      </c>
      <c r="AP1266">
        <v>73</v>
      </c>
      <c r="AQ1266">
        <v>0</v>
      </c>
      <c r="AR1266">
        <v>0</v>
      </c>
      <c r="AS1266">
        <v>0</v>
      </c>
      <c r="AT1266" t="s">
        <v>87</v>
      </c>
      <c r="AU1266" t="s">
        <v>87</v>
      </c>
      <c r="AV1266" t="s">
        <v>87</v>
      </c>
      <c r="AW1266" t="s">
        <v>87</v>
      </c>
      <c r="AX1266" t="s">
        <v>87</v>
      </c>
      <c r="AY1266" t="s">
        <v>87</v>
      </c>
      <c r="AZ1266" t="s">
        <v>87</v>
      </c>
      <c r="BA1266" t="s">
        <v>87</v>
      </c>
      <c r="BB1266" t="s">
        <v>87</v>
      </c>
      <c r="BC1266" t="s">
        <v>87</v>
      </c>
      <c r="BD1266" t="s">
        <v>87</v>
      </c>
      <c r="BE1266" t="s">
        <v>87</v>
      </c>
    </row>
    <row r="1267" spans="1:57" hidden="1" x14ac:dyDescent="0.45">
      <c r="A1267" t="s">
        <v>2772</v>
      </c>
      <c r="B1267" t="s">
        <v>79</v>
      </c>
      <c r="C1267" t="s">
        <v>2725</v>
      </c>
      <c r="D1267" t="s">
        <v>81</v>
      </c>
      <c r="E1267" s="2" t="str">
        <f>HYPERLINK("capsilon://?command=openfolder&amp;siteaddress=FAM.docvelocity-na8.net&amp;folderid=FX1ED1A3F6-C089-EA76-DEF6-CFB3551DB280","FX22047725")</f>
        <v>FX22047725</v>
      </c>
      <c r="F1267" t="s">
        <v>19</v>
      </c>
      <c r="G1267" t="s">
        <v>19</v>
      </c>
      <c r="H1267" t="s">
        <v>82</v>
      </c>
      <c r="I1267" t="s">
        <v>2726</v>
      </c>
      <c r="J1267">
        <v>545</v>
      </c>
      <c r="K1267" t="s">
        <v>84</v>
      </c>
      <c r="L1267" t="s">
        <v>85</v>
      </c>
      <c r="M1267" t="s">
        <v>86</v>
      </c>
      <c r="N1267">
        <v>2</v>
      </c>
      <c r="O1267" s="1">
        <v>44672.759641203702</v>
      </c>
      <c r="P1267" s="1">
        <v>44672.799016203702</v>
      </c>
      <c r="Q1267">
        <v>526</v>
      </c>
      <c r="R1267">
        <v>2876</v>
      </c>
      <c r="S1267" t="b">
        <v>0</v>
      </c>
      <c r="T1267" t="s">
        <v>87</v>
      </c>
      <c r="U1267" t="b">
        <v>1</v>
      </c>
      <c r="V1267" t="s">
        <v>136</v>
      </c>
      <c r="W1267" s="1">
        <v>44672.775277777779</v>
      </c>
      <c r="X1267">
        <v>1174</v>
      </c>
      <c r="Y1267">
        <v>375</v>
      </c>
      <c r="Z1267">
        <v>0</v>
      </c>
      <c r="AA1267">
        <v>375</v>
      </c>
      <c r="AB1267">
        <v>84</v>
      </c>
      <c r="AC1267">
        <v>13</v>
      </c>
      <c r="AD1267">
        <v>170</v>
      </c>
      <c r="AE1267">
        <v>0</v>
      </c>
      <c r="AF1267">
        <v>0</v>
      </c>
      <c r="AG1267">
        <v>0</v>
      </c>
      <c r="AH1267" t="s">
        <v>115</v>
      </c>
      <c r="AI1267" s="1">
        <v>44672.799016203702</v>
      </c>
      <c r="AJ1267">
        <v>1685</v>
      </c>
      <c r="AK1267">
        <v>2</v>
      </c>
      <c r="AL1267">
        <v>0</v>
      </c>
      <c r="AM1267">
        <v>2</v>
      </c>
      <c r="AN1267">
        <v>84</v>
      </c>
      <c r="AO1267">
        <v>2</v>
      </c>
      <c r="AP1267">
        <v>168</v>
      </c>
      <c r="AQ1267">
        <v>0</v>
      </c>
      <c r="AR1267">
        <v>0</v>
      </c>
      <c r="AS1267">
        <v>0</v>
      </c>
      <c r="AT1267" t="s">
        <v>87</v>
      </c>
      <c r="AU1267" t="s">
        <v>87</v>
      </c>
      <c r="AV1267" t="s">
        <v>87</v>
      </c>
      <c r="AW1267" t="s">
        <v>87</v>
      </c>
      <c r="AX1267" t="s">
        <v>87</v>
      </c>
      <c r="AY1267" t="s">
        <v>87</v>
      </c>
      <c r="AZ1267" t="s">
        <v>87</v>
      </c>
      <c r="BA1267" t="s">
        <v>87</v>
      </c>
      <c r="BB1267" t="s">
        <v>87</v>
      </c>
      <c r="BC1267" t="s">
        <v>87</v>
      </c>
      <c r="BD1267" t="s">
        <v>87</v>
      </c>
      <c r="BE1267" t="s">
        <v>87</v>
      </c>
    </row>
    <row r="1268" spans="1:57" hidden="1" x14ac:dyDescent="0.45">
      <c r="A1268" t="s">
        <v>2773</v>
      </c>
      <c r="B1268" t="s">
        <v>79</v>
      </c>
      <c r="C1268" t="s">
        <v>2766</v>
      </c>
      <c r="D1268" t="s">
        <v>81</v>
      </c>
      <c r="E1268" s="2" t="str">
        <f>HYPERLINK("capsilon://?command=openfolder&amp;siteaddress=FAM.docvelocity-na8.net&amp;folderid=FXDFF0E8A7-1714-A7F3-574C-4520799F08ED","FX22047070")</f>
        <v>FX22047070</v>
      </c>
      <c r="F1268" t="s">
        <v>19</v>
      </c>
      <c r="G1268" t="s">
        <v>19</v>
      </c>
      <c r="H1268" t="s">
        <v>82</v>
      </c>
      <c r="I1268" t="s">
        <v>2767</v>
      </c>
      <c r="J1268">
        <v>167</v>
      </c>
      <c r="K1268" t="s">
        <v>84</v>
      </c>
      <c r="L1268" t="s">
        <v>85</v>
      </c>
      <c r="M1268" t="s">
        <v>86</v>
      </c>
      <c r="N1268">
        <v>2</v>
      </c>
      <c r="O1268" s="1">
        <v>44672.760300925926</v>
      </c>
      <c r="P1268" s="1">
        <v>44672.779502314814</v>
      </c>
      <c r="Q1268">
        <v>300</v>
      </c>
      <c r="R1268">
        <v>1359</v>
      </c>
      <c r="S1268" t="b">
        <v>0</v>
      </c>
      <c r="T1268" t="s">
        <v>87</v>
      </c>
      <c r="U1268" t="b">
        <v>1</v>
      </c>
      <c r="V1268" t="s">
        <v>158</v>
      </c>
      <c r="W1268" s="1">
        <v>44672.769178240742</v>
      </c>
      <c r="X1268">
        <v>678</v>
      </c>
      <c r="Y1268">
        <v>138</v>
      </c>
      <c r="Z1268">
        <v>0</v>
      </c>
      <c r="AA1268">
        <v>138</v>
      </c>
      <c r="AB1268">
        <v>0</v>
      </c>
      <c r="AC1268">
        <v>17</v>
      </c>
      <c r="AD1268">
        <v>29</v>
      </c>
      <c r="AE1268">
        <v>0</v>
      </c>
      <c r="AF1268">
        <v>0</v>
      </c>
      <c r="AG1268">
        <v>0</v>
      </c>
      <c r="AH1268" t="s">
        <v>115</v>
      </c>
      <c r="AI1268" s="1">
        <v>44672.779502314814</v>
      </c>
      <c r="AJ1268">
        <v>681</v>
      </c>
      <c r="AK1268">
        <v>4</v>
      </c>
      <c r="AL1268">
        <v>0</v>
      </c>
      <c r="AM1268">
        <v>4</v>
      </c>
      <c r="AN1268">
        <v>0</v>
      </c>
      <c r="AO1268">
        <v>3</v>
      </c>
      <c r="AP1268">
        <v>25</v>
      </c>
      <c r="AQ1268">
        <v>0</v>
      </c>
      <c r="AR1268">
        <v>0</v>
      </c>
      <c r="AS1268">
        <v>0</v>
      </c>
      <c r="AT1268" t="s">
        <v>87</v>
      </c>
      <c r="AU1268" t="s">
        <v>87</v>
      </c>
      <c r="AV1268" t="s">
        <v>87</v>
      </c>
      <c r="AW1268" t="s">
        <v>87</v>
      </c>
      <c r="AX1268" t="s">
        <v>87</v>
      </c>
      <c r="AY1268" t="s">
        <v>87</v>
      </c>
      <c r="AZ1268" t="s">
        <v>87</v>
      </c>
      <c r="BA1268" t="s">
        <v>87</v>
      </c>
      <c r="BB1268" t="s">
        <v>87</v>
      </c>
      <c r="BC1268" t="s">
        <v>87</v>
      </c>
      <c r="BD1268" t="s">
        <v>87</v>
      </c>
      <c r="BE1268" t="s">
        <v>87</v>
      </c>
    </row>
    <row r="1269" spans="1:57" hidden="1" x14ac:dyDescent="0.45">
      <c r="A1269" t="s">
        <v>2774</v>
      </c>
      <c r="B1269" t="s">
        <v>79</v>
      </c>
      <c r="C1269" t="s">
        <v>2775</v>
      </c>
      <c r="D1269" t="s">
        <v>81</v>
      </c>
      <c r="E1269" s="2" t="str">
        <f>HYPERLINK("capsilon://?command=openfolder&amp;siteaddress=FAM.docvelocity-na8.net&amp;folderid=FX1D86DF45-7DCD-6042-81A2-37B6280262F7","FX22048196")</f>
        <v>FX22048196</v>
      </c>
      <c r="F1269" t="s">
        <v>19</v>
      </c>
      <c r="G1269" t="s">
        <v>19</v>
      </c>
      <c r="H1269" t="s">
        <v>82</v>
      </c>
      <c r="I1269" t="s">
        <v>2776</v>
      </c>
      <c r="J1269">
        <v>126</v>
      </c>
      <c r="K1269" t="s">
        <v>84</v>
      </c>
      <c r="L1269" t="s">
        <v>85</v>
      </c>
      <c r="M1269" t="s">
        <v>86</v>
      </c>
      <c r="N1269">
        <v>1</v>
      </c>
      <c r="O1269" s="1">
        <v>44672.760335648149</v>
      </c>
      <c r="P1269" s="1">
        <v>44672.869131944448</v>
      </c>
      <c r="Q1269">
        <v>7158</v>
      </c>
      <c r="R1269">
        <v>2242</v>
      </c>
      <c r="S1269" t="b">
        <v>0</v>
      </c>
      <c r="T1269" t="s">
        <v>87</v>
      </c>
      <c r="U1269" t="b">
        <v>0</v>
      </c>
      <c r="V1269" t="s">
        <v>320</v>
      </c>
      <c r="W1269" s="1">
        <v>44672.869131944448</v>
      </c>
      <c r="X1269">
        <v>268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126</v>
      </c>
      <c r="AE1269">
        <v>114</v>
      </c>
      <c r="AF1269">
        <v>0</v>
      </c>
      <c r="AG1269">
        <v>6</v>
      </c>
      <c r="AH1269" t="s">
        <v>87</v>
      </c>
      <c r="AI1269" t="s">
        <v>87</v>
      </c>
      <c r="AJ1269" t="s">
        <v>87</v>
      </c>
      <c r="AK1269" t="s">
        <v>87</v>
      </c>
      <c r="AL1269" t="s">
        <v>87</v>
      </c>
      <c r="AM1269" t="s">
        <v>87</v>
      </c>
      <c r="AN1269" t="s">
        <v>87</v>
      </c>
      <c r="AO1269" t="s">
        <v>87</v>
      </c>
      <c r="AP1269" t="s">
        <v>87</v>
      </c>
      <c r="AQ1269" t="s">
        <v>87</v>
      </c>
      <c r="AR1269" t="s">
        <v>87</v>
      </c>
      <c r="AS1269" t="s">
        <v>87</v>
      </c>
      <c r="AT1269" t="s">
        <v>87</v>
      </c>
      <c r="AU1269" t="s">
        <v>87</v>
      </c>
      <c r="AV1269" t="s">
        <v>87</v>
      </c>
      <c r="AW1269" t="s">
        <v>87</v>
      </c>
      <c r="AX1269" t="s">
        <v>87</v>
      </c>
      <c r="AY1269" t="s">
        <v>87</v>
      </c>
      <c r="AZ1269" t="s">
        <v>87</v>
      </c>
      <c r="BA1269" t="s">
        <v>87</v>
      </c>
      <c r="BB1269" t="s">
        <v>87</v>
      </c>
      <c r="BC1269" t="s">
        <v>87</v>
      </c>
      <c r="BD1269" t="s">
        <v>87</v>
      </c>
      <c r="BE1269" t="s">
        <v>87</v>
      </c>
    </row>
    <row r="1270" spans="1:57" hidden="1" x14ac:dyDescent="0.45">
      <c r="A1270" t="s">
        <v>2777</v>
      </c>
      <c r="B1270" t="s">
        <v>79</v>
      </c>
      <c r="C1270" t="s">
        <v>2778</v>
      </c>
      <c r="D1270" t="s">
        <v>81</v>
      </c>
      <c r="E1270" s="2" t="str">
        <f>HYPERLINK("capsilon://?command=openfolder&amp;siteaddress=FAM.docvelocity-na8.net&amp;folderid=FXBBDE3BCA-D396-D8DD-2B5F-7C17BD9B8132","FX220312846")</f>
        <v>FX220312846</v>
      </c>
      <c r="F1270" t="s">
        <v>19</v>
      </c>
      <c r="G1270" t="s">
        <v>19</v>
      </c>
      <c r="H1270" t="s">
        <v>82</v>
      </c>
      <c r="I1270" t="s">
        <v>2779</v>
      </c>
      <c r="J1270">
        <v>200</v>
      </c>
      <c r="K1270" t="s">
        <v>84</v>
      </c>
      <c r="L1270" t="s">
        <v>85</v>
      </c>
      <c r="M1270" t="s">
        <v>86</v>
      </c>
      <c r="N1270">
        <v>1</v>
      </c>
      <c r="O1270" s="1">
        <v>44655.585277777776</v>
      </c>
      <c r="P1270" s="1">
        <v>44655.617314814815</v>
      </c>
      <c r="Q1270">
        <v>2329</v>
      </c>
      <c r="R1270">
        <v>439</v>
      </c>
      <c r="S1270" t="b">
        <v>0</v>
      </c>
      <c r="T1270" t="s">
        <v>87</v>
      </c>
      <c r="U1270" t="b">
        <v>0</v>
      </c>
      <c r="V1270" t="s">
        <v>88</v>
      </c>
      <c r="W1270" s="1">
        <v>44655.617314814815</v>
      </c>
      <c r="X1270">
        <v>184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200</v>
      </c>
      <c r="AE1270">
        <v>183</v>
      </c>
      <c r="AF1270">
        <v>0</v>
      </c>
      <c r="AG1270">
        <v>5</v>
      </c>
      <c r="AH1270" t="s">
        <v>87</v>
      </c>
      <c r="AI1270" t="s">
        <v>87</v>
      </c>
      <c r="AJ1270" t="s">
        <v>87</v>
      </c>
      <c r="AK1270" t="s">
        <v>87</v>
      </c>
      <c r="AL1270" t="s">
        <v>87</v>
      </c>
      <c r="AM1270" t="s">
        <v>87</v>
      </c>
      <c r="AN1270" t="s">
        <v>87</v>
      </c>
      <c r="AO1270" t="s">
        <v>87</v>
      </c>
      <c r="AP1270" t="s">
        <v>87</v>
      </c>
      <c r="AQ1270" t="s">
        <v>87</v>
      </c>
      <c r="AR1270" t="s">
        <v>87</v>
      </c>
      <c r="AS1270" t="s">
        <v>87</v>
      </c>
      <c r="AT1270" t="s">
        <v>87</v>
      </c>
      <c r="AU1270" t="s">
        <v>87</v>
      </c>
      <c r="AV1270" t="s">
        <v>87</v>
      </c>
      <c r="AW1270" t="s">
        <v>87</v>
      </c>
      <c r="AX1270" t="s">
        <v>87</v>
      </c>
      <c r="AY1270" t="s">
        <v>87</v>
      </c>
      <c r="AZ1270" t="s">
        <v>87</v>
      </c>
      <c r="BA1270" t="s">
        <v>87</v>
      </c>
      <c r="BB1270" t="s">
        <v>87</v>
      </c>
      <c r="BC1270" t="s">
        <v>87</v>
      </c>
      <c r="BD1270" t="s">
        <v>87</v>
      </c>
      <c r="BE1270" t="s">
        <v>87</v>
      </c>
    </row>
    <row r="1271" spans="1:57" hidden="1" x14ac:dyDescent="0.45">
      <c r="A1271" t="s">
        <v>2780</v>
      </c>
      <c r="B1271" t="s">
        <v>79</v>
      </c>
      <c r="C1271" t="s">
        <v>2781</v>
      </c>
      <c r="D1271" t="s">
        <v>81</v>
      </c>
      <c r="E1271" s="2" t="str">
        <f>HYPERLINK("capsilon://?command=openfolder&amp;siteaddress=FAM.docvelocity-na8.net&amp;folderid=FXDD89723E-6B4D-0386-044B-47F932B312C8","FX22047822")</f>
        <v>FX22047822</v>
      </c>
      <c r="F1271" t="s">
        <v>19</v>
      </c>
      <c r="G1271" t="s">
        <v>19</v>
      </c>
      <c r="H1271" t="s">
        <v>82</v>
      </c>
      <c r="I1271" t="s">
        <v>2782</v>
      </c>
      <c r="J1271">
        <v>38</v>
      </c>
      <c r="K1271" t="s">
        <v>84</v>
      </c>
      <c r="L1271" t="s">
        <v>85</v>
      </c>
      <c r="M1271" t="s">
        <v>86</v>
      </c>
      <c r="N1271">
        <v>2</v>
      </c>
      <c r="O1271" s="1">
        <v>44672.782962962963</v>
      </c>
      <c r="P1271" s="1">
        <v>44672.794907407406</v>
      </c>
      <c r="Q1271">
        <v>507</v>
      </c>
      <c r="R1271">
        <v>525</v>
      </c>
      <c r="S1271" t="b">
        <v>0</v>
      </c>
      <c r="T1271" t="s">
        <v>87</v>
      </c>
      <c r="U1271" t="b">
        <v>0</v>
      </c>
      <c r="V1271" t="s">
        <v>108</v>
      </c>
      <c r="W1271" s="1">
        <v>44672.786793981482</v>
      </c>
      <c r="X1271">
        <v>207</v>
      </c>
      <c r="Y1271">
        <v>33</v>
      </c>
      <c r="Z1271">
        <v>0</v>
      </c>
      <c r="AA1271">
        <v>33</v>
      </c>
      <c r="AB1271">
        <v>0</v>
      </c>
      <c r="AC1271">
        <v>3</v>
      </c>
      <c r="AD1271">
        <v>5</v>
      </c>
      <c r="AE1271">
        <v>0</v>
      </c>
      <c r="AF1271">
        <v>0</v>
      </c>
      <c r="AG1271">
        <v>0</v>
      </c>
      <c r="AH1271" t="s">
        <v>182</v>
      </c>
      <c r="AI1271" s="1">
        <v>44672.794907407406</v>
      </c>
      <c r="AJ1271">
        <v>318</v>
      </c>
      <c r="AK1271">
        <v>1</v>
      </c>
      <c r="AL1271">
        <v>0</v>
      </c>
      <c r="AM1271">
        <v>1</v>
      </c>
      <c r="AN1271">
        <v>0</v>
      </c>
      <c r="AO1271">
        <v>1</v>
      </c>
      <c r="AP1271">
        <v>4</v>
      </c>
      <c r="AQ1271">
        <v>0</v>
      </c>
      <c r="AR1271">
        <v>0</v>
      </c>
      <c r="AS1271">
        <v>0</v>
      </c>
      <c r="AT1271" t="s">
        <v>87</v>
      </c>
      <c r="AU1271" t="s">
        <v>87</v>
      </c>
      <c r="AV1271" t="s">
        <v>87</v>
      </c>
      <c r="AW1271" t="s">
        <v>87</v>
      </c>
      <c r="AX1271" t="s">
        <v>87</v>
      </c>
      <c r="AY1271" t="s">
        <v>87</v>
      </c>
      <c r="AZ1271" t="s">
        <v>87</v>
      </c>
      <c r="BA1271" t="s">
        <v>87</v>
      </c>
      <c r="BB1271" t="s">
        <v>87</v>
      </c>
      <c r="BC1271" t="s">
        <v>87</v>
      </c>
      <c r="BD1271" t="s">
        <v>87</v>
      </c>
      <c r="BE1271" t="s">
        <v>87</v>
      </c>
    </row>
    <row r="1272" spans="1:57" hidden="1" x14ac:dyDescent="0.45">
      <c r="A1272" t="s">
        <v>2783</v>
      </c>
      <c r="B1272" t="s">
        <v>79</v>
      </c>
      <c r="C1272" t="s">
        <v>2781</v>
      </c>
      <c r="D1272" t="s">
        <v>81</v>
      </c>
      <c r="E1272" s="2" t="str">
        <f>HYPERLINK("capsilon://?command=openfolder&amp;siteaddress=FAM.docvelocity-na8.net&amp;folderid=FXDD89723E-6B4D-0386-044B-47F932B312C8","FX22047822")</f>
        <v>FX22047822</v>
      </c>
      <c r="F1272" t="s">
        <v>19</v>
      </c>
      <c r="G1272" t="s">
        <v>19</v>
      </c>
      <c r="H1272" t="s">
        <v>82</v>
      </c>
      <c r="I1272" t="s">
        <v>2784</v>
      </c>
      <c r="J1272">
        <v>38</v>
      </c>
      <c r="K1272" t="s">
        <v>84</v>
      </c>
      <c r="L1272" t="s">
        <v>85</v>
      </c>
      <c r="M1272" t="s">
        <v>86</v>
      </c>
      <c r="N1272">
        <v>2</v>
      </c>
      <c r="O1272" s="1">
        <v>44672.782962962963</v>
      </c>
      <c r="P1272" s="1">
        <v>44672.7966087963</v>
      </c>
      <c r="Q1272">
        <v>805</v>
      </c>
      <c r="R1272">
        <v>374</v>
      </c>
      <c r="S1272" t="b">
        <v>0</v>
      </c>
      <c r="T1272" t="s">
        <v>87</v>
      </c>
      <c r="U1272" t="b">
        <v>0</v>
      </c>
      <c r="V1272" t="s">
        <v>531</v>
      </c>
      <c r="W1272" s="1">
        <v>44672.787233796298</v>
      </c>
      <c r="X1272">
        <v>212</v>
      </c>
      <c r="Y1272">
        <v>33</v>
      </c>
      <c r="Z1272">
        <v>0</v>
      </c>
      <c r="AA1272">
        <v>33</v>
      </c>
      <c r="AB1272">
        <v>0</v>
      </c>
      <c r="AC1272">
        <v>1</v>
      </c>
      <c r="AD1272">
        <v>5</v>
      </c>
      <c r="AE1272">
        <v>0</v>
      </c>
      <c r="AF1272">
        <v>0</v>
      </c>
      <c r="AG1272">
        <v>0</v>
      </c>
      <c r="AH1272" t="s">
        <v>182</v>
      </c>
      <c r="AI1272" s="1">
        <v>44672.7966087963</v>
      </c>
      <c r="AJ1272">
        <v>146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5</v>
      </c>
      <c r="AQ1272">
        <v>0</v>
      </c>
      <c r="AR1272">
        <v>0</v>
      </c>
      <c r="AS1272">
        <v>0</v>
      </c>
      <c r="AT1272" t="s">
        <v>87</v>
      </c>
      <c r="AU1272" t="s">
        <v>87</v>
      </c>
      <c r="AV1272" t="s">
        <v>87</v>
      </c>
      <c r="AW1272" t="s">
        <v>87</v>
      </c>
      <c r="AX1272" t="s">
        <v>87</v>
      </c>
      <c r="AY1272" t="s">
        <v>87</v>
      </c>
      <c r="AZ1272" t="s">
        <v>87</v>
      </c>
      <c r="BA1272" t="s">
        <v>87</v>
      </c>
      <c r="BB1272" t="s">
        <v>87</v>
      </c>
      <c r="BC1272" t="s">
        <v>87</v>
      </c>
      <c r="BD1272" t="s">
        <v>87</v>
      </c>
      <c r="BE1272" t="s">
        <v>87</v>
      </c>
    </row>
    <row r="1273" spans="1:57" hidden="1" x14ac:dyDescent="0.45">
      <c r="A1273" t="s">
        <v>2785</v>
      </c>
      <c r="B1273" t="s">
        <v>79</v>
      </c>
      <c r="C1273" t="s">
        <v>2781</v>
      </c>
      <c r="D1273" t="s">
        <v>81</v>
      </c>
      <c r="E1273" s="2" t="str">
        <f>HYPERLINK("capsilon://?command=openfolder&amp;siteaddress=FAM.docvelocity-na8.net&amp;folderid=FXDD89723E-6B4D-0386-044B-47F932B312C8","FX22047822")</f>
        <v>FX22047822</v>
      </c>
      <c r="F1273" t="s">
        <v>19</v>
      </c>
      <c r="G1273" t="s">
        <v>19</v>
      </c>
      <c r="H1273" t="s">
        <v>82</v>
      </c>
      <c r="I1273" t="s">
        <v>2786</v>
      </c>
      <c r="J1273">
        <v>28</v>
      </c>
      <c r="K1273" t="s">
        <v>84</v>
      </c>
      <c r="L1273" t="s">
        <v>85</v>
      </c>
      <c r="M1273" t="s">
        <v>86</v>
      </c>
      <c r="N1273">
        <v>2</v>
      </c>
      <c r="O1273" s="1">
        <v>44672.783275462964</v>
      </c>
      <c r="P1273" s="1">
        <v>44672.797094907408</v>
      </c>
      <c r="Q1273">
        <v>893</v>
      </c>
      <c r="R1273">
        <v>301</v>
      </c>
      <c r="S1273" t="b">
        <v>0</v>
      </c>
      <c r="T1273" t="s">
        <v>87</v>
      </c>
      <c r="U1273" t="b">
        <v>0</v>
      </c>
      <c r="V1273" t="s">
        <v>114</v>
      </c>
      <c r="W1273" s="1">
        <v>44672.787442129629</v>
      </c>
      <c r="X1273">
        <v>136</v>
      </c>
      <c r="Y1273">
        <v>21</v>
      </c>
      <c r="Z1273">
        <v>0</v>
      </c>
      <c r="AA1273">
        <v>21</v>
      </c>
      <c r="AB1273">
        <v>0</v>
      </c>
      <c r="AC1273">
        <v>2</v>
      </c>
      <c r="AD1273">
        <v>7</v>
      </c>
      <c r="AE1273">
        <v>0</v>
      </c>
      <c r="AF1273">
        <v>0</v>
      </c>
      <c r="AG1273">
        <v>0</v>
      </c>
      <c r="AH1273" t="s">
        <v>99</v>
      </c>
      <c r="AI1273" s="1">
        <v>44672.797094907408</v>
      </c>
      <c r="AJ1273">
        <v>165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7</v>
      </c>
      <c r="AQ1273">
        <v>0</v>
      </c>
      <c r="AR1273">
        <v>0</v>
      </c>
      <c r="AS1273">
        <v>0</v>
      </c>
      <c r="AT1273" t="s">
        <v>87</v>
      </c>
      <c r="AU1273" t="s">
        <v>87</v>
      </c>
      <c r="AV1273" t="s">
        <v>87</v>
      </c>
      <c r="AW1273" t="s">
        <v>87</v>
      </c>
      <c r="AX1273" t="s">
        <v>87</v>
      </c>
      <c r="AY1273" t="s">
        <v>87</v>
      </c>
      <c r="AZ1273" t="s">
        <v>87</v>
      </c>
      <c r="BA1273" t="s">
        <v>87</v>
      </c>
      <c r="BB1273" t="s">
        <v>87</v>
      </c>
      <c r="BC1273" t="s">
        <v>87</v>
      </c>
      <c r="BD1273" t="s">
        <v>87</v>
      </c>
      <c r="BE1273" t="s">
        <v>87</v>
      </c>
    </row>
    <row r="1274" spans="1:57" hidden="1" x14ac:dyDescent="0.45">
      <c r="A1274" t="s">
        <v>2787</v>
      </c>
      <c r="B1274" t="s">
        <v>79</v>
      </c>
      <c r="C1274" t="s">
        <v>2781</v>
      </c>
      <c r="D1274" t="s">
        <v>81</v>
      </c>
      <c r="E1274" s="2" t="str">
        <f>HYPERLINK("capsilon://?command=openfolder&amp;siteaddress=FAM.docvelocity-na8.net&amp;folderid=FXDD89723E-6B4D-0386-044B-47F932B312C8","FX22047822")</f>
        <v>FX22047822</v>
      </c>
      <c r="F1274" t="s">
        <v>19</v>
      </c>
      <c r="G1274" t="s">
        <v>19</v>
      </c>
      <c r="H1274" t="s">
        <v>82</v>
      </c>
      <c r="I1274" t="s">
        <v>2788</v>
      </c>
      <c r="J1274">
        <v>28</v>
      </c>
      <c r="K1274" t="s">
        <v>84</v>
      </c>
      <c r="L1274" t="s">
        <v>85</v>
      </c>
      <c r="M1274" t="s">
        <v>86</v>
      </c>
      <c r="N1274">
        <v>2</v>
      </c>
      <c r="O1274" s="1">
        <v>44672.783472222225</v>
      </c>
      <c r="P1274" s="1">
        <v>44672.797731481478</v>
      </c>
      <c r="Q1274">
        <v>1083</v>
      </c>
      <c r="R1274">
        <v>149</v>
      </c>
      <c r="S1274" t="b">
        <v>0</v>
      </c>
      <c r="T1274" t="s">
        <v>87</v>
      </c>
      <c r="U1274" t="b">
        <v>0</v>
      </c>
      <c r="V1274" t="s">
        <v>108</v>
      </c>
      <c r="W1274" s="1">
        <v>44672.787418981483</v>
      </c>
      <c r="X1274">
        <v>53</v>
      </c>
      <c r="Y1274">
        <v>21</v>
      </c>
      <c r="Z1274">
        <v>0</v>
      </c>
      <c r="AA1274">
        <v>21</v>
      </c>
      <c r="AB1274">
        <v>0</v>
      </c>
      <c r="AC1274">
        <v>0</v>
      </c>
      <c r="AD1274">
        <v>7</v>
      </c>
      <c r="AE1274">
        <v>0</v>
      </c>
      <c r="AF1274">
        <v>0</v>
      </c>
      <c r="AG1274">
        <v>0</v>
      </c>
      <c r="AH1274" t="s">
        <v>182</v>
      </c>
      <c r="AI1274" s="1">
        <v>44672.797731481478</v>
      </c>
      <c r="AJ1274">
        <v>96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7</v>
      </c>
      <c r="AQ1274">
        <v>0</v>
      </c>
      <c r="AR1274">
        <v>0</v>
      </c>
      <c r="AS1274">
        <v>0</v>
      </c>
      <c r="AT1274" t="s">
        <v>87</v>
      </c>
      <c r="AU1274" t="s">
        <v>87</v>
      </c>
      <c r="AV1274" t="s">
        <v>87</v>
      </c>
      <c r="AW1274" t="s">
        <v>87</v>
      </c>
      <c r="AX1274" t="s">
        <v>87</v>
      </c>
      <c r="AY1274" t="s">
        <v>87</v>
      </c>
      <c r="AZ1274" t="s">
        <v>87</v>
      </c>
      <c r="BA1274" t="s">
        <v>87</v>
      </c>
      <c r="BB1274" t="s">
        <v>87</v>
      </c>
      <c r="BC1274" t="s">
        <v>87</v>
      </c>
      <c r="BD1274" t="s">
        <v>87</v>
      </c>
      <c r="BE1274" t="s">
        <v>87</v>
      </c>
    </row>
    <row r="1275" spans="1:57" hidden="1" x14ac:dyDescent="0.45">
      <c r="A1275" t="s">
        <v>2789</v>
      </c>
      <c r="B1275" t="s">
        <v>79</v>
      </c>
      <c r="C1275" t="s">
        <v>2781</v>
      </c>
      <c r="D1275" t="s">
        <v>81</v>
      </c>
      <c r="E1275" s="2" t="str">
        <f>HYPERLINK("capsilon://?command=openfolder&amp;siteaddress=FAM.docvelocity-na8.net&amp;folderid=FXDD89723E-6B4D-0386-044B-47F932B312C8","FX22047822")</f>
        <v>FX22047822</v>
      </c>
      <c r="F1275" t="s">
        <v>19</v>
      </c>
      <c r="G1275" t="s">
        <v>19</v>
      </c>
      <c r="H1275" t="s">
        <v>82</v>
      </c>
      <c r="I1275" t="s">
        <v>2790</v>
      </c>
      <c r="J1275">
        <v>28</v>
      </c>
      <c r="K1275" t="s">
        <v>84</v>
      </c>
      <c r="L1275" t="s">
        <v>85</v>
      </c>
      <c r="M1275" t="s">
        <v>86</v>
      </c>
      <c r="N1275">
        <v>2</v>
      </c>
      <c r="O1275" s="1">
        <v>44672.783506944441</v>
      </c>
      <c r="P1275" s="1">
        <v>44672.799004629633</v>
      </c>
      <c r="Q1275">
        <v>1090</v>
      </c>
      <c r="R1275">
        <v>249</v>
      </c>
      <c r="S1275" t="b">
        <v>0</v>
      </c>
      <c r="T1275" t="s">
        <v>87</v>
      </c>
      <c r="U1275" t="b">
        <v>0</v>
      </c>
      <c r="V1275" t="s">
        <v>531</v>
      </c>
      <c r="W1275" s="1">
        <v>44672.788773148146</v>
      </c>
      <c r="X1275">
        <v>132</v>
      </c>
      <c r="Y1275">
        <v>21</v>
      </c>
      <c r="Z1275">
        <v>0</v>
      </c>
      <c r="AA1275">
        <v>21</v>
      </c>
      <c r="AB1275">
        <v>0</v>
      </c>
      <c r="AC1275">
        <v>1</v>
      </c>
      <c r="AD1275">
        <v>7</v>
      </c>
      <c r="AE1275">
        <v>0</v>
      </c>
      <c r="AF1275">
        <v>0</v>
      </c>
      <c r="AG1275">
        <v>0</v>
      </c>
      <c r="AH1275" t="s">
        <v>182</v>
      </c>
      <c r="AI1275" s="1">
        <v>44672.799004629633</v>
      </c>
      <c r="AJ1275">
        <v>110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7</v>
      </c>
      <c r="AQ1275">
        <v>0</v>
      </c>
      <c r="AR1275">
        <v>0</v>
      </c>
      <c r="AS1275">
        <v>0</v>
      </c>
      <c r="AT1275" t="s">
        <v>87</v>
      </c>
      <c r="AU1275" t="s">
        <v>87</v>
      </c>
      <c r="AV1275" t="s">
        <v>87</v>
      </c>
      <c r="AW1275" t="s">
        <v>87</v>
      </c>
      <c r="AX1275" t="s">
        <v>87</v>
      </c>
      <c r="AY1275" t="s">
        <v>87</v>
      </c>
      <c r="AZ1275" t="s">
        <v>87</v>
      </c>
      <c r="BA1275" t="s">
        <v>87</v>
      </c>
      <c r="BB1275" t="s">
        <v>87</v>
      </c>
      <c r="BC1275" t="s">
        <v>87</v>
      </c>
      <c r="BD1275" t="s">
        <v>87</v>
      </c>
      <c r="BE1275" t="s">
        <v>87</v>
      </c>
    </row>
    <row r="1276" spans="1:57" hidden="1" x14ac:dyDescent="0.45">
      <c r="A1276" t="s">
        <v>2791</v>
      </c>
      <c r="B1276" t="s">
        <v>79</v>
      </c>
      <c r="C1276" t="s">
        <v>2792</v>
      </c>
      <c r="D1276" t="s">
        <v>81</v>
      </c>
      <c r="E1276" s="2" t="str">
        <f>HYPERLINK("capsilon://?command=openfolder&amp;siteaddress=FAM.docvelocity-na8.net&amp;folderid=FXACBAA43A-D4DA-CB2F-DF78-AC2C0393CC53","FX22047656")</f>
        <v>FX22047656</v>
      </c>
      <c r="F1276" t="s">
        <v>19</v>
      </c>
      <c r="G1276" t="s">
        <v>19</v>
      </c>
      <c r="H1276" t="s">
        <v>82</v>
      </c>
      <c r="I1276" t="s">
        <v>2793</v>
      </c>
      <c r="J1276">
        <v>120</v>
      </c>
      <c r="K1276" t="s">
        <v>84</v>
      </c>
      <c r="L1276" t="s">
        <v>85</v>
      </c>
      <c r="M1276" t="s">
        <v>86</v>
      </c>
      <c r="N1276">
        <v>1</v>
      </c>
      <c r="O1276" s="1">
        <v>44672.794699074075</v>
      </c>
      <c r="P1276" s="1">
        <v>44672.873807870368</v>
      </c>
      <c r="Q1276">
        <v>6173</v>
      </c>
      <c r="R1276">
        <v>662</v>
      </c>
      <c r="S1276" t="b">
        <v>0</v>
      </c>
      <c r="T1276" t="s">
        <v>87</v>
      </c>
      <c r="U1276" t="b">
        <v>0</v>
      </c>
      <c r="V1276" t="s">
        <v>320</v>
      </c>
      <c r="W1276" s="1">
        <v>44672.873807870368</v>
      </c>
      <c r="X1276">
        <v>403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120</v>
      </c>
      <c r="AE1276">
        <v>96</v>
      </c>
      <c r="AF1276">
        <v>0</v>
      </c>
      <c r="AG1276">
        <v>8</v>
      </c>
      <c r="AH1276" t="s">
        <v>87</v>
      </c>
      <c r="AI1276" t="s">
        <v>87</v>
      </c>
      <c r="AJ1276" t="s">
        <v>87</v>
      </c>
      <c r="AK1276" t="s">
        <v>87</v>
      </c>
      <c r="AL1276" t="s">
        <v>87</v>
      </c>
      <c r="AM1276" t="s">
        <v>87</v>
      </c>
      <c r="AN1276" t="s">
        <v>87</v>
      </c>
      <c r="AO1276" t="s">
        <v>87</v>
      </c>
      <c r="AP1276" t="s">
        <v>87</v>
      </c>
      <c r="AQ1276" t="s">
        <v>87</v>
      </c>
      <c r="AR1276" t="s">
        <v>87</v>
      </c>
      <c r="AS1276" t="s">
        <v>87</v>
      </c>
      <c r="AT1276" t="s">
        <v>87</v>
      </c>
      <c r="AU1276" t="s">
        <v>87</v>
      </c>
      <c r="AV1276" t="s">
        <v>87</v>
      </c>
      <c r="AW1276" t="s">
        <v>87</v>
      </c>
      <c r="AX1276" t="s">
        <v>87</v>
      </c>
      <c r="AY1276" t="s">
        <v>87</v>
      </c>
      <c r="AZ1276" t="s">
        <v>87</v>
      </c>
      <c r="BA1276" t="s">
        <v>87</v>
      </c>
      <c r="BB1276" t="s">
        <v>87</v>
      </c>
      <c r="BC1276" t="s">
        <v>87</v>
      </c>
      <c r="BD1276" t="s">
        <v>87</v>
      </c>
      <c r="BE1276" t="s">
        <v>87</v>
      </c>
    </row>
    <row r="1277" spans="1:57" hidden="1" x14ac:dyDescent="0.45">
      <c r="A1277" t="s">
        <v>2794</v>
      </c>
      <c r="B1277" t="s">
        <v>79</v>
      </c>
      <c r="C1277" t="s">
        <v>2535</v>
      </c>
      <c r="D1277" t="s">
        <v>81</v>
      </c>
      <c r="E1277" s="2" t="str">
        <f>HYPERLINK("capsilon://?command=openfolder&amp;siteaddress=FAM.docvelocity-na8.net&amp;folderid=FX3C93065B-6AF7-B70F-9EAA-CA31AF590300","FX22047455")</f>
        <v>FX22047455</v>
      </c>
      <c r="F1277" t="s">
        <v>19</v>
      </c>
      <c r="G1277" t="s">
        <v>19</v>
      </c>
      <c r="H1277" t="s">
        <v>82</v>
      </c>
      <c r="I1277" t="s">
        <v>2795</v>
      </c>
      <c r="J1277">
        <v>329</v>
      </c>
      <c r="K1277" t="s">
        <v>84</v>
      </c>
      <c r="L1277" t="s">
        <v>85</v>
      </c>
      <c r="M1277" t="s">
        <v>86</v>
      </c>
      <c r="N1277">
        <v>1</v>
      </c>
      <c r="O1277" s="1">
        <v>44672.797060185185</v>
      </c>
      <c r="P1277" s="1">
        <v>44672.873854166668</v>
      </c>
      <c r="Q1277">
        <v>6153</v>
      </c>
      <c r="R1277">
        <v>482</v>
      </c>
      <c r="S1277" t="b">
        <v>0</v>
      </c>
      <c r="T1277" t="s">
        <v>87</v>
      </c>
      <c r="U1277" t="b">
        <v>0</v>
      </c>
      <c r="V1277" t="s">
        <v>245</v>
      </c>
      <c r="W1277" s="1">
        <v>44672.873854166668</v>
      </c>
      <c r="X1277">
        <v>332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329</v>
      </c>
      <c r="AE1277">
        <v>305</v>
      </c>
      <c r="AF1277">
        <v>0</v>
      </c>
      <c r="AG1277">
        <v>8</v>
      </c>
      <c r="AH1277" t="s">
        <v>87</v>
      </c>
      <c r="AI1277" t="s">
        <v>87</v>
      </c>
      <c r="AJ1277" t="s">
        <v>87</v>
      </c>
      <c r="AK1277" t="s">
        <v>87</v>
      </c>
      <c r="AL1277" t="s">
        <v>87</v>
      </c>
      <c r="AM1277" t="s">
        <v>87</v>
      </c>
      <c r="AN1277" t="s">
        <v>87</v>
      </c>
      <c r="AO1277" t="s">
        <v>87</v>
      </c>
      <c r="AP1277" t="s">
        <v>87</v>
      </c>
      <c r="AQ1277" t="s">
        <v>87</v>
      </c>
      <c r="AR1277" t="s">
        <v>87</v>
      </c>
      <c r="AS1277" t="s">
        <v>87</v>
      </c>
      <c r="AT1277" t="s">
        <v>87</v>
      </c>
      <c r="AU1277" t="s">
        <v>87</v>
      </c>
      <c r="AV1277" t="s">
        <v>87</v>
      </c>
      <c r="AW1277" t="s">
        <v>87</v>
      </c>
      <c r="AX1277" t="s">
        <v>87</v>
      </c>
      <c r="AY1277" t="s">
        <v>87</v>
      </c>
      <c r="AZ1277" t="s">
        <v>87</v>
      </c>
      <c r="BA1277" t="s">
        <v>87</v>
      </c>
      <c r="BB1277" t="s">
        <v>87</v>
      </c>
      <c r="BC1277" t="s">
        <v>87</v>
      </c>
      <c r="BD1277" t="s">
        <v>87</v>
      </c>
      <c r="BE1277" t="s">
        <v>87</v>
      </c>
    </row>
    <row r="1278" spans="1:57" hidden="1" x14ac:dyDescent="0.45">
      <c r="A1278" t="s">
        <v>2796</v>
      </c>
      <c r="B1278" t="s">
        <v>79</v>
      </c>
      <c r="C1278" t="s">
        <v>2680</v>
      </c>
      <c r="D1278" t="s">
        <v>81</v>
      </c>
      <c r="E1278" s="2" t="str">
        <f>HYPERLINK("capsilon://?command=openfolder&amp;siteaddress=FAM.docvelocity-na8.net&amp;folderid=FX943D8465-EB02-29DC-042E-6FB7BD240C75","FX22033160")</f>
        <v>FX22033160</v>
      </c>
      <c r="F1278" t="s">
        <v>19</v>
      </c>
      <c r="G1278" t="s">
        <v>19</v>
      </c>
      <c r="H1278" t="s">
        <v>82</v>
      </c>
      <c r="I1278" t="s">
        <v>2797</v>
      </c>
      <c r="J1278">
        <v>66</v>
      </c>
      <c r="K1278" t="s">
        <v>84</v>
      </c>
      <c r="L1278" t="s">
        <v>85</v>
      </c>
      <c r="M1278" t="s">
        <v>86</v>
      </c>
      <c r="N1278">
        <v>2</v>
      </c>
      <c r="O1278" s="1">
        <v>44672.820150462961</v>
      </c>
      <c r="P1278" s="1">
        <v>44672.840451388889</v>
      </c>
      <c r="Q1278">
        <v>707</v>
      </c>
      <c r="R1278">
        <v>1047</v>
      </c>
      <c r="S1278" t="b">
        <v>0</v>
      </c>
      <c r="T1278" t="s">
        <v>87</v>
      </c>
      <c r="U1278" t="b">
        <v>0</v>
      </c>
      <c r="V1278" t="s">
        <v>322</v>
      </c>
      <c r="W1278" s="1">
        <v>44672.833715277775</v>
      </c>
      <c r="X1278">
        <v>540</v>
      </c>
      <c r="Y1278">
        <v>61</v>
      </c>
      <c r="Z1278">
        <v>0</v>
      </c>
      <c r="AA1278">
        <v>61</v>
      </c>
      <c r="AB1278">
        <v>0</v>
      </c>
      <c r="AC1278">
        <v>12</v>
      </c>
      <c r="AD1278">
        <v>5</v>
      </c>
      <c r="AE1278">
        <v>0</v>
      </c>
      <c r="AF1278">
        <v>0</v>
      </c>
      <c r="AG1278">
        <v>0</v>
      </c>
      <c r="AH1278" t="s">
        <v>240</v>
      </c>
      <c r="AI1278" s="1">
        <v>44672.840451388889</v>
      </c>
      <c r="AJ1278">
        <v>507</v>
      </c>
      <c r="AK1278">
        <v>3</v>
      </c>
      <c r="AL1278">
        <v>0</v>
      </c>
      <c r="AM1278">
        <v>3</v>
      </c>
      <c r="AN1278">
        <v>0</v>
      </c>
      <c r="AO1278">
        <v>3</v>
      </c>
      <c r="AP1278">
        <v>2</v>
      </c>
      <c r="AQ1278">
        <v>0</v>
      </c>
      <c r="AR1278">
        <v>0</v>
      </c>
      <c r="AS1278">
        <v>0</v>
      </c>
      <c r="AT1278" t="s">
        <v>87</v>
      </c>
      <c r="AU1278" t="s">
        <v>87</v>
      </c>
      <c r="AV1278" t="s">
        <v>87</v>
      </c>
      <c r="AW1278" t="s">
        <v>87</v>
      </c>
      <c r="AX1278" t="s">
        <v>87</v>
      </c>
      <c r="AY1278" t="s">
        <v>87</v>
      </c>
      <c r="AZ1278" t="s">
        <v>87</v>
      </c>
      <c r="BA1278" t="s">
        <v>87</v>
      </c>
      <c r="BB1278" t="s">
        <v>87</v>
      </c>
      <c r="BC1278" t="s">
        <v>87</v>
      </c>
      <c r="BD1278" t="s">
        <v>87</v>
      </c>
      <c r="BE1278" t="s">
        <v>87</v>
      </c>
    </row>
    <row r="1279" spans="1:57" hidden="1" x14ac:dyDescent="0.45">
      <c r="A1279" t="s">
        <v>2798</v>
      </c>
      <c r="B1279" t="s">
        <v>79</v>
      </c>
      <c r="C1279" t="s">
        <v>2799</v>
      </c>
      <c r="D1279" t="s">
        <v>81</v>
      </c>
      <c r="E1279" s="2" t="str">
        <f>HYPERLINK("capsilon://?command=openfolder&amp;siteaddress=FAM.docvelocity-na8.net&amp;folderid=FX7412B368-68EC-570F-7886-4B2BD5668642","FX22047649")</f>
        <v>FX22047649</v>
      </c>
      <c r="F1279" t="s">
        <v>19</v>
      </c>
      <c r="G1279" t="s">
        <v>19</v>
      </c>
      <c r="H1279" t="s">
        <v>82</v>
      </c>
      <c r="I1279" t="s">
        <v>2800</v>
      </c>
      <c r="J1279">
        <v>158</v>
      </c>
      <c r="K1279" t="s">
        <v>84</v>
      </c>
      <c r="L1279" t="s">
        <v>85</v>
      </c>
      <c r="M1279" t="s">
        <v>86</v>
      </c>
      <c r="N1279">
        <v>1</v>
      </c>
      <c r="O1279" s="1">
        <v>44672.848101851851</v>
      </c>
      <c r="P1279" s="1">
        <v>44672.876111111109</v>
      </c>
      <c r="Q1279">
        <v>2226</v>
      </c>
      <c r="R1279">
        <v>194</v>
      </c>
      <c r="S1279" t="b">
        <v>0</v>
      </c>
      <c r="T1279" t="s">
        <v>87</v>
      </c>
      <c r="U1279" t="b">
        <v>0</v>
      </c>
      <c r="V1279" t="s">
        <v>245</v>
      </c>
      <c r="W1279" s="1">
        <v>44672.876111111109</v>
      </c>
      <c r="X1279">
        <v>194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158</v>
      </c>
      <c r="AE1279">
        <v>146</v>
      </c>
      <c r="AF1279">
        <v>0</v>
      </c>
      <c r="AG1279">
        <v>4</v>
      </c>
      <c r="AH1279" t="s">
        <v>87</v>
      </c>
      <c r="AI1279" t="s">
        <v>87</v>
      </c>
      <c r="AJ1279" t="s">
        <v>87</v>
      </c>
      <c r="AK1279" t="s">
        <v>87</v>
      </c>
      <c r="AL1279" t="s">
        <v>87</v>
      </c>
      <c r="AM1279" t="s">
        <v>87</v>
      </c>
      <c r="AN1279" t="s">
        <v>87</v>
      </c>
      <c r="AO1279" t="s">
        <v>87</v>
      </c>
      <c r="AP1279" t="s">
        <v>87</v>
      </c>
      <c r="AQ1279" t="s">
        <v>87</v>
      </c>
      <c r="AR1279" t="s">
        <v>87</v>
      </c>
      <c r="AS1279" t="s">
        <v>87</v>
      </c>
      <c r="AT1279" t="s">
        <v>87</v>
      </c>
      <c r="AU1279" t="s">
        <v>87</v>
      </c>
      <c r="AV1279" t="s">
        <v>87</v>
      </c>
      <c r="AW1279" t="s">
        <v>87</v>
      </c>
      <c r="AX1279" t="s">
        <v>87</v>
      </c>
      <c r="AY1279" t="s">
        <v>87</v>
      </c>
      <c r="AZ1279" t="s">
        <v>87</v>
      </c>
      <c r="BA1279" t="s">
        <v>87</v>
      </c>
      <c r="BB1279" t="s">
        <v>87</v>
      </c>
      <c r="BC1279" t="s">
        <v>87</v>
      </c>
      <c r="BD1279" t="s">
        <v>87</v>
      </c>
      <c r="BE1279" t="s">
        <v>87</v>
      </c>
    </row>
    <row r="1280" spans="1:57" hidden="1" x14ac:dyDescent="0.45">
      <c r="A1280" t="s">
        <v>2801</v>
      </c>
      <c r="B1280" t="s">
        <v>79</v>
      </c>
      <c r="C1280" t="s">
        <v>2802</v>
      </c>
      <c r="D1280" t="s">
        <v>81</v>
      </c>
      <c r="E1280" s="2" t="str">
        <f>HYPERLINK("capsilon://?command=openfolder&amp;siteaddress=FAM.docvelocity-na8.net&amp;folderid=FX08705FE6-0C7F-B376-2D01-D1E14110E336","FX22047045")</f>
        <v>FX22047045</v>
      </c>
      <c r="F1280" t="s">
        <v>19</v>
      </c>
      <c r="G1280" t="s">
        <v>19</v>
      </c>
      <c r="H1280" t="s">
        <v>82</v>
      </c>
      <c r="I1280" t="s">
        <v>2803</v>
      </c>
      <c r="J1280">
        <v>80</v>
      </c>
      <c r="K1280" t="s">
        <v>84</v>
      </c>
      <c r="L1280" t="s">
        <v>85</v>
      </c>
      <c r="M1280" t="s">
        <v>86</v>
      </c>
      <c r="N1280">
        <v>1</v>
      </c>
      <c r="O1280" s="1">
        <v>44672.858865740738</v>
      </c>
      <c r="P1280" s="1">
        <v>44672.90184027778</v>
      </c>
      <c r="Q1280">
        <v>3353</v>
      </c>
      <c r="R1280">
        <v>360</v>
      </c>
      <c r="S1280" t="b">
        <v>0</v>
      </c>
      <c r="T1280" t="s">
        <v>87</v>
      </c>
      <c r="U1280" t="b">
        <v>0</v>
      </c>
      <c r="V1280" t="s">
        <v>245</v>
      </c>
      <c r="W1280" s="1">
        <v>44672.90184027778</v>
      </c>
      <c r="X1280">
        <v>347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80</v>
      </c>
      <c r="AE1280">
        <v>68</v>
      </c>
      <c r="AF1280">
        <v>0</v>
      </c>
      <c r="AG1280">
        <v>4</v>
      </c>
      <c r="AH1280" t="s">
        <v>87</v>
      </c>
      <c r="AI1280" t="s">
        <v>87</v>
      </c>
      <c r="AJ1280" t="s">
        <v>87</v>
      </c>
      <c r="AK1280" t="s">
        <v>87</v>
      </c>
      <c r="AL1280" t="s">
        <v>87</v>
      </c>
      <c r="AM1280" t="s">
        <v>87</v>
      </c>
      <c r="AN1280" t="s">
        <v>87</v>
      </c>
      <c r="AO1280" t="s">
        <v>87</v>
      </c>
      <c r="AP1280" t="s">
        <v>87</v>
      </c>
      <c r="AQ1280" t="s">
        <v>87</v>
      </c>
      <c r="AR1280" t="s">
        <v>87</v>
      </c>
      <c r="AS1280" t="s">
        <v>87</v>
      </c>
      <c r="AT1280" t="s">
        <v>87</v>
      </c>
      <c r="AU1280" t="s">
        <v>87</v>
      </c>
      <c r="AV1280" t="s">
        <v>87</v>
      </c>
      <c r="AW1280" t="s">
        <v>87</v>
      </c>
      <c r="AX1280" t="s">
        <v>87</v>
      </c>
      <c r="AY1280" t="s">
        <v>87</v>
      </c>
      <c r="AZ1280" t="s">
        <v>87</v>
      </c>
      <c r="BA1280" t="s">
        <v>87</v>
      </c>
      <c r="BB1280" t="s">
        <v>87</v>
      </c>
      <c r="BC1280" t="s">
        <v>87</v>
      </c>
      <c r="BD1280" t="s">
        <v>87</v>
      </c>
      <c r="BE1280" t="s">
        <v>87</v>
      </c>
    </row>
    <row r="1281" spans="1:57" hidden="1" x14ac:dyDescent="0.45">
      <c r="A1281" t="s">
        <v>2804</v>
      </c>
      <c r="B1281" t="s">
        <v>79</v>
      </c>
      <c r="C1281" t="s">
        <v>2775</v>
      </c>
      <c r="D1281" t="s">
        <v>81</v>
      </c>
      <c r="E1281" s="2" t="str">
        <f>HYPERLINK("capsilon://?command=openfolder&amp;siteaddress=FAM.docvelocity-na8.net&amp;folderid=FX1D86DF45-7DCD-6042-81A2-37B6280262F7","FX22048196")</f>
        <v>FX22048196</v>
      </c>
      <c r="F1281" t="s">
        <v>19</v>
      </c>
      <c r="G1281" t="s">
        <v>19</v>
      </c>
      <c r="H1281" t="s">
        <v>82</v>
      </c>
      <c r="I1281" t="s">
        <v>2776</v>
      </c>
      <c r="J1281">
        <v>234</v>
      </c>
      <c r="K1281" t="s">
        <v>84</v>
      </c>
      <c r="L1281" t="s">
        <v>85</v>
      </c>
      <c r="M1281" t="s">
        <v>86</v>
      </c>
      <c r="N1281">
        <v>2</v>
      </c>
      <c r="O1281" s="1">
        <v>44672.870532407411</v>
      </c>
      <c r="P1281" s="1">
        <v>44672.901516203703</v>
      </c>
      <c r="Q1281">
        <v>1462</v>
      </c>
      <c r="R1281">
        <v>1215</v>
      </c>
      <c r="S1281" t="b">
        <v>0</v>
      </c>
      <c r="T1281" t="s">
        <v>87</v>
      </c>
      <c r="U1281" t="b">
        <v>1</v>
      </c>
      <c r="V1281" t="s">
        <v>320</v>
      </c>
      <c r="W1281" s="1">
        <v>44672.883287037039</v>
      </c>
      <c r="X1281">
        <v>818</v>
      </c>
      <c r="Y1281">
        <v>196</v>
      </c>
      <c r="Z1281">
        <v>0</v>
      </c>
      <c r="AA1281">
        <v>196</v>
      </c>
      <c r="AB1281">
        <v>0</v>
      </c>
      <c r="AC1281">
        <v>0</v>
      </c>
      <c r="AD1281">
        <v>38</v>
      </c>
      <c r="AE1281">
        <v>0</v>
      </c>
      <c r="AF1281">
        <v>0</v>
      </c>
      <c r="AG1281">
        <v>0</v>
      </c>
      <c r="AH1281" t="s">
        <v>1193</v>
      </c>
      <c r="AI1281" s="1">
        <v>44672.901516203703</v>
      </c>
      <c r="AJ1281">
        <v>390</v>
      </c>
      <c r="AK1281">
        <v>2</v>
      </c>
      <c r="AL1281">
        <v>0</v>
      </c>
      <c r="AM1281">
        <v>2</v>
      </c>
      <c r="AN1281">
        <v>0</v>
      </c>
      <c r="AO1281">
        <v>2</v>
      </c>
      <c r="AP1281">
        <v>36</v>
      </c>
      <c r="AQ1281">
        <v>0</v>
      </c>
      <c r="AR1281">
        <v>0</v>
      </c>
      <c r="AS1281">
        <v>0</v>
      </c>
      <c r="AT1281" t="s">
        <v>87</v>
      </c>
      <c r="AU1281" t="s">
        <v>87</v>
      </c>
      <c r="AV1281" t="s">
        <v>87</v>
      </c>
      <c r="AW1281" t="s">
        <v>87</v>
      </c>
      <c r="AX1281" t="s">
        <v>87</v>
      </c>
      <c r="AY1281" t="s">
        <v>87</v>
      </c>
      <c r="AZ1281" t="s">
        <v>87</v>
      </c>
      <c r="BA1281" t="s">
        <v>87</v>
      </c>
      <c r="BB1281" t="s">
        <v>87</v>
      </c>
      <c r="BC1281" t="s">
        <v>87</v>
      </c>
      <c r="BD1281" t="s">
        <v>87</v>
      </c>
      <c r="BE1281" t="s">
        <v>87</v>
      </c>
    </row>
    <row r="1282" spans="1:57" hidden="1" x14ac:dyDescent="0.45">
      <c r="A1282" t="s">
        <v>2805</v>
      </c>
      <c r="B1282" t="s">
        <v>79</v>
      </c>
      <c r="C1282" t="s">
        <v>2792</v>
      </c>
      <c r="D1282" t="s">
        <v>81</v>
      </c>
      <c r="E1282" s="2" t="str">
        <f>HYPERLINK("capsilon://?command=openfolder&amp;siteaddress=FAM.docvelocity-na8.net&amp;folderid=FXACBAA43A-D4DA-CB2F-DF78-AC2C0393CC53","FX22047656")</f>
        <v>FX22047656</v>
      </c>
      <c r="F1282" t="s">
        <v>19</v>
      </c>
      <c r="G1282" t="s">
        <v>19</v>
      </c>
      <c r="H1282" t="s">
        <v>82</v>
      </c>
      <c r="I1282" t="s">
        <v>2793</v>
      </c>
      <c r="J1282">
        <v>248</v>
      </c>
      <c r="K1282" t="s">
        <v>84</v>
      </c>
      <c r="L1282" t="s">
        <v>85</v>
      </c>
      <c r="M1282" t="s">
        <v>86</v>
      </c>
      <c r="N1282">
        <v>2</v>
      </c>
      <c r="O1282" s="1">
        <v>44672.874398148146</v>
      </c>
      <c r="P1282" s="1">
        <v>44672.970324074071</v>
      </c>
      <c r="Q1282">
        <v>609</v>
      </c>
      <c r="R1282">
        <v>7679</v>
      </c>
      <c r="S1282" t="b">
        <v>0</v>
      </c>
      <c r="T1282" t="s">
        <v>87</v>
      </c>
      <c r="U1282" t="b">
        <v>1</v>
      </c>
      <c r="V1282" t="s">
        <v>322</v>
      </c>
      <c r="W1282" s="1">
        <v>44672.946076388886</v>
      </c>
      <c r="X1282">
        <v>5500</v>
      </c>
      <c r="Y1282">
        <v>346</v>
      </c>
      <c r="Z1282">
        <v>0</v>
      </c>
      <c r="AA1282">
        <v>346</v>
      </c>
      <c r="AB1282">
        <v>54</v>
      </c>
      <c r="AC1282">
        <v>346</v>
      </c>
      <c r="AD1282">
        <v>-98</v>
      </c>
      <c r="AE1282">
        <v>0</v>
      </c>
      <c r="AF1282">
        <v>0</v>
      </c>
      <c r="AG1282">
        <v>0</v>
      </c>
      <c r="AH1282" t="s">
        <v>200</v>
      </c>
      <c r="AI1282" s="1">
        <v>44672.970324074071</v>
      </c>
      <c r="AJ1282">
        <v>2078</v>
      </c>
      <c r="AK1282">
        <v>8</v>
      </c>
      <c r="AL1282">
        <v>0</v>
      </c>
      <c r="AM1282">
        <v>8</v>
      </c>
      <c r="AN1282">
        <v>27</v>
      </c>
      <c r="AO1282">
        <v>7</v>
      </c>
      <c r="AP1282">
        <v>-106</v>
      </c>
      <c r="AQ1282">
        <v>0</v>
      </c>
      <c r="AR1282">
        <v>0</v>
      </c>
      <c r="AS1282">
        <v>0</v>
      </c>
      <c r="AT1282" t="s">
        <v>87</v>
      </c>
      <c r="AU1282" t="s">
        <v>87</v>
      </c>
      <c r="AV1282" t="s">
        <v>87</v>
      </c>
      <c r="AW1282" t="s">
        <v>87</v>
      </c>
      <c r="AX1282" t="s">
        <v>87</v>
      </c>
      <c r="AY1282" t="s">
        <v>87</v>
      </c>
      <c r="AZ1282" t="s">
        <v>87</v>
      </c>
      <c r="BA1282" t="s">
        <v>87</v>
      </c>
      <c r="BB1282" t="s">
        <v>87</v>
      </c>
      <c r="BC1282" t="s">
        <v>87</v>
      </c>
      <c r="BD1282" t="s">
        <v>87</v>
      </c>
      <c r="BE1282" t="s">
        <v>87</v>
      </c>
    </row>
    <row r="1283" spans="1:57" hidden="1" x14ac:dyDescent="0.45">
      <c r="A1283" t="s">
        <v>2806</v>
      </c>
      <c r="B1283" t="s">
        <v>79</v>
      </c>
      <c r="C1283" t="s">
        <v>2535</v>
      </c>
      <c r="D1283" t="s">
        <v>81</v>
      </c>
      <c r="E1283" s="2" t="str">
        <f>HYPERLINK("capsilon://?command=openfolder&amp;siteaddress=FAM.docvelocity-na8.net&amp;folderid=FX3C93065B-6AF7-B70F-9EAA-CA31AF590300","FX22047455")</f>
        <v>FX22047455</v>
      </c>
      <c r="F1283" t="s">
        <v>19</v>
      </c>
      <c r="G1283" t="s">
        <v>19</v>
      </c>
      <c r="H1283" t="s">
        <v>82</v>
      </c>
      <c r="I1283" t="s">
        <v>2795</v>
      </c>
      <c r="J1283">
        <v>429</v>
      </c>
      <c r="K1283" t="s">
        <v>84</v>
      </c>
      <c r="L1283" t="s">
        <v>85</v>
      </c>
      <c r="M1283" t="s">
        <v>86</v>
      </c>
      <c r="N1283">
        <v>2</v>
      </c>
      <c r="O1283" s="1">
        <v>44672.874699074076</v>
      </c>
      <c r="P1283" s="1">
        <v>44672.917997685188</v>
      </c>
      <c r="Q1283">
        <v>1187</v>
      </c>
      <c r="R1283">
        <v>2554</v>
      </c>
      <c r="S1283" t="b">
        <v>0</v>
      </c>
      <c r="T1283" t="s">
        <v>87</v>
      </c>
      <c r="U1283" t="b">
        <v>1</v>
      </c>
      <c r="V1283" t="s">
        <v>320</v>
      </c>
      <c r="W1283" s="1">
        <v>44672.89403935185</v>
      </c>
      <c r="X1283">
        <v>928</v>
      </c>
      <c r="Y1283">
        <v>373</v>
      </c>
      <c r="Z1283">
        <v>0</v>
      </c>
      <c r="AA1283">
        <v>373</v>
      </c>
      <c r="AB1283">
        <v>0</v>
      </c>
      <c r="AC1283">
        <v>17</v>
      </c>
      <c r="AD1283">
        <v>56</v>
      </c>
      <c r="AE1283">
        <v>0</v>
      </c>
      <c r="AF1283">
        <v>0</v>
      </c>
      <c r="AG1283">
        <v>0</v>
      </c>
      <c r="AH1283" t="s">
        <v>299</v>
      </c>
      <c r="AI1283" s="1">
        <v>44672.917997685188</v>
      </c>
      <c r="AJ1283">
        <v>1626</v>
      </c>
      <c r="AK1283">
        <v>2</v>
      </c>
      <c r="AL1283">
        <v>0</v>
      </c>
      <c r="AM1283">
        <v>2</v>
      </c>
      <c r="AN1283">
        <v>0</v>
      </c>
      <c r="AO1283">
        <v>2</v>
      </c>
      <c r="AP1283">
        <v>54</v>
      </c>
      <c r="AQ1283">
        <v>0</v>
      </c>
      <c r="AR1283">
        <v>0</v>
      </c>
      <c r="AS1283">
        <v>0</v>
      </c>
      <c r="AT1283" t="s">
        <v>87</v>
      </c>
      <c r="AU1283" t="s">
        <v>87</v>
      </c>
      <c r="AV1283" t="s">
        <v>87</v>
      </c>
      <c r="AW1283" t="s">
        <v>87</v>
      </c>
      <c r="AX1283" t="s">
        <v>87</v>
      </c>
      <c r="AY1283" t="s">
        <v>87</v>
      </c>
      <c r="AZ1283" t="s">
        <v>87</v>
      </c>
      <c r="BA1283" t="s">
        <v>87</v>
      </c>
      <c r="BB1283" t="s">
        <v>87</v>
      </c>
      <c r="BC1283" t="s">
        <v>87</v>
      </c>
      <c r="BD1283" t="s">
        <v>87</v>
      </c>
      <c r="BE1283" t="s">
        <v>87</v>
      </c>
    </row>
    <row r="1284" spans="1:57" hidden="1" x14ac:dyDescent="0.45">
      <c r="A1284" t="s">
        <v>2807</v>
      </c>
      <c r="B1284" t="s">
        <v>79</v>
      </c>
      <c r="C1284" t="s">
        <v>2799</v>
      </c>
      <c r="D1284" t="s">
        <v>81</v>
      </c>
      <c r="E1284" s="2" t="str">
        <f>HYPERLINK("capsilon://?command=openfolder&amp;siteaddress=FAM.docvelocity-na8.net&amp;folderid=FX7412B368-68EC-570F-7886-4B2BD5668642","FX22047649")</f>
        <v>FX22047649</v>
      </c>
      <c r="F1284" t="s">
        <v>19</v>
      </c>
      <c r="G1284" t="s">
        <v>19</v>
      </c>
      <c r="H1284" t="s">
        <v>82</v>
      </c>
      <c r="I1284" t="s">
        <v>2800</v>
      </c>
      <c r="J1284">
        <v>206</v>
      </c>
      <c r="K1284" t="s">
        <v>84</v>
      </c>
      <c r="L1284" t="s">
        <v>85</v>
      </c>
      <c r="M1284" t="s">
        <v>86</v>
      </c>
      <c r="N1284">
        <v>2</v>
      </c>
      <c r="O1284" s="1">
        <v>44672.876817129632</v>
      </c>
      <c r="P1284" s="1">
        <v>44672.908113425925</v>
      </c>
      <c r="Q1284">
        <v>1445</v>
      </c>
      <c r="R1284">
        <v>1259</v>
      </c>
      <c r="S1284" t="b">
        <v>0</v>
      </c>
      <c r="T1284" t="s">
        <v>87</v>
      </c>
      <c r="U1284" t="b">
        <v>1</v>
      </c>
      <c r="V1284" t="s">
        <v>245</v>
      </c>
      <c r="W1284" s="1">
        <v>44672.897812499999</v>
      </c>
      <c r="X1284">
        <v>690</v>
      </c>
      <c r="Y1284">
        <v>185</v>
      </c>
      <c r="Z1284">
        <v>0</v>
      </c>
      <c r="AA1284">
        <v>185</v>
      </c>
      <c r="AB1284">
        <v>0</v>
      </c>
      <c r="AC1284">
        <v>6</v>
      </c>
      <c r="AD1284">
        <v>21</v>
      </c>
      <c r="AE1284">
        <v>0</v>
      </c>
      <c r="AF1284">
        <v>0</v>
      </c>
      <c r="AG1284">
        <v>0</v>
      </c>
      <c r="AH1284" t="s">
        <v>1193</v>
      </c>
      <c r="AI1284" s="1">
        <v>44672.908113425925</v>
      </c>
      <c r="AJ1284">
        <v>569</v>
      </c>
      <c r="AK1284">
        <v>1</v>
      </c>
      <c r="AL1284">
        <v>0</v>
      </c>
      <c r="AM1284">
        <v>1</v>
      </c>
      <c r="AN1284">
        <v>0</v>
      </c>
      <c r="AO1284">
        <v>1</v>
      </c>
      <c r="AP1284">
        <v>20</v>
      </c>
      <c r="AQ1284">
        <v>0</v>
      </c>
      <c r="AR1284">
        <v>0</v>
      </c>
      <c r="AS1284">
        <v>0</v>
      </c>
      <c r="AT1284" t="s">
        <v>87</v>
      </c>
      <c r="AU1284" t="s">
        <v>87</v>
      </c>
      <c r="AV1284" t="s">
        <v>87</v>
      </c>
      <c r="AW1284" t="s">
        <v>87</v>
      </c>
      <c r="AX1284" t="s">
        <v>87</v>
      </c>
      <c r="AY1284" t="s">
        <v>87</v>
      </c>
      <c r="AZ1284" t="s">
        <v>87</v>
      </c>
      <c r="BA1284" t="s">
        <v>87</v>
      </c>
      <c r="BB1284" t="s">
        <v>87</v>
      </c>
      <c r="BC1284" t="s">
        <v>87</v>
      </c>
      <c r="BD1284" t="s">
        <v>87</v>
      </c>
      <c r="BE1284" t="s">
        <v>87</v>
      </c>
    </row>
    <row r="1285" spans="1:57" hidden="1" x14ac:dyDescent="0.45">
      <c r="A1285" t="s">
        <v>2808</v>
      </c>
      <c r="B1285" t="s">
        <v>79</v>
      </c>
      <c r="C1285" t="s">
        <v>2809</v>
      </c>
      <c r="D1285" t="s">
        <v>81</v>
      </c>
      <c r="E1285" s="2" t="str">
        <f>HYPERLINK("capsilon://?command=openfolder&amp;siteaddress=FAM.docvelocity-na8.net&amp;folderid=FX7D97CB82-AE80-F2EF-DEF9-E5B98D41133D","FX22041742")</f>
        <v>FX22041742</v>
      </c>
      <c r="F1285" t="s">
        <v>19</v>
      </c>
      <c r="G1285" t="s">
        <v>19</v>
      </c>
      <c r="H1285" t="s">
        <v>82</v>
      </c>
      <c r="I1285" t="s">
        <v>2810</v>
      </c>
      <c r="J1285">
        <v>112</v>
      </c>
      <c r="K1285" t="s">
        <v>84</v>
      </c>
      <c r="L1285" t="s">
        <v>85</v>
      </c>
      <c r="M1285" t="s">
        <v>86</v>
      </c>
      <c r="N1285">
        <v>1</v>
      </c>
      <c r="O1285" s="1">
        <v>44672.881562499999</v>
      </c>
      <c r="P1285" s="1">
        <v>44672.904988425929</v>
      </c>
      <c r="Q1285">
        <v>1752</v>
      </c>
      <c r="R1285">
        <v>272</v>
      </c>
      <c r="S1285" t="b">
        <v>0</v>
      </c>
      <c r="T1285" t="s">
        <v>87</v>
      </c>
      <c r="U1285" t="b">
        <v>0</v>
      </c>
      <c r="V1285" t="s">
        <v>245</v>
      </c>
      <c r="W1285" s="1">
        <v>44672.904988425929</v>
      </c>
      <c r="X1285">
        <v>272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112</v>
      </c>
      <c r="AE1285">
        <v>100</v>
      </c>
      <c r="AF1285">
        <v>0</v>
      </c>
      <c r="AG1285">
        <v>3</v>
      </c>
      <c r="AH1285" t="s">
        <v>87</v>
      </c>
      <c r="AI1285" t="s">
        <v>87</v>
      </c>
      <c r="AJ1285" t="s">
        <v>87</v>
      </c>
      <c r="AK1285" t="s">
        <v>87</v>
      </c>
      <c r="AL1285" t="s">
        <v>87</v>
      </c>
      <c r="AM1285" t="s">
        <v>87</v>
      </c>
      <c r="AN1285" t="s">
        <v>87</v>
      </c>
      <c r="AO1285" t="s">
        <v>87</v>
      </c>
      <c r="AP1285" t="s">
        <v>87</v>
      </c>
      <c r="AQ1285" t="s">
        <v>87</v>
      </c>
      <c r="AR1285" t="s">
        <v>87</v>
      </c>
      <c r="AS1285" t="s">
        <v>87</v>
      </c>
      <c r="AT1285" t="s">
        <v>87</v>
      </c>
      <c r="AU1285" t="s">
        <v>87</v>
      </c>
      <c r="AV1285" t="s">
        <v>87</v>
      </c>
      <c r="AW1285" t="s">
        <v>87</v>
      </c>
      <c r="AX1285" t="s">
        <v>87</v>
      </c>
      <c r="AY1285" t="s">
        <v>87</v>
      </c>
      <c r="AZ1285" t="s">
        <v>87</v>
      </c>
      <c r="BA1285" t="s">
        <v>87</v>
      </c>
      <c r="BB1285" t="s">
        <v>87</v>
      </c>
      <c r="BC1285" t="s">
        <v>87</v>
      </c>
      <c r="BD1285" t="s">
        <v>87</v>
      </c>
      <c r="BE1285" t="s">
        <v>87</v>
      </c>
    </row>
    <row r="1286" spans="1:57" hidden="1" x14ac:dyDescent="0.45">
      <c r="A1286" t="s">
        <v>2811</v>
      </c>
      <c r="B1286" t="s">
        <v>79</v>
      </c>
      <c r="C1286" t="s">
        <v>2812</v>
      </c>
      <c r="D1286" t="s">
        <v>81</v>
      </c>
      <c r="E1286" s="2" t="str">
        <f>HYPERLINK("capsilon://?command=openfolder&amp;siteaddress=FAM.docvelocity-na8.net&amp;folderid=FXF024F23F-36C7-F893-F927-B91E4FAF1601","FX22048255")</f>
        <v>FX22048255</v>
      </c>
      <c r="F1286" t="s">
        <v>19</v>
      </c>
      <c r="G1286" t="s">
        <v>19</v>
      </c>
      <c r="H1286" t="s">
        <v>82</v>
      </c>
      <c r="I1286" t="s">
        <v>2813</v>
      </c>
      <c r="J1286">
        <v>205</v>
      </c>
      <c r="K1286" t="s">
        <v>84</v>
      </c>
      <c r="L1286" t="s">
        <v>85</v>
      </c>
      <c r="M1286" t="s">
        <v>86</v>
      </c>
      <c r="N1286">
        <v>1</v>
      </c>
      <c r="O1286" s="1">
        <v>44672.899525462963</v>
      </c>
      <c r="P1286" s="1">
        <v>44672.914351851854</v>
      </c>
      <c r="Q1286">
        <v>978</v>
      </c>
      <c r="R1286">
        <v>303</v>
      </c>
      <c r="S1286" t="b">
        <v>0</v>
      </c>
      <c r="T1286" t="s">
        <v>87</v>
      </c>
      <c r="U1286" t="b">
        <v>0</v>
      </c>
      <c r="V1286" t="s">
        <v>315</v>
      </c>
      <c r="W1286" s="1">
        <v>44672.914351851854</v>
      </c>
      <c r="X1286">
        <v>242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205</v>
      </c>
      <c r="AE1286">
        <v>188</v>
      </c>
      <c r="AF1286">
        <v>0</v>
      </c>
      <c r="AG1286">
        <v>7</v>
      </c>
      <c r="AH1286" t="s">
        <v>87</v>
      </c>
      <c r="AI1286" t="s">
        <v>87</v>
      </c>
      <c r="AJ1286" t="s">
        <v>87</v>
      </c>
      <c r="AK1286" t="s">
        <v>87</v>
      </c>
      <c r="AL1286" t="s">
        <v>87</v>
      </c>
      <c r="AM1286" t="s">
        <v>87</v>
      </c>
      <c r="AN1286" t="s">
        <v>87</v>
      </c>
      <c r="AO1286" t="s">
        <v>87</v>
      </c>
      <c r="AP1286" t="s">
        <v>87</v>
      </c>
      <c r="AQ1286" t="s">
        <v>87</v>
      </c>
      <c r="AR1286" t="s">
        <v>87</v>
      </c>
      <c r="AS1286" t="s">
        <v>87</v>
      </c>
      <c r="AT1286" t="s">
        <v>87</v>
      </c>
      <c r="AU1286" t="s">
        <v>87</v>
      </c>
      <c r="AV1286" t="s">
        <v>87</v>
      </c>
      <c r="AW1286" t="s">
        <v>87</v>
      </c>
      <c r="AX1286" t="s">
        <v>87</v>
      </c>
      <c r="AY1286" t="s">
        <v>87</v>
      </c>
      <c r="AZ1286" t="s">
        <v>87</v>
      </c>
      <c r="BA1286" t="s">
        <v>87</v>
      </c>
      <c r="BB1286" t="s">
        <v>87</v>
      </c>
      <c r="BC1286" t="s">
        <v>87</v>
      </c>
      <c r="BD1286" t="s">
        <v>87</v>
      </c>
      <c r="BE1286" t="s">
        <v>87</v>
      </c>
    </row>
    <row r="1287" spans="1:57" hidden="1" x14ac:dyDescent="0.45">
      <c r="A1287" t="s">
        <v>2814</v>
      </c>
      <c r="B1287" t="s">
        <v>79</v>
      </c>
      <c r="C1287" t="s">
        <v>2802</v>
      </c>
      <c r="D1287" t="s">
        <v>81</v>
      </c>
      <c r="E1287" s="2" t="str">
        <f>HYPERLINK("capsilon://?command=openfolder&amp;siteaddress=FAM.docvelocity-na8.net&amp;folderid=FX08705FE6-0C7F-B376-2D01-D1E14110E336","FX22047045")</f>
        <v>FX22047045</v>
      </c>
      <c r="F1287" t="s">
        <v>19</v>
      </c>
      <c r="G1287" t="s">
        <v>19</v>
      </c>
      <c r="H1287" t="s">
        <v>82</v>
      </c>
      <c r="I1287" t="s">
        <v>2803</v>
      </c>
      <c r="J1287">
        <v>132</v>
      </c>
      <c r="K1287" t="s">
        <v>84</v>
      </c>
      <c r="L1287" t="s">
        <v>85</v>
      </c>
      <c r="M1287" t="s">
        <v>86</v>
      </c>
      <c r="N1287">
        <v>2</v>
      </c>
      <c r="O1287" s="1">
        <v>44672.902384259258</v>
      </c>
      <c r="P1287" s="1">
        <v>44672.936863425923</v>
      </c>
      <c r="Q1287">
        <v>1039</v>
      </c>
      <c r="R1287">
        <v>1940</v>
      </c>
      <c r="S1287" t="b">
        <v>0</v>
      </c>
      <c r="T1287" t="s">
        <v>87</v>
      </c>
      <c r="U1287" t="b">
        <v>1</v>
      </c>
      <c r="V1287" t="s">
        <v>245</v>
      </c>
      <c r="W1287" s="1">
        <v>44672.909108796295</v>
      </c>
      <c r="X1287">
        <v>355</v>
      </c>
      <c r="Y1287">
        <v>108</v>
      </c>
      <c r="Z1287">
        <v>0</v>
      </c>
      <c r="AA1287">
        <v>108</v>
      </c>
      <c r="AB1287">
        <v>0</v>
      </c>
      <c r="AC1287">
        <v>3</v>
      </c>
      <c r="AD1287">
        <v>24</v>
      </c>
      <c r="AE1287">
        <v>0</v>
      </c>
      <c r="AF1287">
        <v>0</v>
      </c>
      <c r="AG1287">
        <v>0</v>
      </c>
      <c r="AH1287" t="s">
        <v>200</v>
      </c>
      <c r="AI1287" s="1">
        <v>44672.936863425923</v>
      </c>
      <c r="AJ1287">
        <v>417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24</v>
      </c>
      <c r="AQ1287">
        <v>0</v>
      </c>
      <c r="AR1287">
        <v>0</v>
      </c>
      <c r="AS1287">
        <v>0</v>
      </c>
      <c r="AT1287" t="s">
        <v>87</v>
      </c>
      <c r="AU1287" t="s">
        <v>87</v>
      </c>
      <c r="AV1287" t="s">
        <v>87</v>
      </c>
      <c r="AW1287" t="s">
        <v>87</v>
      </c>
      <c r="AX1287" t="s">
        <v>87</v>
      </c>
      <c r="AY1287" t="s">
        <v>87</v>
      </c>
      <c r="AZ1287" t="s">
        <v>87</v>
      </c>
      <c r="BA1287" t="s">
        <v>87</v>
      </c>
      <c r="BB1287" t="s">
        <v>87</v>
      </c>
      <c r="BC1287" t="s">
        <v>87</v>
      </c>
      <c r="BD1287" t="s">
        <v>87</v>
      </c>
      <c r="BE1287" t="s">
        <v>87</v>
      </c>
    </row>
    <row r="1288" spans="1:57" hidden="1" x14ac:dyDescent="0.45">
      <c r="A1288" t="s">
        <v>2815</v>
      </c>
      <c r="B1288" t="s">
        <v>79</v>
      </c>
      <c r="C1288" t="s">
        <v>2809</v>
      </c>
      <c r="D1288" t="s">
        <v>81</v>
      </c>
      <c r="E1288" s="2" t="str">
        <f>HYPERLINK("capsilon://?command=openfolder&amp;siteaddress=FAM.docvelocity-na8.net&amp;folderid=FX7D97CB82-AE80-F2EF-DEF9-E5B98D41133D","FX22041742")</f>
        <v>FX22041742</v>
      </c>
      <c r="F1288" t="s">
        <v>19</v>
      </c>
      <c r="G1288" t="s">
        <v>19</v>
      </c>
      <c r="H1288" t="s">
        <v>82</v>
      </c>
      <c r="I1288" t="s">
        <v>2810</v>
      </c>
      <c r="J1288">
        <v>136</v>
      </c>
      <c r="K1288" t="s">
        <v>84</v>
      </c>
      <c r="L1288" t="s">
        <v>85</v>
      </c>
      <c r="M1288" t="s">
        <v>86</v>
      </c>
      <c r="N1288">
        <v>2</v>
      </c>
      <c r="O1288" s="1">
        <v>44672.905729166669</v>
      </c>
      <c r="P1288" s="1">
        <v>44672.93953703704</v>
      </c>
      <c r="Q1288">
        <v>2220</v>
      </c>
      <c r="R1288">
        <v>701</v>
      </c>
      <c r="S1288" t="b">
        <v>0</v>
      </c>
      <c r="T1288" t="s">
        <v>87</v>
      </c>
      <c r="U1288" t="b">
        <v>1</v>
      </c>
      <c r="V1288" t="s">
        <v>245</v>
      </c>
      <c r="W1288" s="1">
        <v>44672.914479166669</v>
      </c>
      <c r="X1288">
        <v>464</v>
      </c>
      <c r="Y1288">
        <v>119</v>
      </c>
      <c r="Z1288">
        <v>0</v>
      </c>
      <c r="AA1288">
        <v>119</v>
      </c>
      <c r="AB1288">
        <v>0</v>
      </c>
      <c r="AC1288">
        <v>3</v>
      </c>
      <c r="AD1288">
        <v>17</v>
      </c>
      <c r="AE1288">
        <v>0</v>
      </c>
      <c r="AF1288">
        <v>0</v>
      </c>
      <c r="AG1288">
        <v>0</v>
      </c>
      <c r="AH1288" t="s">
        <v>200</v>
      </c>
      <c r="AI1288" s="1">
        <v>44672.93953703704</v>
      </c>
      <c r="AJ1288">
        <v>231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17</v>
      </c>
      <c r="AQ1288">
        <v>0</v>
      </c>
      <c r="AR1288">
        <v>0</v>
      </c>
      <c r="AS1288">
        <v>0</v>
      </c>
      <c r="AT1288" t="s">
        <v>87</v>
      </c>
      <c r="AU1288" t="s">
        <v>87</v>
      </c>
      <c r="AV1288" t="s">
        <v>87</v>
      </c>
      <c r="AW1288" t="s">
        <v>87</v>
      </c>
      <c r="AX1288" t="s">
        <v>87</v>
      </c>
      <c r="AY1288" t="s">
        <v>87</v>
      </c>
      <c r="AZ1288" t="s">
        <v>87</v>
      </c>
      <c r="BA1288" t="s">
        <v>87</v>
      </c>
      <c r="BB1288" t="s">
        <v>87</v>
      </c>
      <c r="BC1288" t="s">
        <v>87</v>
      </c>
      <c r="BD1288" t="s">
        <v>87</v>
      </c>
      <c r="BE1288" t="s">
        <v>87</v>
      </c>
    </row>
    <row r="1289" spans="1:57" hidden="1" x14ac:dyDescent="0.45">
      <c r="A1289" t="s">
        <v>2816</v>
      </c>
      <c r="B1289" t="s">
        <v>79</v>
      </c>
      <c r="C1289" t="s">
        <v>2812</v>
      </c>
      <c r="D1289" t="s">
        <v>81</v>
      </c>
      <c r="E1289" s="2" t="str">
        <f>HYPERLINK("capsilon://?command=openfolder&amp;siteaddress=FAM.docvelocity-na8.net&amp;folderid=FXF024F23F-36C7-F893-F927-B91E4FAF1601","FX22048255")</f>
        <v>FX22048255</v>
      </c>
      <c r="F1289" t="s">
        <v>19</v>
      </c>
      <c r="G1289" t="s">
        <v>19</v>
      </c>
      <c r="H1289" t="s">
        <v>82</v>
      </c>
      <c r="I1289" t="s">
        <v>2813</v>
      </c>
      <c r="J1289">
        <v>309</v>
      </c>
      <c r="K1289" t="s">
        <v>84</v>
      </c>
      <c r="L1289" t="s">
        <v>85</v>
      </c>
      <c r="M1289" t="s">
        <v>86</v>
      </c>
      <c r="N1289">
        <v>2</v>
      </c>
      <c r="O1289" s="1">
        <v>44672.915150462963</v>
      </c>
      <c r="P1289" s="1">
        <v>44672.987129629626</v>
      </c>
      <c r="Q1289">
        <v>3520</v>
      </c>
      <c r="R1289">
        <v>2699</v>
      </c>
      <c r="S1289" t="b">
        <v>0</v>
      </c>
      <c r="T1289" t="s">
        <v>87</v>
      </c>
      <c r="U1289" t="b">
        <v>1</v>
      </c>
      <c r="V1289" t="s">
        <v>322</v>
      </c>
      <c r="W1289" s="1">
        <v>44672.960289351853</v>
      </c>
      <c r="X1289">
        <v>1227</v>
      </c>
      <c r="Y1289">
        <v>268</v>
      </c>
      <c r="Z1289">
        <v>0</v>
      </c>
      <c r="AA1289">
        <v>268</v>
      </c>
      <c r="AB1289">
        <v>0</v>
      </c>
      <c r="AC1289">
        <v>36</v>
      </c>
      <c r="AD1289">
        <v>41</v>
      </c>
      <c r="AE1289">
        <v>0</v>
      </c>
      <c r="AF1289">
        <v>0</v>
      </c>
      <c r="AG1289">
        <v>0</v>
      </c>
      <c r="AH1289" t="s">
        <v>200</v>
      </c>
      <c r="AI1289" s="1">
        <v>44672.987129629626</v>
      </c>
      <c r="AJ1289">
        <v>1451</v>
      </c>
      <c r="AK1289">
        <v>8</v>
      </c>
      <c r="AL1289">
        <v>0</v>
      </c>
      <c r="AM1289">
        <v>8</v>
      </c>
      <c r="AN1289">
        <v>0</v>
      </c>
      <c r="AO1289">
        <v>7</v>
      </c>
      <c r="AP1289">
        <v>33</v>
      </c>
      <c r="AQ1289">
        <v>0</v>
      </c>
      <c r="AR1289">
        <v>0</v>
      </c>
      <c r="AS1289">
        <v>0</v>
      </c>
      <c r="AT1289" t="s">
        <v>87</v>
      </c>
      <c r="AU1289" t="s">
        <v>87</v>
      </c>
      <c r="AV1289" t="s">
        <v>87</v>
      </c>
      <c r="AW1289" t="s">
        <v>87</v>
      </c>
      <c r="AX1289" t="s">
        <v>87</v>
      </c>
      <c r="AY1289" t="s">
        <v>87</v>
      </c>
      <c r="AZ1289" t="s">
        <v>87</v>
      </c>
      <c r="BA1289" t="s">
        <v>87</v>
      </c>
      <c r="BB1289" t="s">
        <v>87</v>
      </c>
      <c r="BC1289" t="s">
        <v>87</v>
      </c>
      <c r="BD1289" t="s">
        <v>87</v>
      </c>
      <c r="BE1289" t="s">
        <v>87</v>
      </c>
    </row>
    <row r="1290" spans="1:57" hidden="1" x14ac:dyDescent="0.45">
      <c r="A1290" t="s">
        <v>2817</v>
      </c>
      <c r="B1290" t="s">
        <v>79</v>
      </c>
      <c r="C1290" t="s">
        <v>2818</v>
      </c>
      <c r="D1290" t="s">
        <v>81</v>
      </c>
      <c r="E1290" s="2" t="str">
        <f>HYPERLINK("capsilon://?command=openfolder&amp;siteaddress=FAM.docvelocity-na8.net&amp;folderid=FX8727512B-A3DD-66EB-3504-032FF9CB10ED","FX22048410")</f>
        <v>FX22048410</v>
      </c>
      <c r="F1290" t="s">
        <v>19</v>
      </c>
      <c r="G1290" t="s">
        <v>19</v>
      </c>
      <c r="H1290" t="s">
        <v>82</v>
      </c>
      <c r="I1290" t="s">
        <v>2819</v>
      </c>
      <c r="J1290">
        <v>28</v>
      </c>
      <c r="K1290" t="s">
        <v>84</v>
      </c>
      <c r="L1290" t="s">
        <v>85</v>
      </c>
      <c r="M1290" t="s">
        <v>86</v>
      </c>
      <c r="N1290">
        <v>2</v>
      </c>
      <c r="O1290" s="1">
        <v>44673.016377314816</v>
      </c>
      <c r="P1290" s="1">
        <v>44673.06486111111</v>
      </c>
      <c r="Q1290">
        <v>3547</v>
      </c>
      <c r="R1290">
        <v>642</v>
      </c>
      <c r="S1290" t="b">
        <v>0</v>
      </c>
      <c r="T1290" t="s">
        <v>87</v>
      </c>
      <c r="U1290" t="b">
        <v>0</v>
      </c>
      <c r="V1290" t="s">
        <v>322</v>
      </c>
      <c r="W1290" s="1">
        <v>44673.024328703701</v>
      </c>
      <c r="X1290">
        <v>306</v>
      </c>
      <c r="Y1290">
        <v>21</v>
      </c>
      <c r="Z1290">
        <v>0</v>
      </c>
      <c r="AA1290">
        <v>21</v>
      </c>
      <c r="AB1290">
        <v>0</v>
      </c>
      <c r="AC1290">
        <v>2</v>
      </c>
      <c r="AD1290">
        <v>7</v>
      </c>
      <c r="AE1290">
        <v>0</v>
      </c>
      <c r="AF1290">
        <v>0</v>
      </c>
      <c r="AG1290">
        <v>0</v>
      </c>
      <c r="AH1290" t="s">
        <v>299</v>
      </c>
      <c r="AI1290" s="1">
        <v>44673.06486111111</v>
      </c>
      <c r="AJ1290">
        <v>287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7</v>
      </c>
      <c r="AQ1290">
        <v>0</v>
      </c>
      <c r="AR1290">
        <v>0</v>
      </c>
      <c r="AS1290">
        <v>0</v>
      </c>
      <c r="AT1290" t="s">
        <v>87</v>
      </c>
      <c r="AU1290" t="s">
        <v>87</v>
      </c>
      <c r="AV1290" t="s">
        <v>87</v>
      </c>
      <c r="AW1290" t="s">
        <v>87</v>
      </c>
      <c r="AX1290" t="s">
        <v>87</v>
      </c>
      <c r="AY1290" t="s">
        <v>87</v>
      </c>
      <c r="AZ1290" t="s">
        <v>87</v>
      </c>
      <c r="BA1290" t="s">
        <v>87</v>
      </c>
      <c r="BB1290" t="s">
        <v>87</v>
      </c>
      <c r="BC1290" t="s">
        <v>87</v>
      </c>
      <c r="BD1290" t="s">
        <v>87</v>
      </c>
      <c r="BE1290" t="s">
        <v>87</v>
      </c>
    </row>
    <row r="1291" spans="1:57" hidden="1" x14ac:dyDescent="0.45">
      <c r="A1291" t="s">
        <v>2820</v>
      </c>
      <c r="B1291" t="s">
        <v>79</v>
      </c>
      <c r="C1291" t="s">
        <v>1296</v>
      </c>
      <c r="D1291" t="s">
        <v>81</v>
      </c>
      <c r="E1291" s="2" t="str">
        <f>HYPERLINK("capsilon://?command=openfolder&amp;siteaddress=FAM.docvelocity-na8.net&amp;folderid=FXEA18ECE4-1502-3D29-6722-CCAFC23EB3F1","FX22021988")</f>
        <v>FX22021988</v>
      </c>
      <c r="F1291" t="s">
        <v>19</v>
      </c>
      <c r="G1291" t="s">
        <v>19</v>
      </c>
      <c r="H1291" t="s">
        <v>82</v>
      </c>
      <c r="I1291" t="s">
        <v>2821</v>
      </c>
      <c r="J1291">
        <v>0</v>
      </c>
      <c r="K1291" t="s">
        <v>84</v>
      </c>
      <c r="L1291" t="s">
        <v>85</v>
      </c>
      <c r="M1291" t="s">
        <v>86</v>
      </c>
      <c r="N1291">
        <v>2</v>
      </c>
      <c r="O1291" s="1">
        <v>44673.304780092592</v>
      </c>
      <c r="P1291" s="1">
        <v>44673.309155092589</v>
      </c>
      <c r="Q1291">
        <v>119</v>
      </c>
      <c r="R1291">
        <v>259</v>
      </c>
      <c r="S1291" t="b">
        <v>0</v>
      </c>
      <c r="T1291" t="s">
        <v>87</v>
      </c>
      <c r="U1291" t="b">
        <v>0</v>
      </c>
      <c r="V1291" t="s">
        <v>1628</v>
      </c>
      <c r="W1291" s="1">
        <v>44673.308240740742</v>
      </c>
      <c r="X1291">
        <v>195</v>
      </c>
      <c r="Y1291">
        <v>0</v>
      </c>
      <c r="Z1291">
        <v>0</v>
      </c>
      <c r="AA1291">
        <v>0</v>
      </c>
      <c r="AB1291">
        <v>37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">
        <v>442</v>
      </c>
      <c r="AI1291" s="1">
        <v>44673.309155092589</v>
      </c>
      <c r="AJ1291">
        <v>64</v>
      </c>
      <c r="AK1291">
        <v>0</v>
      </c>
      <c r="AL1291">
        <v>0</v>
      </c>
      <c r="AM1291">
        <v>0</v>
      </c>
      <c r="AN1291">
        <v>37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 t="s">
        <v>87</v>
      </c>
      <c r="AU1291" t="s">
        <v>87</v>
      </c>
      <c r="AV1291" t="s">
        <v>87</v>
      </c>
      <c r="AW1291" t="s">
        <v>87</v>
      </c>
      <c r="AX1291" t="s">
        <v>87</v>
      </c>
      <c r="AY1291" t="s">
        <v>87</v>
      </c>
      <c r="AZ1291" t="s">
        <v>87</v>
      </c>
      <c r="BA1291" t="s">
        <v>87</v>
      </c>
      <c r="BB1291" t="s">
        <v>87</v>
      </c>
      <c r="BC1291" t="s">
        <v>87</v>
      </c>
      <c r="BD1291" t="s">
        <v>87</v>
      </c>
      <c r="BE1291" t="s">
        <v>87</v>
      </c>
    </row>
    <row r="1292" spans="1:57" hidden="1" x14ac:dyDescent="0.45">
      <c r="A1292" t="s">
        <v>2822</v>
      </c>
      <c r="B1292" t="s">
        <v>79</v>
      </c>
      <c r="C1292" t="s">
        <v>2392</v>
      </c>
      <c r="D1292" t="s">
        <v>81</v>
      </c>
      <c r="E1292" s="2" t="str">
        <f>HYPERLINK("capsilon://?command=openfolder&amp;siteaddress=FAM.docvelocity-na8.net&amp;folderid=FX09797ACB-8713-80CE-9A46-E0D2C2092E36","FX22038812")</f>
        <v>FX22038812</v>
      </c>
      <c r="F1292" t="s">
        <v>19</v>
      </c>
      <c r="G1292" t="s">
        <v>19</v>
      </c>
      <c r="H1292" t="s">
        <v>82</v>
      </c>
      <c r="I1292" t="s">
        <v>2823</v>
      </c>
      <c r="J1292">
        <v>240</v>
      </c>
      <c r="K1292" t="s">
        <v>84</v>
      </c>
      <c r="L1292" t="s">
        <v>85</v>
      </c>
      <c r="M1292" t="s">
        <v>86</v>
      </c>
      <c r="N1292">
        <v>1</v>
      </c>
      <c r="O1292" s="1">
        <v>44655.590474537035</v>
      </c>
      <c r="P1292" s="1">
        <v>44655.640555555554</v>
      </c>
      <c r="Q1292">
        <v>3710</v>
      </c>
      <c r="R1292">
        <v>617</v>
      </c>
      <c r="S1292" t="b">
        <v>0</v>
      </c>
      <c r="T1292" t="s">
        <v>87</v>
      </c>
      <c r="U1292" t="b">
        <v>0</v>
      </c>
      <c r="V1292" t="s">
        <v>88</v>
      </c>
      <c r="W1292" s="1">
        <v>44655.640555555554</v>
      </c>
      <c r="X1292">
        <v>307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240</v>
      </c>
      <c r="AE1292">
        <v>216</v>
      </c>
      <c r="AF1292">
        <v>0</v>
      </c>
      <c r="AG1292">
        <v>9</v>
      </c>
      <c r="AH1292" t="s">
        <v>87</v>
      </c>
      <c r="AI1292" t="s">
        <v>87</v>
      </c>
      <c r="AJ1292" t="s">
        <v>87</v>
      </c>
      <c r="AK1292" t="s">
        <v>87</v>
      </c>
      <c r="AL1292" t="s">
        <v>87</v>
      </c>
      <c r="AM1292" t="s">
        <v>87</v>
      </c>
      <c r="AN1292" t="s">
        <v>87</v>
      </c>
      <c r="AO1292" t="s">
        <v>87</v>
      </c>
      <c r="AP1292" t="s">
        <v>87</v>
      </c>
      <c r="AQ1292" t="s">
        <v>87</v>
      </c>
      <c r="AR1292" t="s">
        <v>87</v>
      </c>
      <c r="AS1292" t="s">
        <v>87</v>
      </c>
      <c r="AT1292" t="s">
        <v>87</v>
      </c>
      <c r="AU1292" t="s">
        <v>87</v>
      </c>
      <c r="AV1292" t="s">
        <v>87</v>
      </c>
      <c r="AW1292" t="s">
        <v>87</v>
      </c>
      <c r="AX1292" t="s">
        <v>87</v>
      </c>
      <c r="AY1292" t="s">
        <v>87</v>
      </c>
      <c r="AZ1292" t="s">
        <v>87</v>
      </c>
      <c r="BA1292" t="s">
        <v>87</v>
      </c>
      <c r="BB1292" t="s">
        <v>87</v>
      </c>
      <c r="BC1292" t="s">
        <v>87</v>
      </c>
      <c r="BD1292" t="s">
        <v>87</v>
      </c>
      <c r="BE1292" t="s">
        <v>87</v>
      </c>
    </row>
    <row r="1293" spans="1:57" hidden="1" x14ac:dyDescent="0.45">
      <c r="A1293" t="s">
        <v>2824</v>
      </c>
      <c r="B1293" t="s">
        <v>79</v>
      </c>
      <c r="C1293" t="s">
        <v>2167</v>
      </c>
      <c r="D1293" t="s">
        <v>81</v>
      </c>
      <c r="E1293" s="2" t="str">
        <f>HYPERLINK("capsilon://?command=openfolder&amp;siteaddress=FAM.docvelocity-na8.net&amp;folderid=FX44A13A15-597F-C970-6112-B296204FE1D5","FX22044983")</f>
        <v>FX22044983</v>
      </c>
      <c r="F1293" t="s">
        <v>19</v>
      </c>
      <c r="G1293" t="s">
        <v>19</v>
      </c>
      <c r="H1293" t="s">
        <v>82</v>
      </c>
      <c r="I1293" t="s">
        <v>2825</v>
      </c>
      <c r="J1293">
        <v>28</v>
      </c>
      <c r="K1293" t="s">
        <v>84</v>
      </c>
      <c r="L1293" t="s">
        <v>85</v>
      </c>
      <c r="M1293" t="s">
        <v>86</v>
      </c>
      <c r="N1293">
        <v>2</v>
      </c>
      <c r="O1293" s="1">
        <v>44673.394560185188</v>
      </c>
      <c r="P1293" s="1">
        <v>44673.398715277777</v>
      </c>
      <c r="Q1293">
        <v>36</v>
      </c>
      <c r="R1293">
        <v>323</v>
      </c>
      <c r="S1293" t="b">
        <v>0</v>
      </c>
      <c r="T1293" t="s">
        <v>87</v>
      </c>
      <c r="U1293" t="b">
        <v>0</v>
      </c>
      <c r="V1293" t="s">
        <v>1708</v>
      </c>
      <c r="W1293" s="1">
        <v>44673.396527777775</v>
      </c>
      <c r="X1293">
        <v>148</v>
      </c>
      <c r="Y1293">
        <v>21</v>
      </c>
      <c r="Z1293">
        <v>0</v>
      </c>
      <c r="AA1293">
        <v>21</v>
      </c>
      <c r="AB1293">
        <v>0</v>
      </c>
      <c r="AC1293">
        <v>1</v>
      </c>
      <c r="AD1293">
        <v>7</v>
      </c>
      <c r="AE1293">
        <v>0</v>
      </c>
      <c r="AF1293">
        <v>0</v>
      </c>
      <c r="AG1293">
        <v>0</v>
      </c>
      <c r="AH1293" t="s">
        <v>442</v>
      </c>
      <c r="AI1293" s="1">
        <v>44673.398715277777</v>
      </c>
      <c r="AJ1293">
        <v>175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7</v>
      </c>
      <c r="AQ1293">
        <v>0</v>
      </c>
      <c r="AR1293">
        <v>0</v>
      </c>
      <c r="AS1293">
        <v>0</v>
      </c>
      <c r="AT1293" t="s">
        <v>87</v>
      </c>
      <c r="AU1293" t="s">
        <v>87</v>
      </c>
      <c r="AV1293" t="s">
        <v>87</v>
      </c>
      <c r="AW1293" t="s">
        <v>87</v>
      </c>
      <c r="AX1293" t="s">
        <v>87</v>
      </c>
      <c r="AY1293" t="s">
        <v>87</v>
      </c>
      <c r="AZ1293" t="s">
        <v>87</v>
      </c>
      <c r="BA1293" t="s">
        <v>87</v>
      </c>
      <c r="BB1293" t="s">
        <v>87</v>
      </c>
      <c r="BC1293" t="s">
        <v>87</v>
      </c>
      <c r="BD1293" t="s">
        <v>87</v>
      </c>
      <c r="BE1293" t="s">
        <v>87</v>
      </c>
    </row>
    <row r="1294" spans="1:57" hidden="1" x14ac:dyDescent="0.45">
      <c r="A1294" t="s">
        <v>2826</v>
      </c>
      <c r="B1294" t="s">
        <v>79</v>
      </c>
      <c r="C1294" t="s">
        <v>2167</v>
      </c>
      <c r="D1294" t="s">
        <v>81</v>
      </c>
      <c r="E1294" s="2" t="str">
        <f>HYPERLINK("capsilon://?command=openfolder&amp;siteaddress=FAM.docvelocity-na8.net&amp;folderid=FX44A13A15-597F-C970-6112-B296204FE1D5","FX22044983")</f>
        <v>FX22044983</v>
      </c>
      <c r="F1294" t="s">
        <v>19</v>
      </c>
      <c r="G1294" t="s">
        <v>19</v>
      </c>
      <c r="H1294" t="s">
        <v>82</v>
      </c>
      <c r="I1294" t="s">
        <v>2827</v>
      </c>
      <c r="J1294">
        <v>28</v>
      </c>
      <c r="K1294" t="s">
        <v>84</v>
      </c>
      <c r="L1294" t="s">
        <v>85</v>
      </c>
      <c r="M1294" t="s">
        <v>86</v>
      </c>
      <c r="N1294">
        <v>2</v>
      </c>
      <c r="O1294" s="1">
        <v>44673.394768518519</v>
      </c>
      <c r="P1294" s="1">
        <v>44673.400949074072</v>
      </c>
      <c r="Q1294">
        <v>171</v>
      </c>
      <c r="R1294">
        <v>363</v>
      </c>
      <c r="S1294" t="b">
        <v>0</v>
      </c>
      <c r="T1294" t="s">
        <v>87</v>
      </c>
      <c r="U1294" t="b">
        <v>0</v>
      </c>
      <c r="V1294" t="s">
        <v>1628</v>
      </c>
      <c r="W1294" s="1">
        <v>44673.397361111114</v>
      </c>
      <c r="X1294">
        <v>171</v>
      </c>
      <c r="Y1294">
        <v>21</v>
      </c>
      <c r="Z1294">
        <v>0</v>
      </c>
      <c r="AA1294">
        <v>21</v>
      </c>
      <c r="AB1294">
        <v>0</v>
      </c>
      <c r="AC1294">
        <v>2</v>
      </c>
      <c r="AD1294">
        <v>7</v>
      </c>
      <c r="AE1294">
        <v>0</v>
      </c>
      <c r="AF1294">
        <v>0</v>
      </c>
      <c r="AG1294">
        <v>0</v>
      </c>
      <c r="AH1294" t="s">
        <v>442</v>
      </c>
      <c r="AI1294" s="1">
        <v>44673.400949074072</v>
      </c>
      <c r="AJ1294">
        <v>192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7</v>
      </c>
      <c r="AQ1294">
        <v>0</v>
      </c>
      <c r="AR1294">
        <v>0</v>
      </c>
      <c r="AS1294">
        <v>0</v>
      </c>
      <c r="AT1294" t="s">
        <v>87</v>
      </c>
      <c r="AU1294" t="s">
        <v>87</v>
      </c>
      <c r="AV1294" t="s">
        <v>87</v>
      </c>
      <c r="AW1294" t="s">
        <v>87</v>
      </c>
      <c r="AX1294" t="s">
        <v>87</v>
      </c>
      <c r="AY1294" t="s">
        <v>87</v>
      </c>
      <c r="AZ1294" t="s">
        <v>87</v>
      </c>
      <c r="BA1294" t="s">
        <v>87</v>
      </c>
      <c r="BB1294" t="s">
        <v>87</v>
      </c>
      <c r="BC1294" t="s">
        <v>87</v>
      </c>
      <c r="BD1294" t="s">
        <v>87</v>
      </c>
      <c r="BE1294" t="s">
        <v>87</v>
      </c>
    </row>
    <row r="1295" spans="1:57" hidden="1" x14ac:dyDescent="0.45">
      <c r="A1295" t="s">
        <v>2828</v>
      </c>
      <c r="B1295" t="s">
        <v>79</v>
      </c>
      <c r="C1295" t="s">
        <v>2729</v>
      </c>
      <c r="D1295" t="s">
        <v>81</v>
      </c>
      <c r="E1295" s="2" t="str">
        <f t="shared" ref="E1295:E1302" si="30">HYPERLINK("capsilon://?command=openfolder&amp;siteaddress=FAM.docvelocity-na8.net&amp;folderid=FX8ED1F825-CFD9-3815-F4E8-DBD7B2BDABA3","FX22046560")</f>
        <v>FX22046560</v>
      </c>
      <c r="F1295" t="s">
        <v>19</v>
      </c>
      <c r="G1295" t="s">
        <v>19</v>
      </c>
      <c r="H1295" t="s">
        <v>82</v>
      </c>
      <c r="I1295" t="s">
        <v>2829</v>
      </c>
      <c r="J1295">
        <v>316</v>
      </c>
      <c r="K1295" t="s">
        <v>84</v>
      </c>
      <c r="L1295" t="s">
        <v>85</v>
      </c>
      <c r="M1295" t="s">
        <v>86</v>
      </c>
      <c r="N1295">
        <v>1</v>
      </c>
      <c r="O1295" s="1">
        <v>44673.437557870369</v>
      </c>
      <c r="P1295" s="1">
        <v>44673.445393518516</v>
      </c>
      <c r="Q1295">
        <v>356</v>
      </c>
      <c r="R1295">
        <v>321</v>
      </c>
      <c r="S1295" t="b">
        <v>0</v>
      </c>
      <c r="T1295" t="s">
        <v>87</v>
      </c>
      <c r="U1295" t="b">
        <v>0</v>
      </c>
      <c r="V1295" t="s">
        <v>419</v>
      </c>
      <c r="W1295" s="1">
        <v>44673.445393518516</v>
      </c>
      <c r="X1295">
        <v>261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316</v>
      </c>
      <c r="AE1295">
        <v>311</v>
      </c>
      <c r="AF1295">
        <v>0</v>
      </c>
      <c r="AG1295">
        <v>4</v>
      </c>
      <c r="AH1295" t="s">
        <v>87</v>
      </c>
      <c r="AI1295" t="s">
        <v>87</v>
      </c>
      <c r="AJ1295" t="s">
        <v>87</v>
      </c>
      <c r="AK1295" t="s">
        <v>87</v>
      </c>
      <c r="AL1295" t="s">
        <v>87</v>
      </c>
      <c r="AM1295" t="s">
        <v>87</v>
      </c>
      <c r="AN1295" t="s">
        <v>87</v>
      </c>
      <c r="AO1295" t="s">
        <v>87</v>
      </c>
      <c r="AP1295" t="s">
        <v>87</v>
      </c>
      <c r="AQ1295" t="s">
        <v>87</v>
      </c>
      <c r="AR1295" t="s">
        <v>87</v>
      </c>
      <c r="AS1295" t="s">
        <v>87</v>
      </c>
      <c r="AT1295" t="s">
        <v>87</v>
      </c>
      <c r="AU1295" t="s">
        <v>87</v>
      </c>
      <c r="AV1295" t="s">
        <v>87</v>
      </c>
      <c r="AW1295" t="s">
        <v>87</v>
      </c>
      <c r="AX1295" t="s">
        <v>87</v>
      </c>
      <c r="AY1295" t="s">
        <v>87</v>
      </c>
      <c r="AZ1295" t="s">
        <v>87</v>
      </c>
      <c r="BA1295" t="s">
        <v>87</v>
      </c>
      <c r="BB1295" t="s">
        <v>87</v>
      </c>
      <c r="BC1295" t="s">
        <v>87</v>
      </c>
      <c r="BD1295" t="s">
        <v>87</v>
      </c>
      <c r="BE1295" t="s">
        <v>87</v>
      </c>
    </row>
    <row r="1296" spans="1:57" hidden="1" x14ac:dyDescent="0.45">
      <c r="A1296" t="s">
        <v>2830</v>
      </c>
      <c r="B1296" t="s">
        <v>79</v>
      </c>
      <c r="C1296" t="s">
        <v>2729</v>
      </c>
      <c r="D1296" t="s">
        <v>81</v>
      </c>
      <c r="E1296" s="2" t="str">
        <f t="shared" si="30"/>
        <v>FX22046560</v>
      </c>
      <c r="F1296" t="s">
        <v>19</v>
      </c>
      <c r="G1296" t="s">
        <v>19</v>
      </c>
      <c r="H1296" t="s">
        <v>82</v>
      </c>
      <c r="I1296" t="s">
        <v>2831</v>
      </c>
      <c r="J1296">
        <v>28</v>
      </c>
      <c r="K1296" t="s">
        <v>84</v>
      </c>
      <c r="L1296" t="s">
        <v>85</v>
      </c>
      <c r="M1296" t="s">
        <v>86</v>
      </c>
      <c r="N1296">
        <v>1</v>
      </c>
      <c r="O1296" s="1">
        <v>44673.437905092593</v>
      </c>
      <c r="P1296" s="1">
        <v>44673.447627314818</v>
      </c>
      <c r="Q1296">
        <v>654</v>
      </c>
      <c r="R1296">
        <v>186</v>
      </c>
      <c r="S1296" t="b">
        <v>0</v>
      </c>
      <c r="T1296" t="s">
        <v>87</v>
      </c>
      <c r="U1296" t="b">
        <v>0</v>
      </c>
      <c r="V1296" t="s">
        <v>419</v>
      </c>
      <c r="W1296" s="1">
        <v>44673.447627314818</v>
      </c>
      <c r="X1296">
        <v>139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28</v>
      </c>
      <c r="AE1296">
        <v>21</v>
      </c>
      <c r="AF1296">
        <v>0</v>
      </c>
      <c r="AG1296">
        <v>2</v>
      </c>
      <c r="AH1296" t="s">
        <v>87</v>
      </c>
      <c r="AI1296" t="s">
        <v>87</v>
      </c>
      <c r="AJ1296" t="s">
        <v>87</v>
      </c>
      <c r="AK1296" t="s">
        <v>87</v>
      </c>
      <c r="AL1296" t="s">
        <v>87</v>
      </c>
      <c r="AM1296" t="s">
        <v>87</v>
      </c>
      <c r="AN1296" t="s">
        <v>87</v>
      </c>
      <c r="AO1296" t="s">
        <v>87</v>
      </c>
      <c r="AP1296" t="s">
        <v>87</v>
      </c>
      <c r="AQ1296" t="s">
        <v>87</v>
      </c>
      <c r="AR1296" t="s">
        <v>87</v>
      </c>
      <c r="AS1296" t="s">
        <v>87</v>
      </c>
      <c r="AT1296" t="s">
        <v>87</v>
      </c>
      <c r="AU1296" t="s">
        <v>87</v>
      </c>
      <c r="AV1296" t="s">
        <v>87</v>
      </c>
      <c r="AW1296" t="s">
        <v>87</v>
      </c>
      <c r="AX1296" t="s">
        <v>87</v>
      </c>
      <c r="AY1296" t="s">
        <v>87</v>
      </c>
      <c r="AZ1296" t="s">
        <v>87</v>
      </c>
      <c r="BA1296" t="s">
        <v>87</v>
      </c>
      <c r="BB1296" t="s">
        <v>87</v>
      </c>
      <c r="BC1296" t="s">
        <v>87</v>
      </c>
      <c r="BD1296" t="s">
        <v>87</v>
      </c>
      <c r="BE1296" t="s">
        <v>87</v>
      </c>
    </row>
    <row r="1297" spans="1:57" hidden="1" x14ac:dyDescent="0.45">
      <c r="A1297" t="s">
        <v>2832</v>
      </c>
      <c r="B1297" t="s">
        <v>79</v>
      </c>
      <c r="C1297" t="s">
        <v>2729</v>
      </c>
      <c r="D1297" t="s">
        <v>81</v>
      </c>
      <c r="E1297" s="2" t="str">
        <f t="shared" si="30"/>
        <v>FX22046560</v>
      </c>
      <c r="F1297" t="s">
        <v>19</v>
      </c>
      <c r="G1297" t="s">
        <v>19</v>
      </c>
      <c r="H1297" t="s">
        <v>82</v>
      </c>
      <c r="I1297" t="s">
        <v>2833</v>
      </c>
      <c r="J1297">
        <v>125</v>
      </c>
      <c r="K1297" t="s">
        <v>84</v>
      </c>
      <c r="L1297" t="s">
        <v>85</v>
      </c>
      <c r="M1297" t="s">
        <v>86</v>
      </c>
      <c r="N1297">
        <v>1</v>
      </c>
      <c r="O1297" s="1">
        <v>44673.442233796297</v>
      </c>
      <c r="P1297" s="1">
        <v>44673.446597222224</v>
      </c>
      <c r="Q1297">
        <v>225</v>
      </c>
      <c r="R1297">
        <v>152</v>
      </c>
      <c r="S1297" t="b">
        <v>0</v>
      </c>
      <c r="T1297" t="s">
        <v>87</v>
      </c>
      <c r="U1297" t="b">
        <v>0</v>
      </c>
      <c r="V1297" t="s">
        <v>660</v>
      </c>
      <c r="W1297" s="1">
        <v>44673.446597222224</v>
      </c>
      <c r="X1297">
        <v>98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125</v>
      </c>
      <c r="AE1297">
        <v>113</v>
      </c>
      <c r="AF1297">
        <v>0</v>
      </c>
      <c r="AG1297">
        <v>3</v>
      </c>
      <c r="AH1297" t="s">
        <v>87</v>
      </c>
      <c r="AI1297" t="s">
        <v>87</v>
      </c>
      <c r="AJ1297" t="s">
        <v>87</v>
      </c>
      <c r="AK1297" t="s">
        <v>87</v>
      </c>
      <c r="AL1297" t="s">
        <v>87</v>
      </c>
      <c r="AM1297" t="s">
        <v>87</v>
      </c>
      <c r="AN1297" t="s">
        <v>87</v>
      </c>
      <c r="AO1297" t="s">
        <v>87</v>
      </c>
      <c r="AP1297" t="s">
        <v>87</v>
      </c>
      <c r="AQ1297" t="s">
        <v>87</v>
      </c>
      <c r="AR1297" t="s">
        <v>87</v>
      </c>
      <c r="AS1297" t="s">
        <v>87</v>
      </c>
      <c r="AT1297" t="s">
        <v>87</v>
      </c>
      <c r="AU1297" t="s">
        <v>87</v>
      </c>
      <c r="AV1297" t="s">
        <v>87</v>
      </c>
      <c r="AW1297" t="s">
        <v>87</v>
      </c>
      <c r="AX1297" t="s">
        <v>87</v>
      </c>
      <c r="AY1297" t="s">
        <v>87</v>
      </c>
      <c r="AZ1297" t="s">
        <v>87</v>
      </c>
      <c r="BA1297" t="s">
        <v>87</v>
      </c>
      <c r="BB1297" t="s">
        <v>87</v>
      </c>
      <c r="BC1297" t="s">
        <v>87</v>
      </c>
      <c r="BD1297" t="s">
        <v>87</v>
      </c>
      <c r="BE1297" t="s">
        <v>87</v>
      </c>
    </row>
    <row r="1298" spans="1:57" hidden="1" x14ac:dyDescent="0.45">
      <c r="A1298" t="s">
        <v>2834</v>
      </c>
      <c r="B1298" t="s">
        <v>79</v>
      </c>
      <c r="C1298" t="s">
        <v>2729</v>
      </c>
      <c r="D1298" t="s">
        <v>81</v>
      </c>
      <c r="E1298" s="2" t="str">
        <f t="shared" si="30"/>
        <v>FX22046560</v>
      </c>
      <c r="F1298" t="s">
        <v>19</v>
      </c>
      <c r="G1298" t="s">
        <v>19</v>
      </c>
      <c r="H1298" t="s">
        <v>82</v>
      </c>
      <c r="I1298" t="s">
        <v>2835</v>
      </c>
      <c r="J1298">
        <v>141</v>
      </c>
      <c r="K1298" t="s">
        <v>84</v>
      </c>
      <c r="L1298" t="s">
        <v>85</v>
      </c>
      <c r="M1298" t="s">
        <v>86</v>
      </c>
      <c r="N1298">
        <v>1</v>
      </c>
      <c r="O1298" s="1">
        <v>44673.443912037037</v>
      </c>
      <c r="P1298" s="1">
        <v>44673.451840277776</v>
      </c>
      <c r="Q1298">
        <v>495</v>
      </c>
      <c r="R1298">
        <v>190</v>
      </c>
      <c r="S1298" t="b">
        <v>0</v>
      </c>
      <c r="T1298" t="s">
        <v>87</v>
      </c>
      <c r="U1298" t="b">
        <v>0</v>
      </c>
      <c r="V1298" t="s">
        <v>660</v>
      </c>
      <c r="W1298" s="1">
        <v>44673.451840277776</v>
      </c>
      <c r="X1298">
        <v>145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141</v>
      </c>
      <c r="AE1298">
        <v>129</v>
      </c>
      <c r="AF1298">
        <v>0</v>
      </c>
      <c r="AG1298">
        <v>6</v>
      </c>
      <c r="AH1298" t="s">
        <v>87</v>
      </c>
      <c r="AI1298" t="s">
        <v>87</v>
      </c>
      <c r="AJ1298" t="s">
        <v>87</v>
      </c>
      <c r="AK1298" t="s">
        <v>87</v>
      </c>
      <c r="AL1298" t="s">
        <v>87</v>
      </c>
      <c r="AM1298" t="s">
        <v>87</v>
      </c>
      <c r="AN1298" t="s">
        <v>87</v>
      </c>
      <c r="AO1298" t="s">
        <v>87</v>
      </c>
      <c r="AP1298" t="s">
        <v>87</v>
      </c>
      <c r="AQ1298" t="s">
        <v>87</v>
      </c>
      <c r="AR1298" t="s">
        <v>87</v>
      </c>
      <c r="AS1298" t="s">
        <v>87</v>
      </c>
      <c r="AT1298" t="s">
        <v>87</v>
      </c>
      <c r="AU1298" t="s">
        <v>87</v>
      </c>
      <c r="AV1298" t="s">
        <v>87</v>
      </c>
      <c r="AW1298" t="s">
        <v>87</v>
      </c>
      <c r="AX1298" t="s">
        <v>87</v>
      </c>
      <c r="AY1298" t="s">
        <v>87</v>
      </c>
      <c r="AZ1298" t="s">
        <v>87</v>
      </c>
      <c r="BA1298" t="s">
        <v>87</v>
      </c>
      <c r="BB1298" t="s">
        <v>87</v>
      </c>
      <c r="BC1298" t="s">
        <v>87</v>
      </c>
      <c r="BD1298" t="s">
        <v>87</v>
      </c>
      <c r="BE1298" t="s">
        <v>87</v>
      </c>
    </row>
    <row r="1299" spans="1:57" hidden="1" x14ac:dyDescent="0.45">
      <c r="A1299" t="s">
        <v>2836</v>
      </c>
      <c r="B1299" t="s">
        <v>79</v>
      </c>
      <c r="C1299" t="s">
        <v>2729</v>
      </c>
      <c r="D1299" t="s">
        <v>81</v>
      </c>
      <c r="E1299" s="2" t="str">
        <f t="shared" si="30"/>
        <v>FX22046560</v>
      </c>
      <c r="F1299" t="s">
        <v>19</v>
      </c>
      <c r="G1299" t="s">
        <v>19</v>
      </c>
      <c r="H1299" t="s">
        <v>82</v>
      </c>
      <c r="I1299" t="s">
        <v>2829</v>
      </c>
      <c r="J1299">
        <v>388</v>
      </c>
      <c r="K1299" t="s">
        <v>84</v>
      </c>
      <c r="L1299" t="s">
        <v>85</v>
      </c>
      <c r="M1299" t="s">
        <v>86</v>
      </c>
      <c r="N1299">
        <v>2</v>
      </c>
      <c r="O1299" s="1">
        <v>44673.446134259262</v>
      </c>
      <c r="P1299" s="1">
        <v>44673.463518518518</v>
      </c>
      <c r="Q1299">
        <v>22</v>
      </c>
      <c r="R1299">
        <v>1480</v>
      </c>
      <c r="S1299" t="b">
        <v>0</v>
      </c>
      <c r="T1299" t="s">
        <v>87</v>
      </c>
      <c r="U1299" t="b">
        <v>1</v>
      </c>
      <c r="V1299" t="s">
        <v>158</v>
      </c>
      <c r="W1299" s="1">
        <v>44673.453668981485</v>
      </c>
      <c r="X1299">
        <v>648</v>
      </c>
      <c r="Y1299">
        <v>368</v>
      </c>
      <c r="Z1299">
        <v>0</v>
      </c>
      <c r="AA1299">
        <v>368</v>
      </c>
      <c r="AB1299">
        <v>0</v>
      </c>
      <c r="AC1299">
        <v>3</v>
      </c>
      <c r="AD1299">
        <v>20</v>
      </c>
      <c r="AE1299">
        <v>0</v>
      </c>
      <c r="AF1299">
        <v>0</v>
      </c>
      <c r="AG1299">
        <v>0</v>
      </c>
      <c r="AH1299" t="s">
        <v>442</v>
      </c>
      <c r="AI1299" s="1">
        <v>44673.463518518518</v>
      </c>
      <c r="AJ1299">
        <v>832</v>
      </c>
      <c r="AK1299">
        <v>1</v>
      </c>
      <c r="AL1299">
        <v>0</v>
      </c>
      <c r="AM1299">
        <v>1</v>
      </c>
      <c r="AN1299">
        <v>92</v>
      </c>
      <c r="AO1299">
        <v>1</v>
      </c>
      <c r="AP1299">
        <v>19</v>
      </c>
      <c r="AQ1299">
        <v>0</v>
      </c>
      <c r="AR1299">
        <v>0</v>
      </c>
      <c r="AS1299">
        <v>0</v>
      </c>
      <c r="AT1299" t="s">
        <v>87</v>
      </c>
      <c r="AU1299" t="s">
        <v>87</v>
      </c>
      <c r="AV1299" t="s">
        <v>87</v>
      </c>
      <c r="AW1299" t="s">
        <v>87</v>
      </c>
      <c r="AX1299" t="s">
        <v>87</v>
      </c>
      <c r="AY1299" t="s">
        <v>87</v>
      </c>
      <c r="AZ1299" t="s">
        <v>87</v>
      </c>
      <c r="BA1299" t="s">
        <v>87</v>
      </c>
      <c r="BB1299" t="s">
        <v>87</v>
      </c>
      <c r="BC1299" t="s">
        <v>87</v>
      </c>
      <c r="BD1299" t="s">
        <v>87</v>
      </c>
      <c r="BE1299" t="s">
        <v>87</v>
      </c>
    </row>
    <row r="1300" spans="1:57" hidden="1" x14ac:dyDescent="0.45">
      <c r="A1300" t="s">
        <v>2837</v>
      </c>
      <c r="B1300" t="s">
        <v>79</v>
      </c>
      <c r="C1300" t="s">
        <v>2729</v>
      </c>
      <c r="D1300" t="s">
        <v>81</v>
      </c>
      <c r="E1300" s="2" t="str">
        <f t="shared" si="30"/>
        <v>FX22046560</v>
      </c>
      <c r="F1300" t="s">
        <v>19</v>
      </c>
      <c r="G1300" t="s">
        <v>19</v>
      </c>
      <c r="H1300" t="s">
        <v>82</v>
      </c>
      <c r="I1300" t="s">
        <v>2833</v>
      </c>
      <c r="J1300">
        <v>153</v>
      </c>
      <c r="K1300" t="s">
        <v>84</v>
      </c>
      <c r="L1300" t="s">
        <v>85</v>
      </c>
      <c r="M1300" t="s">
        <v>86</v>
      </c>
      <c r="N1300">
        <v>2</v>
      </c>
      <c r="O1300" s="1">
        <v>44673.447372685187</v>
      </c>
      <c r="P1300" s="1">
        <v>44673.466273148151</v>
      </c>
      <c r="Q1300">
        <v>1251</v>
      </c>
      <c r="R1300">
        <v>382</v>
      </c>
      <c r="S1300" t="b">
        <v>0</v>
      </c>
      <c r="T1300" t="s">
        <v>87</v>
      </c>
      <c r="U1300" t="b">
        <v>1</v>
      </c>
      <c r="V1300" t="s">
        <v>660</v>
      </c>
      <c r="W1300" s="1">
        <v>44673.450150462966</v>
      </c>
      <c r="X1300">
        <v>238</v>
      </c>
      <c r="Y1300">
        <v>134</v>
      </c>
      <c r="Z1300">
        <v>0</v>
      </c>
      <c r="AA1300">
        <v>134</v>
      </c>
      <c r="AB1300">
        <v>0</v>
      </c>
      <c r="AC1300">
        <v>1</v>
      </c>
      <c r="AD1300">
        <v>19</v>
      </c>
      <c r="AE1300">
        <v>0</v>
      </c>
      <c r="AF1300">
        <v>0</v>
      </c>
      <c r="AG1300">
        <v>0</v>
      </c>
      <c r="AH1300" t="s">
        <v>413</v>
      </c>
      <c r="AI1300" s="1">
        <v>44673.466273148151</v>
      </c>
      <c r="AJ1300">
        <v>135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19</v>
      </c>
      <c r="AQ1300">
        <v>0</v>
      </c>
      <c r="AR1300">
        <v>0</v>
      </c>
      <c r="AS1300">
        <v>0</v>
      </c>
      <c r="AT1300" t="s">
        <v>87</v>
      </c>
      <c r="AU1300" t="s">
        <v>87</v>
      </c>
      <c r="AV1300" t="s">
        <v>87</v>
      </c>
      <c r="AW1300" t="s">
        <v>87</v>
      </c>
      <c r="AX1300" t="s">
        <v>87</v>
      </c>
      <c r="AY1300" t="s">
        <v>87</v>
      </c>
      <c r="AZ1300" t="s">
        <v>87</v>
      </c>
      <c r="BA1300" t="s">
        <v>87</v>
      </c>
      <c r="BB1300" t="s">
        <v>87</v>
      </c>
      <c r="BC1300" t="s">
        <v>87</v>
      </c>
      <c r="BD1300" t="s">
        <v>87</v>
      </c>
      <c r="BE1300" t="s">
        <v>87</v>
      </c>
    </row>
    <row r="1301" spans="1:57" hidden="1" x14ac:dyDescent="0.45">
      <c r="A1301" t="s">
        <v>2838</v>
      </c>
      <c r="B1301" t="s">
        <v>79</v>
      </c>
      <c r="C1301" t="s">
        <v>2729</v>
      </c>
      <c r="D1301" t="s">
        <v>81</v>
      </c>
      <c r="E1301" s="2" t="str">
        <f t="shared" si="30"/>
        <v>FX22046560</v>
      </c>
      <c r="F1301" t="s">
        <v>19</v>
      </c>
      <c r="G1301" t="s">
        <v>19</v>
      </c>
      <c r="H1301" t="s">
        <v>82</v>
      </c>
      <c r="I1301" t="s">
        <v>2831</v>
      </c>
      <c r="J1301">
        <v>56</v>
      </c>
      <c r="K1301" t="s">
        <v>84</v>
      </c>
      <c r="L1301" t="s">
        <v>85</v>
      </c>
      <c r="M1301" t="s">
        <v>86</v>
      </c>
      <c r="N1301">
        <v>2</v>
      </c>
      <c r="O1301" s="1">
        <v>44673.448391203703</v>
      </c>
      <c r="P1301" s="1">
        <v>44673.467476851853</v>
      </c>
      <c r="Q1301">
        <v>1334</v>
      </c>
      <c r="R1301">
        <v>315</v>
      </c>
      <c r="S1301" t="b">
        <v>0</v>
      </c>
      <c r="T1301" t="s">
        <v>87</v>
      </c>
      <c r="U1301" t="b">
        <v>1</v>
      </c>
      <c r="V1301" t="s">
        <v>148</v>
      </c>
      <c r="W1301" s="1">
        <v>44673.450891203705</v>
      </c>
      <c r="X1301">
        <v>212</v>
      </c>
      <c r="Y1301">
        <v>42</v>
      </c>
      <c r="Z1301">
        <v>0</v>
      </c>
      <c r="AA1301">
        <v>42</v>
      </c>
      <c r="AB1301">
        <v>0</v>
      </c>
      <c r="AC1301">
        <v>0</v>
      </c>
      <c r="AD1301">
        <v>14</v>
      </c>
      <c r="AE1301">
        <v>0</v>
      </c>
      <c r="AF1301">
        <v>0</v>
      </c>
      <c r="AG1301">
        <v>0</v>
      </c>
      <c r="AH1301" t="s">
        <v>413</v>
      </c>
      <c r="AI1301" s="1">
        <v>44673.467476851853</v>
      </c>
      <c r="AJ1301">
        <v>103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14</v>
      </c>
      <c r="AQ1301">
        <v>0</v>
      </c>
      <c r="AR1301">
        <v>0</v>
      </c>
      <c r="AS1301">
        <v>0</v>
      </c>
      <c r="AT1301" t="s">
        <v>87</v>
      </c>
      <c r="AU1301" t="s">
        <v>87</v>
      </c>
      <c r="AV1301" t="s">
        <v>87</v>
      </c>
      <c r="AW1301" t="s">
        <v>87</v>
      </c>
      <c r="AX1301" t="s">
        <v>87</v>
      </c>
      <c r="AY1301" t="s">
        <v>87</v>
      </c>
      <c r="AZ1301" t="s">
        <v>87</v>
      </c>
      <c r="BA1301" t="s">
        <v>87</v>
      </c>
      <c r="BB1301" t="s">
        <v>87</v>
      </c>
      <c r="BC1301" t="s">
        <v>87</v>
      </c>
      <c r="BD1301" t="s">
        <v>87</v>
      </c>
      <c r="BE1301" t="s">
        <v>87</v>
      </c>
    </row>
    <row r="1302" spans="1:57" hidden="1" x14ac:dyDescent="0.45">
      <c r="A1302" t="s">
        <v>2839</v>
      </c>
      <c r="B1302" t="s">
        <v>79</v>
      </c>
      <c r="C1302" t="s">
        <v>2729</v>
      </c>
      <c r="D1302" t="s">
        <v>81</v>
      </c>
      <c r="E1302" s="2" t="str">
        <f t="shared" si="30"/>
        <v>FX22046560</v>
      </c>
      <c r="F1302" t="s">
        <v>19</v>
      </c>
      <c r="G1302" t="s">
        <v>19</v>
      </c>
      <c r="H1302" t="s">
        <v>82</v>
      </c>
      <c r="I1302" t="s">
        <v>2835</v>
      </c>
      <c r="J1302">
        <v>245</v>
      </c>
      <c r="K1302" t="s">
        <v>84</v>
      </c>
      <c r="L1302" t="s">
        <v>85</v>
      </c>
      <c r="M1302" t="s">
        <v>86</v>
      </c>
      <c r="N1302">
        <v>2</v>
      </c>
      <c r="O1302" s="1">
        <v>44673.4528587963</v>
      </c>
      <c r="P1302" s="1">
        <v>44673.506608796299</v>
      </c>
      <c r="Q1302">
        <v>2754</v>
      </c>
      <c r="R1302">
        <v>1890</v>
      </c>
      <c r="S1302" t="b">
        <v>0</v>
      </c>
      <c r="T1302" t="s">
        <v>87</v>
      </c>
      <c r="U1302" t="b">
        <v>1</v>
      </c>
      <c r="V1302" t="s">
        <v>1708</v>
      </c>
      <c r="W1302" s="1">
        <v>44673.464108796295</v>
      </c>
      <c r="X1302">
        <v>590</v>
      </c>
      <c r="Y1302">
        <v>197</v>
      </c>
      <c r="Z1302">
        <v>0</v>
      </c>
      <c r="AA1302">
        <v>197</v>
      </c>
      <c r="AB1302">
        <v>0</v>
      </c>
      <c r="AC1302">
        <v>5</v>
      </c>
      <c r="AD1302">
        <v>48</v>
      </c>
      <c r="AE1302">
        <v>0</v>
      </c>
      <c r="AF1302">
        <v>0</v>
      </c>
      <c r="AG1302">
        <v>0</v>
      </c>
      <c r="AH1302" t="s">
        <v>182</v>
      </c>
      <c r="AI1302" s="1">
        <v>44673.506608796299</v>
      </c>
      <c r="AJ1302">
        <v>1075</v>
      </c>
      <c r="AK1302">
        <v>7</v>
      </c>
      <c r="AL1302">
        <v>0</v>
      </c>
      <c r="AM1302">
        <v>7</v>
      </c>
      <c r="AN1302">
        <v>0</v>
      </c>
      <c r="AO1302">
        <v>7</v>
      </c>
      <c r="AP1302">
        <v>41</v>
      </c>
      <c r="AQ1302">
        <v>0</v>
      </c>
      <c r="AR1302">
        <v>0</v>
      </c>
      <c r="AS1302">
        <v>0</v>
      </c>
      <c r="AT1302" t="s">
        <v>87</v>
      </c>
      <c r="AU1302" t="s">
        <v>87</v>
      </c>
      <c r="AV1302" t="s">
        <v>87</v>
      </c>
      <c r="AW1302" t="s">
        <v>87</v>
      </c>
      <c r="AX1302" t="s">
        <v>87</v>
      </c>
      <c r="AY1302" t="s">
        <v>87</v>
      </c>
      <c r="AZ1302" t="s">
        <v>87</v>
      </c>
      <c r="BA1302" t="s">
        <v>87</v>
      </c>
      <c r="BB1302" t="s">
        <v>87</v>
      </c>
      <c r="BC1302" t="s">
        <v>87</v>
      </c>
      <c r="BD1302" t="s">
        <v>87</v>
      </c>
      <c r="BE1302" t="s">
        <v>87</v>
      </c>
    </row>
    <row r="1303" spans="1:57" hidden="1" x14ac:dyDescent="0.45">
      <c r="A1303" t="s">
        <v>2840</v>
      </c>
      <c r="B1303" t="s">
        <v>79</v>
      </c>
      <c r="C1303" t="s">
        <v>2841</v>
      </c>
      <c r="D1303" t="s">
        <v>81</v>
      </c>
      <c r="E1303" s="2" t="str">
        <f>HYPERLINK("capsilon://?command=openfolder&amp;siteaddress=FAM.docvelocity-na8.net&amp;folderid=FXA5BA1D45-0770-0277-2BF9-DA4A2784509E","FX22048181")</f>
        <v>FX22048181</v>
      </c>
      <c r="F1303" t="s">
        <v>19</v>
      </c>
      <c r="G1303" t="s">
        <v>19</v>
      </c>
      <c r="H1303" t="s">
        <v>82</v>
      </c>
      <c r="I1303" t="s">
        <v>2842</v>
      </c>
      <c r="J1303">
        <v>252</v>
      </c>
      <c r="K1303" t="s">
        <v>84</v>
      </c>
      <c r="L1303" t="s">
        <v>85</v>
      </c>
      <c r="M1303" t="s">
        <v>86</v>
      </c>
      <c r="N1303">
        <v>1</v>
      </c>
      <c r="O1303" s="1">
        <v>44673.459745370368</v>
      </c>
      <c r="P1303" s="1">
        <v>44673.468495370369</v>
      </c>
      <c r="Q1303">
        <v>315</v>
      </c>
      <c r="R1303">
        <v>441</v>
      </c>
      <c r="S1303" t="b">
        <v>0</v>
      </c>
      <c r="T1303" t="s">
        <v>87</v>
      </c>
      <c r="U1303" t="b">
        <v>0</v>
      </c>
      <c r="V1303" t="s">
        <v>1628</v>
      </c>
      <c r="W1303" s="1">
        <v>44673.468495370369</v>
      </c>
      <c r="X1303">
        <v>388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252</v>
      </c>
      <c r="AE1303">
        <v>233</v>
      </c>
      <c r="AF1303">
        <v>0</v>
      </c>
      <c r="AG1303">
        <v>7</v>
      </c>
      <c r="AH1303" t="s">
        <v>87</v>
      </c>
      <c r="AI1303" t="s">
        <v>87</v>
      </c>
      <c r="AJ1303" t="s">
        <v>87</v>
      </c>
      <c r="AK1303" t="s">
        <v>87</v>
      </c>
      <c r="AL1303" t="s">
        <v>87</v>
      </c>
      <c r="AM1303" t="s">
        <v>87</v>
      </c>
      <c r="AN1303" t="s">
        <v>87</v>
      </c>
      <c r="AO1303" t="s">
        <v>87</v>
      </c>
      <c r="AP1303" t="s">
        <v>87</v>
      </c>
      <c r="AQ1303" t="s">
        <v>87</v>
      </c>
      <c r="AR1303" t="s">
        <v>87</v>
      </c>
      <c r="AS1303" t="s">
        <v>87</v>
      </c>
      <c r="AT1303" t="s">
        <v>87</v>
      </c>
      <c r="AU1303" t="s">
        <v>87</v>
      </c>
      <c r="AV1303" t="s">
        <v>87</v>
      </c>
      <c r="AW1303" t="s">
        <v>87</v>
      </c>
      <c r="AX1303" t="s">
        <v>87</v>
      </c>
      <c r="AY1303" t="s">
        <v>87</v>
      </c>
      <c r="AZ1303" t="s">
        <v>87</v>
      </c>
      <c r="BA1303" t="s">
        <v>87</v>
      </c>
      <c r="BB1303" t="s">
        <v>87</v>
      </c>
      <c r="BC1303" t="s">
        <v>87</v>
      </c>
      <c r="BD1303" t="s">
        <v>87</v>
      </c>
      <c r="BE1303" t="s">
        <v>87</v>
      </c>
    </row>
    <row r="1304" spans="1:57" hidden="1" x14ac:dyDescent="0.45">
      <c r="A1304" t="s">
        <v>2843</v>
      </c>
      <c r="B1304" t="s">
        <v>79</v>
      </c>
      <c r="C1304" t="s">
        <v>2844</v>
      </c>
      <c r="D1304" t="s">
        <v>81</v>
      </c>
      <c r="E1304" s="2" t="str">
        <f>HYPERLINK("capsilon://?command=openfolder&amp;siteaddress=FAM.docvelocity-na8.net&amp;folderid=FXA7DE5D6C-0A60-BD30-397B-1A15071BFAFB","FX22048010")</f>
        <v>FX22048010</v>
      </c>
      <c r="F1304" t="s">
        <v>19</v>
      </c>
      <c r="G1304" t="s">
        <v>19</v>
      </c>
      <c r="H1304" t="s">
        <v>82</v>
      </c>
      <c r="I1304" t="s">
        <v>2845</v>
      </c>
      <c r="J1304">
        <v>443</v>
      </c>
      <c r="K1304" t="s">
        <v>84</v>
      </c>
      <c r="L1304" t="s">
        <v>85</v>
      </c>
      <c r="M1304" t="s">
        <v>86</v>
      </c>
      <c r="N1304">
        <v>1</v>
      </c>
      <c r="O1304" s="1">
        <v>44673.464016203703</v>
      </c>
      <c r="P1304" s="1">
        <v>44673.509039351855</v>
      </c>
      <c r="Q1304">
        <v>2133</v>
      </c>
      <c r="R1304">
        <v>1757</v>
      </c>
      <c r="S1304" t="b">
        <v>0</v>
      </c>
      <c r="T1304" t="s">
        <v>87</v>
      </c>
      <c r="U1304" t="b">
        <v>0</v>
      </c>
      <c r="V1304" t="s">
        <v>180</v>
      </c>
      <c r="W1304" s="1">
        <v>44673.509039351855</v>
      </c>
      <c r="X1304">
        <v>1622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443</v>
      </c>
      <c r="AE1304">
        <v>419</v>
      </c>
      <c r="AF1304">
        <v>0</v>
      </c>
      <c r="AG1304">
        <v>18</v>
      </c>
      <c r="AH1304" t="s">
        <v>87</v>
      </c>
      <c r="AI1304" t="s">
        <v>87</v>
      </c>
      <c r="AJ1304" t="s">
        <v>87</v>
      </c>
      <c r="AK1304" t="s">
        <v>87</v>
      </c>
      <c r="AL1304" t="s">
        <v>87</v>
      </c>
      <c r="AM1304" t="s">
        <v>87</v>
      </c>
      <c r="AN1304" t="s">
        <v>87</v>
      </c>
      <c r="AO1304" t="s">
        <v>87</v>
      </c>
      <c r="AP1304" t="s">
        <v>87</v>
      </c>
      <c r="AQ1304" t="s">
        <v>87</v>
      </c>
      <c r="AR1304" t="s">
        <v>87</v>
      </c>
      <c r="AS1304" t="s">
        <v>87</v>
      </c>
      <c r="AT1304" t="s">
        <v>87</v>
      </c>
      <c r="AU1304" t="s">
        <v>87</v>
      </c>
      <c r="AV1304" t="s">
        <v>87</v>
      </c>
      <c r="AW1304" t="s">
        <v>87</v>
      </c>
      <c r="AX1304" t="s">
        <v>87</v>
      </c>
      <c r="AY1304" t="s">
        <v>87</v>
      </c>
      <c r="AZ1304" t="s">
        <v>87</v>
      </c>
      <c r="BA1304" t="s">
        <v>87</v>
      </c>
      <c r="BB1304" t="s">
        <v>87</v>
      </c>
      <c r="BC1304" t="s">
        <v>87</v>
      </c>
      <c r="BD1304" t="s">
        <v>87</v>
      </c>
      <c r="BE1304" t="s">
        <v>87</v>
      </c>
    </row>
    <row r="1305" spans="1:57" hidden="1" x14ac:dyDescent="0.45">
      <c r="A1305" t="s">
        <v>2846</v>
      </c>
      <c r="B1305" t="s">
        <v>79</v>
      </c>
      <c r="C1305" t="s">
        <v>2458</v>
      </c>
      <c r="D1305" t="s">
        <v>81</v>
      </c>
      <c r="E1305" s="2" t="str">
        <f>HYPERLINK("capsilon://?command=openfolder&amp;siteaddress=FAM.docvelocity-na8.net&amp;folderid=FXCBA6BF74-ABDB-94A5-6DB6-9FAD4D63CEB1","FX22047086")</f>
        <v>FX22047086</v>
      </c>
      <c r="F1305" t="s">
        <v>19</v>
      </c>
      <c r="G1305" t="s">
        <v>19</v>
      </c>
      <c r="H1305" t="s">
        <v>82</v>
      </c>
      <c r="I1305" t="s">
        <v>2847</v>
      </c>
      <c r="J1305">
        <v>0</v>
      </c>
      <c r="K1305" t="s">
        <v>84</v>
      </c>
      <c r="L1305" t="s">
        <v>85</v>
      </c>
      <c r="M1305" t="s">
        <v>86</v>
      </c>
      <c r="N1305">
        <v>2</v>
      </c>
      <c r="O1305" s="1">
        <v>44673.469421296293</v>
      </c>
      <c r="P1305" s="1">
        <v>44673.495636574073</v>
      </c>
      <c r="Q1305">
        <v>1959</v>
      </c>
      <c r="R1305">
        <v>306</v>
      </c>
      <c r="S1305" t="b">
        <v>0</v>
      </c>
      <c r="T1305" t="s">
        <v>87</v>
      </c>
      <c r="U1305" t="b">
        <v>0</v>
      </c>
      <c r="V1305" t="s">
        <v>148</v>
      </c>
      <c r="W1305" s="1">
        <v>44673.471574074072</v>
      </c>
      <c r="X1305">
        <v>179</v>
      </c>
      <c r="Y1305">
        <v>9</v>
      </c>
      <c r="Z1305">
        <v>0</v>
      </c>
      <c r="AA1305">
        <v>9</v>
      </c>
      <c r="AB1305">
        <v>0</v>
      </c>
      <c r="AC1305">
        <v>1</v>
      </c>
      <c r="AD1305">
        <v>-9</v>
      </c>
      <c r="AE1305">
        <v>0</v>
      </c>
      <c r="AF1305">
        <v>0</v>
      </c>
      <c r="AG1305">
        <v>0</v>
      </c>
      <c r="AH1305" t="s">
        <v>190</v>
      </c>
      <c r="AI1305" s="1">
        <v>44673.495636574073</v>
      </c>
      <c r="AJ1305">
        <v>127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-9</v>
      </c>
      <c r="AQ1305">
        <v>0</v>
      </c>
      <c r="AR1305">
        <v>0</v>
      </c>
      <c r="AS1305">
        <v>0</v>
      </c>
      <c r="AT1305" t="s">
        <v>87</v>
      </c>
      <c r="AU1305" t="s">
        <v>87</v>
      </c>
      <c r="AV1305" t="s">
        <v>87</v>
      </c>
      <c r="AW1305" t="s">
        <v>87</v>
      </c>
      <c r="AX1305" t="s">
        <v>87</v>
      </c>
      <c r="AY1305" t="s">
        <v>87</v>
      </c>
      <c r="AZ1305" t="s">
        <v>87</v>
      </c>
      <c r="BA1305" t="s">
        <v>87</v>
      </c>
      <c r="BB1305" t="s">
        <v>87</v>
      </c>
      <c r="BC1305" t="s">
        <v>87</v>
      </c>
      <c r="BD1305" t="s">
        <v>87</v>
      </c>
      <c r="BE1305" t="s">
        <v>87</v>
      </c>
    </row>
    <row r="1306" spans="1:57" hidden="1" x14ac:dyDescent="0.45">
      <c r="A1306" t="s">
        <v>2848</v>
      </c>
      <c r="B1306" t="s">
        <v>79</v>
      </c>
      <c r="C1306" t="s">
        <v>2841</v>
      </c>
      <c r="D1306" t="s">
        <v>81</v>
      </c>
      <c r="E1306" s="2" t="str">
        <f>HYPERLINK("capsilon://?command=openfolder&amp;siteaddress=FAM.docvelocity-na8.net&amp;folderid=FXA5BA1D45-0770-0277-2BF9-DA4A2784509E","FX22048181")</f>
        <v>FX22048181</v>
      </c>
      <c r="F1306" t="s">
        <v>19</v>
      </c>
      <c r="G1306" t="s">
        <v>19</v>
      </c>
      <c r="H1306" t="s">
        <v>82</v>
      </c>
      <c r="I1306" t="s">
        <v>2842</v>
      </c>
      <c r="J1306">
        <v>360</v>
      </c>
      <c r="K1306" t="s">
        <v>84</v>
      </c>
      <c r="L1306" t="s">
        <v>85</v>
      </c>
      <c r="M1306" t="s">
        <v>86</v>
      </c>
      <c r="N1306">
        <v>2</v>
      </c>
      <c r="O1306" s="1">
        <v>44673.469537037039</v>
      </c>
      <c r="P1306" s="1">
        <v>44673.565798611111</v>
      </c>
      <c r="Q1306">
        <v>819</v>
      </c>
      <c r="R1306">
        <v>7498</v>
      </c>
      <c r="S1306" t="b">
        <v>0</v>
      </c>
      <c r="T1306" t="s">
        <v>87</v>
      </c>
      <c r="U1306" t="b">
        <v>1</v>
      </c>
      <c r="V1306" t="s">
        <v>531</v>
      </c>
      <c r="W1306" s="1">
        <v>44673.516817129632</v>
      </c>
      <c r="X1306">
        <v>3448</v>
      </c>
      <c r="Y1306">
        <v>301</v>
      </c>
      <c r="Z1306">
        <v>0</v>
      </c>
      <c r="AA1306">
        <v>301</v>
      </c>
      <c r="AB1306">
        <v>10</v>
      </c>
      <c r="AC1306">
        <v>155</v>
      </c>
      <c r="AD1306">
        <v>59</v>
      </c>
      <c r="AE1306">
        <v>0</v>
      </c>
      <c r="AF1306">
        <v>0</v>
      </c>
      <c r="AG1306">
        <v>0</v>
      </c>
      <c r="AH1306" t="s">
        <v>182</v>
      </c>
      <c r="AI1306" s="1">
        <v>44673.565798611111</v>
      </c>
      <c r="AJ1306">
        <v>257</v>
      </c>
      <c r="AK1306">
        <v>0</v>
      </c>
      <c r="AL1306">
        <v>0</v>
      </c>
      <c r="AM1306">
        <v>0</v>
      </c>
      <c r="AN1306">
        <v>205</v>
      </c>
      <c r="AO1306">
        <v>0</v>
      </c>
      <c r="AP1306">
        <v>59</v>
      </c>
      <c r="AQ1306">
        <v>0</v>
      </c>
      <c r="AR1306">
        <v>0</v>
      </c>
      <c r="AS1306">
        <v>0</v>
      </c>
      <c r="AT1306" t="s">
        <v>87</v>
      </c>
      <c r="AU1306" t="s">
        <v>87</v>
      </c>
      <c r="AV1306" t="s">
        <v>87</v>
      </c>
      <c r="AW1306" t="s">
        <v>87</v>
      </c>
      <c r="AX1306" t="s">
        <v>87</v>
      </c>
      <c r="AY1306" t="s">
        <v>87</v>
      </c>
      <c r="AZ1306" t="s">
        <v>87</v>
      </c>
      <c r="BA1306" t="s">
        <v>87</v>
      </c>
      <c r="BB1306" t="s">
        <v>87</v>
      </c>
      <c r="BC1306" t="s">
        <v>87</v>
      </c>
      <c r="BD1306" t="s">
        <v>87</v>
      </c>
      <c r="BE1306" t="s">
        <v>87</v>
      </c>
    </row>
    <row r="1307" spans="1:57" hidden="1" x14ac:dyDescent="0.45">
      <c r="A1307" t="s">
        <v>2849</v>
      </c>
      <c r="B1307" t="s">
        <v>79</v>
      </c>
      <c r="C1307" t="s">
        <v>2850</v>
      </c>
      <c r="D1307" t="s">
        <v>81</v>
      </c>
      <c r="E1307" s="2" t="str">
        <f>HYPERLINK("capsilon://?command=openfolder&amp;siteaddress=FAM.docvelocity-na8.net&amp;folderid=FX036990CC-8732-F180-A5BF-8AC34C7545A1","FX22044548")</f>
        <v>FX22044548</v>
      </c>
      <c r="F1307" t="s">
        <v>19</v>
      </c>
      <c r="G1307" t="s">
        <v>19</v>
      </c>
      <c r="H1307" t="s">
        <v>82</v>
      </c>
      <c r="I1307" t="s">
        <v>2851</v>
      </c>
      <c r="J1307">
        <v>163</v>
      </c>
      <c r="K1307" t="s">
        <v>84</v>
      </c>
      <c r="L1307" t="s">
        <v>85</v>
      </c>
      <c r="M1307" t="s">
        <v>86</v>
      </c>
      <c r="N1307">
        <v>1</v>
      </c>
      <c r="O1307" s="1">
        <v>44673.470219907409</v>
      </c>
      <c r="P1307" s="1">
        <v>44673.493773148148</v>
      </c>
      <c r="Q1307">
        <v>1662</v>
      </c>
      <c r="R1307">
        <v>373</v>
      </c>
      <c r="S1307" t="b">
        <v>0</v>
      </c>
      <c r="T1307" t="s">
        <v>87</v>
      </c>
      <c r="U1307" t="b">
        <v>0</v>
      </c>
      <c r="V1307" t="s">
        <v>88</v>
      </c>
      <c r="W1307" s="1">
        <v>44673.493773148148</v>
      </c>
      <c r="X1307">
        <v>267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163</v>
      </c>
      <c r="AE1307">
        <v>139</v>
      </c>
      <c r="AF1307">
        <v>0</v>
      </c>
      <c r="AG1307">
        <v>5</v>
      </c>
      <c r="AH1307" t="s">
        <v>87</v>
      </c>
      <c r="AI1307" t="s">
        <v>87</v>
      </c>
      <c r="AJ1307" t="s">
        <v>87</v>
      </c>
      <c r="AK1307" t="s">
        <v>87</v>
      </c>
      <c r="AL1307" t="s">
        <v>87</v>
      </c>
      <c r="AM1307" t="s">
        <v>87</v>
      </c>
      <c r="AN1307" t="s">
        <v>87</v>
      </c>
      <c r="AO1307" t="s">
        <v>87</v>
      </c>
      <c r="AP1307" t="s">
        <v>87</v>
      </c>
      <c r="AQ1307" t="s">
        <v>87</v>
      </c>
      <c r="AR1307" t="s">
        <v>87</v>
      </c>
      <c r="AS1307" t="s">
        <v>87</v>
      </c>
      <c r="AT1307" t="s">
        <v>87</v>
      </c>
      <c r="AU1307" t="s">
        <v>87</v>
      </c>
      <c r="AV1307" t="s">
        <v>87</v>
      </c>
      <c r="AW1307" t="s">
        <v>87</v>
      </c>
      <c r="AX1307" t="s">
        <v>87</v>
      </c>
      <c r="AY1307" t="s">
        <v>87</v>
      </c>
      <c r="AZ1307" t="s">
        <v>87</v>
      </c>
      <c r="BA1307" t="s">
        <v>87</v>
      </c>
      <c r="BB1307" t="s">
        <v>87</v>
      </c>
      <c r="BC1307" t="s">
        <v>87</v>
      </c>
      <c r="BD1307" t="s">
        <v>87</v>
      </c>
      <c r="BE1307" t="s">
        <v>87</v>
      </c>
    </row>
    <row r="1308" spans="1:57" hidden="1" x14ac:dyDescent="0.45">
      <c r="A1308" t="s">
        <v>2852</v>
      </c>
      <c r="B1308" t="s">
        <v>79</v>
      </c>
      <c r="C1308" t="s">
        <v>2853</v>
      </c>
      <c r="D1308" t="s">
        <v>81</v>
      </c>
      <c r="E1308" s="2" t="str">
        <f>HYPERLINK("capsilon://?command=openfolder&amp;siteaddress=FAM.docvelocity-na8.net&amp;folderid=FX8739E3D0-E229-8408-DD8B-58BF2ADA864F","FX22047417")</f>
        <v>FX22047417</v>
      </c>
      <c r="F1308" t="s">
        <v>19</v>
      </c>
      <c r="G1308" t="s">
        <v>19</v>
      </c>
      <c r="H1308" t="s">
        <v>82</v>
      </c>
      <c r="I1308" t="s">
        <v>2854</v>
      </c>
      <c r="J1308">
        <v>62</v>
      </c>
      <c r="K1308" t="s">
        <v>84</v>
      </c>
      <c r="L1308" t="s">
        <v>85</v>
      </c>
      <c r="M1308" t="s">
        <v>86</v>
      </c>
      <c r="N1308">
        <v>2</v>
      </c>
      <c r="O1308" s="1">
        <v>44673.470613425925</v>
      </c>
      <c r="P1308" s="1">
        <v>44673.497083333335</v>
      </c>
      <c r="Q1308">
        <v>1593</v>
      </c>
      <c r="R1308">
        <v>694</v>
      </c>
      <c r="S1308" t="b">
        <v>0</v>
      </c>
      <c r="T1308" t="s">
        <v>87</v>
      </c>
      <c r="U1308" t="b">
        <v>0</v>
      </c>
      <c r="V1308" t="s">
        <v>1549</v>
      </c>
      <c r="W1308" s="1">
        <v>44673.483067129629</v>
      </c>
      <c r="X1308">
        <v>541</v>
      </c>
      <c r="Y1308">
        <v>33</v>
      </c>
      <c r="Z1308">
        <v>0</v>
      </c>
      <c r="AA1308">
        <v>33</v>
      </c>
      <c r="AB1308">
        <v>0</v>
      </c>
      <c r="AC1308">
        <v>2</v>
      </c>
      <c r="AD1308">
        <v>29</v>
      </c>
      <c r="AE1308">
        <v>0</v>
      </c>
      <c r="AF1308">
        <v>0</v>
      </c>
      <c r="AG1308">
        <v>0</v>
      </c>
      <c r="AH1308" t="s">
        <v>190</v>
      </c>
      <c r="AI1308" s="1">
        <v>44673.497083333335</v>
      </c>
      <c r="AJ1308">
        <v>125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29</v>
      </c>
      <c r="AQ1308">
        <v>0</v>
      </c>
      <c r="AR1308">
        <v>0</v>
      </c>
      <c r="AS1308">
        <v>0</v>
      </c>
      <c r="AT1308" t="s">
        <v>87</v>
      </c>
      <c r="AU1308" t="s">
        <v>87</v>
      </c>
      <c r="AV1308" t="s">
        <v>87</v>
      </c>
      <c r="AW1308" t="s">
        <v>87</v>
      </c>
      <c r="AX1308" t="s">
        <v>87</v>
      </c>
      <c r="AY1308" t="s">
        <v>87</v>
      </c>
      <c r="AZ1308" t="s">
        <v>87</v>
      </c>
      <c r="BA1308" t="s">
        <v>87</v>
      </c>
      <c r="BB1308" t="s">
        <v>87</v>
      </c>
      <c r="BC1308" t="s">
        <v>87</v>
      </c>
      <c r="BD1308" t="s">
        <v>87</v>
      </c>
      <c r="BE1308" t="s">
        <v>87</v>
      </c>
    </row>
    <row r="1309" spans="1:57" hidden="1" x14ac:dyDescent="0.45">
      <c r="A1309" t="s">
        <v>2855</v>
      </c>
      <c r="B1309" t="s">
        <v>79</v>
      </c>
      <c r="C1309" t="s">
        <v>2853</v>
      </c>
      <c r="D1309" t="s">
        <v>81</v>
      </c>
      <c r="E1309" s="2" t="str">
        <f>HYPERLINK("capsilon://?command=openfolder&amp;siteaddress=FAM.docvelocity-na8.net&amp;folderid=FX8739E3D0-E229-8408-DD8B-58BF2ADA864F","FX22047417")</f>
        <v>FX22047417</v>
      </c>
      <c r="F1309" t="s">
        <v>19</v>
      </c>
      <c r="G1309" t="s">
        <v>19</v>
      </c>
      <c r="H1309" t="s">
        <v>82</v>
      </c>
      <c r="I1309" t="s">
        <v>2856</v>
      </c>
      <c r="J1309">
        <v>28</v>
      </c>
      <c r="K1309" t="s">
        <v>84</v>
      </c>
      <c r="L1309" t="s">
        <v>85</v>
      </c>
      <c r="M1309" t="s">
        <v>86</v>
      </c>
      <c r="N1309">
        <v>2</v>
      </c>
      <c r="O1309" s="1">
        <v>44673.471076388887</v>
      </c>
      <c r="P1309" s="1">
        <v>44673.501574074071</v>
      </c>
      <c r="Q1309">
        <v>1957</v>
      </c>
      <c r="R1309">
        <v>678</v>
      </c>
      <c r="S1309" t="b">
        <v>0</v>
      </c>
      <c r="T1309" t="s">
        <v>87</v>
      </c>
      <c r="U1309" t="b">
        <v>0</v>
      </c>
      <c r="V1309" t="s">
        <v>148</v>
      </c>
      <c r="W1309" s="1">
        <v>44673.478750000002</v>
      </c>
      <c r="X1309">
        <v>277</v>
      </c>
      <c r="Y1309">
        <v>21</v>
      </c>
      <c r="Z1309">
        <v>0</v>
      </c>
      <c r="AA1309">
        <v>21</v>
      </c>
      <c r="AB1309">
        <v>0</v>
      </c>
      <c r="AC1309">
        <v>1</v>
      </c>
      <c r="AD1309">
        <v>7</v>
      </c>
      <c r="AE1309">
        <v>0</v>
      </c>
      <c r="AF1309">
        <v>0</v>
      </c>
      <c r="AG1309">
        <v>0</v>
      </c>
      <c r="AH1309" t="s">
        <v>479</v>
      </c>
      <c r="AI1309" s="1">
        <v>44673.501574074071</v>
      </c>
      <c r="AJ1309">
        <v>401</v>
      </c>
      <c r="AK1309">
        <v>4</v>
      </c>
      <c r="AL1309">
        <v>0</v>
      </c>
      <c r="AM1309">
        <v>4</v>
      </c>
      <c r="AN1309">
        <v>0</v>
      </c>
      <c r="AO1309">
        <v>3</v>
      </c>
      <c r="AP1309">
        <v>3</v>
      </c>
      <c r="AQ1309">
        <v>0</v>
      </c>
      <c r="AR1309">
        <v>0</v>
      </c>
      <c r="AS1309">
        <v>0</v>
      </c>
      <c r="AT1309" t="s">
        <v>87</v>
      </c>
      <c r="AU1309" t="s">
        <v>87</v>
      </c>
      <c r="AV1309" t="s">
        <v>87</v>
      </c>
      <c r="AW1309" t="s">
        <v>87</v>
      </c>
      <c r="AX1309" t="s">
        <v>87</v>
      </c>
      <c r="AY1309" t="s">
        <v>87</v>
      </c>
      <c r="AZ1309" t="s">
        <v>87</v>
      </c>
      <c r="BA1309" t="s">
        <v>87</v>
      </c>
      <c r="BB1309" t="s">
        <v>87</v>
      </c>
      <c r="BC1309" t="s">
        <v>87</v>
      </c>
      <c r="BD1309" t="s">
        <v>87</v>
      </c>
      <c r="BE1309" t="s">
        <v>87</v>
      </c>
    </row>
    <row r="1310" spans="1:57" hidden="1" x14ac:dyDescent="0.45">
      <c r="A1310" t="s">
        <v>2857</v>
      </c>
      <c r="B1310" t="s">
        <v>79</v>
      </c>
      <c r="C1310" t="s">
        <v>2695</v>
      </c>
      <c r="D1310" t="s">
        <v>81</v>
      </c>
      <c r="E1310" s="2" t="str">
        <f>HYPERLINK("capsilon://?command=openfolder&amp;siteaddress=FAM.docvelocity-na8.net&amp;folderid=FXE6770EBF-23EB-39AE-8C8D-F91218420D5C","FX22045702")</f>
        <v>FX22045702</v>
      </c>
      <c r="F1310" t="s">
        <v>19</v>
      </c>
      <c r="G1310" t="s">
        <v>19</v>
      </c>
      <c r="H1310" t="s">
        <v>82</v>
      </c>
      <c r="I1310" t="s">
        <v>2858</v>
      </c>
      <c r="J1310">
        <v>0</v>
      </c>
      <c r="K1310" t="s">
        <v>84</v>
      </c>
      <c r="L1310" t="s">
        <v>85</v>
      </c>
      <c r="M1310" t="s">
        <v>86</v>
      </c>
      <c r="N1310">
        <v>2</v>
      </c>
      <c r="O1310" s="1">
        <v>44673.485185185185</v>
      </c>
      <c r="P1310" s="1">
        <v>44673.497361111113</v>
      </c>
      <c r="Q1310">
        <v>719</v>
      </c>
      <c r="R1310">
        <v>333</v>
      </c>
      <c r="S1310" t="b">
        <v>0</v>
      </c>
      <c r="T1310" t="s">
        <v>87</v>
      </c>
      <c r="U1310" t="b">
        <v>0</v>
      </c>
      <c r="V1310" t="s">
        <v>189</v>
      </c>
      <c r="W1310" s="1">
        <v>44673.495891203704</v>
      </c>
      <c r="X1310">
        <v>91</v>
      </c>
      <c r="Y1310">
        <v>0</v>
      </c>
      <c r="Z1310">
        <v>0</v>
      </c>
      <c r="AA1310">
        <v>0</v>
      </c>
      <c r="AB1310">
        <v>52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">
        <v>190</v>
      </c>
      <c r="AI1310" s="1">
        <v>44673.497361111113</v>
      </c>
      <c r="AJ1310">
        <v>24</v>
      </c>
      <c r="AK1310">
        <v>0</v>
      </c>
      <c r="AL1310">
        <v>0</v>
      </c>
      <c r="AM1310">
        <v>0</v>
      </c>
      <c r="AN1310">
        <v>104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 t="s">
        <v>87</v>
      </c>
      <c r="AU1310" t="s">
        <v>87</v>
      </c>
      <c r="AV1310" t="s">
        <v>87</v>
      </c>
      <c r="AW1310" t="s">
        <v>87</v>
      </c>
      <c r="AX1310" t="s">
        <v>87</v>
      </c>
      <c r="AY1310" t="s">
        <v>87</v>
      </c>
      <c r="AZ1310" t="s">
        <v>87</v>
      </c>
      <c r="BA1310" t="s">
        <v>87</v>
      </c>
      <c r="BB1310" t="s">
        <v>87</v>
      </c>
      <c r="BC1310" t="s">
        <v>87</v>
      </c>
      <c r="BD1310" t="s">
        <v>87</v>
      </c>
      <c r="BE1310" t="s">
        <v>87</v>
      </c>
    </row>
    <row r="1311" spans="1:57" hidden="1" x14ac:dyDescent="0.45">
      <c r="A1311" t="s">
        <v>2859</v>
      </c>
      <c r="B1311" t="s">
        <v>79</v>
      </c>
      <c r="C1311" t="s">
        <v>2850</v>
      </c>
      <c r="D1311" t="s">
        <v>81</v>
      </c>
      <c r="E1311" s="2" t="str">
        <f>HYPERLINK("capsilon://?command=openfolder&amp;siteaddress=FAM.docvelocity-na8.net&amp;folderid=FX036990CC-8732-F180-A5BF-8AC34C7545A1","FX22044548")</f>
        <v>FX22044548</v>
      </c>
      <c r="F1311" t="s">
        <v>19</v>
      </c>
      <c r="G1311" t="s">
        <v>19</v>
      </c>
      <c r="H1311" t="s">
        <v>82</v>
      </c>
      <c r="I1311" t="s">
        <v>2851</v>
      </c>
      <c r="J1311">
        <v>187</v>
      </c>
      <c r="K1311" t="s">
        <v>84</v>
      </c>
      <c r="L1311" t="s">
        <v>85</v>
      </c>
      <c r="M1311" t="s">
        <v>86</v>
      </c>
      <c r="N1311">
        <v>2</v>
      </c>
      <c r="O1311" s="1">
        <v>44673.49454861111</v>
      </c>
      <c r="P1311" s="1">
        <v>44673.542407407411</v>
      </c>
      <c r="Q1311">
        <v>1852</v>
      </c>
      <c r="R1311">
        <v>2283</v>
      </c>
      <c r="S1311" t="b">
        <v>0</v>
      </c>
      <c r="T1311" t="s">
        <v>87</v>
      </c>
      <c r="U1311" t="b">
        <v>1</v>
      </c>
      <c r="V1311" t="s">
        <v>108</v>
      </c>
      <c r="W1311" s="1">
        <v>44673.511087962965</v>
      </c>
      <c r="X1311">
        <v>1348</v>
      </c>
      <c r="Y1311">
        <v>152</v>
      </c>
      <c r="Z1311">
        <v>0</v>
      </c>
      <c r="AA1311">
        <v>152</v>
      </c>
      <c r="AB1311">
        <v>0</v>
      </c>
      <c r="AC1311">
        <v>28</v>
      </c>
      <c r="AD1311">
        <v>35</v>
      </c>
      <c r="AE1311">
        <v>0</v>
      </c>
      <c r="AF1311">
        <v>0</v>
      </c>
      <c r="AG1311">
        <v>0</v>
      </c>
      <c r="AH1311" t="s">
        <v>182</v>
      </c>
      <c r="AI1311" s="1">
        <v>44673.542407407411</v>
      </c>
      <c r="AJ1311">
        <v>816</v>
      </c>
      <c r="AK1311">
        <v>6</v>
      </c>
      <c r="AL1311">
        <v>0</v>
      </c>
      <c r="AM1311">
        <v>6</v>
      </c>
      <c r="AN1311">
        <v>0</v>
      </c>
      <c r="AO1311">
        <v>6</v>
      </c>
      <c r="AP1311">
        <v>29</v>
      </c>
      <c r="AQ1311">
        <v>0</v>
      </c>
      <c r="AR1311">
        <v>0</v>
      </c>
      <c r="AS1311">
        <v>0</v>
      </c>
      <c r="AT1311" t="s">
        <v>87</v>
      </c>
      <c r="AU1311" t="s">
        <v>87</v>
      </c>
      <c r="AV1311" t="s">
        <v>87</v>
      </c>
      <c r="AW1311" t="s">
        <v>87</v>
      </c>
      <c r="AX1311" t="s">
        <v>87</v>
      </c>
      <c r="AY1311" t="s">
        <v>87</v>
      </c>
      <c r="AZ1311" t="s">
        <v>87</v>
      </c>
      <c r="BA1311" t="s">
        <v>87</v>
      </c>
      <c r="BB1311" t="s">
        <v>87</v>
      </c>
      <c r="BC1311" t="s">
        <v>87</v>
      </c>
      <c r="BD1311" t="s">
        <v>87</v>
      </c>
      <c r="BE1311" t="s">
        <v>87</v>
      </c>
    </row>
    <row r="1312" spans="1:57" hidden="1" x14ac:dyDescent="0.45">
      <c r="A1312" t="s">
        <v>2860</v>
      </c>
      <c r="B1312" t="s">
        <v>79</v>
      </c>
      <c r="C1312" t="s">
        <v>2861</v>
      </c>
      <c r="D1312" t="s">
        <v>81</v>
      </c>
      <c r="E1312" s="2" t="str">
        <f>HYPERLINK("capsilon://?command=openfolder&amp;siteaddress=FAM.docvelocity-na8.net&amp;folderid=FXB8B4F9A1-CD86-F0BC-F772-531847ABE60A","FX22046444")</f>
        <v>FX22046444</v>
      </c>
      <c r="F1312" t="s">
        <v>19</v>
      </c>
      <c r="G1312" t="s">
        <v>19</v>
      </c>
      <c r="H1312" t="s">
        <v>82</v>
      </c>
      <c r="I1312" t="s">
        <v>2862</v>
      </c>
      <c r="J1312">
        <v>86</v>
      </c>
      <c r="K1312" t="s">
        <v>84</v>
      </c>
      <c r="L1312" t="s">
        <v>85</v>
      </c>
      <c r="M1312" t="s">
        <v>86</v>
      </c>
      <c r="N1312">
        <v>1</v>
      </c>
      <c r="O1312" s="1">
        <v>44673.495729166665</v>
      </c>
      <c r="P1312" s="1">
        <v>44673.511793981481</v>
      </c>
      <c r="Q1312">
        <v>836</v>
      </c>
      <c r="R1312">
        <v>552</v>
      </c>
      <c r="S1312" t="b">
        <v>0</v>
      </c>
      <c r="T1312" t="s">
        <v>87</v>
      </c>
      <c r="U1312" t="b">
        <v>0</v>
      </c>
      <c r="V1312" t="s">
        <v>180</v>
      </c>
      <c r="W1312" s="1">
        <v>44673.511793981481</v>
      </c>
      <c r="X1312">
        <v>237</v>
      </c>
      <c r="Y1312">
        <v>0</v>
      </c>
      <c r="Z1312">
        <v>0</v>
      </c>
      <c r="AA1312">
        <v>0</v>
      </c>
      <c r="AB1312">
        <v>0</v>
      </c>
      <c r="AC1312">
        <v>1</v>
      </c>
      <c r="AD1312">
        <v>86</v>
      </c>
      <c r="AE1312">
        <v>74</v>
      </c>
      <c r="AF1312">
        <v>0</v>
      </c>
      <c r="AG1312">
        <v>4</v>
      </c>
      <c r="AH1312" t="s">
        <v>87</v>
      </c>
      <c r="AI1312" t="s">
        <v>87</v>
      </c>
      <c r="AJ1312" t="s">
        <v>87</v>
      </c>
      <c r="AK1312" t="s">
        <v>87</v>
      </c>
      <c r="AL1312" t="s">
        <v>87</v>
      </c>
      <c r="AM1312" t="s">
        <v>87</v>
      </c>
      <c r="AN1312" t="s">
        <v>87</v>
      </c>
      <c r="AO1312" t="s">
        <v>87</v>
      </c>
      <c r="AP1312" t="s">
        <v>87</v>
      </c>
      <c r="AQ1312" t="s">
        <v>87</v>
      </c>
      <c r="AR1312" t="s">
        <v>87</v>
      </c>
      <c r="AS1312" t="s">
        <v>87</v>
      </c>
      <c r="AT1312" t="s">
        <v>87</v>
      </c>
      <c r="AU1312" t="s">
        <v>87</v>
      </c>
      <c r="AV1312" t="s">
        <v>87</v>
      </c>
      <c r="AW1312" t="s">
        <v>87</v>
      </c>
      <c r="AX1312" t="s">
        <v>87</v>
      </c>
      <c r="AY1312" t="s">
        <v>87</v>
      </c>
      <c r="AZ1312" t="s">
        <v>87</v>
      </c>
      <c r="BA1312" t="s">
        <v>87</v>
      </c>
      <c r="BB1312" t="s">
        <v>87</v>
      </c>
      <c r="BC1312" t="s">
        <v>87</v>
      </c>
      <c r="BD1312" t="s">
        <v>87</v>
      </c>
      <c r="BE1312" t="s">
        <v>87</v>
      </c>
    </row>
    <row r="1313" spans="1:57" hidden="1" x14ac:dyDescent="0.45">
      <c r="A1313" t="s">
        <v>2863</v>
      </c>
      <c r="B1313" t="s">
        <v>79</v>
      </c>
      <c r="C1313" t="s">
        <v>2864</v>
      </c>
      <c r="D1313" t="s">
        <v>81</v>
      </c>
      <c r="E1313" s="2" t="str">
        <f>HYPERLINK("capsilon://?command=openfolder&amp;siteaddress=FAM.docvelocity-na8.net&amp;folderid=FX147FBC8D-AE03-5F91-84DE-800694DD8FF9","FX22046194")</f>
        <v>FX22046194</v>
      </c>
      <c r="F1313" t="s">
        <v>19</v>
      </c>
      <c r="G1313" t="s">
        <v>19</v>
      </c>
      <c r="H1313" t="s">
        <v>82</v>
      </c>
      <c r="I1313" t="s">
        <v>2865</v>
      </c>
      <c r="J1313">
        <v>76</v>
      </c>
      <c r="K1313" t="s">
        <v>84</v>
      </c>
      <c r="L1313" t="s">
        <v>85</v>
      </c>
      <c r="M1313" t="s">
        <v>86</v>
      </c>
      <c r="N1313">
        <v>2</v>
      </c>
      <c r="O1313" s="1">
        <v>44673.510439814818</v>
      </c>
      <c r="P1313" s="1">
        <v>44673.566435185188</v>
      </c>
      <c r="Q1313">
        <v>3562</v>
      </c>
      <c r="R1313">
        <v>1276</v>
      </c>
      <c r="S1313" t="b">
        <v>0</v>
      </c>
      <c r="T1313" t="s">
        <v>87</v>
      </c>
      <c r="U1313" t="b">
        <v>0</v>
      </c>
      <c r="V1313" t="s">
        <v>127</v>
      </c>
      <c r="W1313" s="1">
        <v>44673.522326388891</v>
      </c>
      <c r="X1313">
        <v>1026</v>
      </c>
      <c r="Y1313">
        <v>61</v>
      </c>
      <c r="Z1313">
        <v>0</v>
      </c>
      <c r="AA1313">
        <v>61</v>
      </c>
      <c r="AB1313">
        <v>0</v>
      </c>
      <c r="AC1313">
        <v>5</v>
      </c>
      <c r="AD1313">
        <v>15</v>
      </c>
      <c r="AE1313">
        <v>0</v>
      </c>
      <c r="AF1313">
        <v>0</v>
      </c>
      <c r="AG1313">
        <v>0</v>
      </c>
      <c r="AH1313" t="s">
        <v>190</v>
      </c>
      <c r="AI1313" s="1">
        <v>44673.566435185188</v>
      </c>
      <c r="AJ1313">
        <v>250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15</v>
      </c>
      <c r="AQ1313">
        <v>0</v>
      </c>
      <c r="AR1313">
        <v>0</v>
      </c>
      <c r="AS1313">
        <v>0</v>
      </c>
      <c r="AT1313" t="s">
        <v>87</v>
      </c>
      <c r="AU1313" t="s">
        <v>87</v>
      </c>
      <c r="AV1313" t="s">
        <v>87</v>
      </c>
      <c r="AW1313" t="s">
        <v>87</v>
      </c>
      <c r="AX1313" t="s">
        <v>87</v>
      </c>
      <c r="AY1313" t="s">
        <v>87</v>
      </c>
      <c r="AZ1313" t="s">
        <v>87</v>
      </c>
      <c r="BA1313" t="s">
        <v>87</v>
      </c>
      <c r="BB1313" t="s">
        <v>87</v>
      </c>
      <c r="BC1313" t="s">
        <v>87</v>
      </c>
      <c r="BD1313" t="s">
        <v>87</v>
      </c>
      <c r="BE1313" t="s">
        <v>87</v>
      </c>
    </row>
    <row r="1314" spans="1:57" hidden="1" x14ac:dyDescent="0.45">
      <c r="A1314" t="s">
        <v>2866</v>
      </c>
      <c r="B1314" t="s">
        <v>79</v>
      </c>
      <c r="C1314" t="s">
        <v>2864</v>
      </c>
      <c r="D1314" t="s">
        <v>81</v>
      </c>
      <c r="E1314" s="2" t="str">
        <f>HYPERLINK("capsilon://?command=openfolder&amp;siteaddress=FAM.docvelocity-na8.net&amp;folderid=FX147FBC8D-AE03-5F91-84DE-800694DD8FF9","FX22046194")</f>
        <v>FX22046194</v>
      </c>
      <c r="F1314" t="s">
        <v>19</v>
      </c>
      <c r="G1314" t="s">
        <v>19</v>
      </c>
      <c r="H1314" t="s">
        <v>82</v>
      </c>
      <c r="I1314" t="s">
        <v>2867</v>
      </c>
      <c r="J1314">
        <v>28</v>
      </c>
      <c r="K1314" t="s">
        <v>84</v>
      </c>
      <c r="L1314" t="s">
        <v>85</v>
      </c>
      <c r="M1314" t="s">
        <v>86</v>
      </c>
      <c r="N1314">
        <v>2</v>
      </c>
      <c r="O1314" s="1">
        <v>44673.510648148149</v>
      </c>
      <c r="P1314" s="1">
        <v>44673.568020833336</v>
      </c>
      <c r="Q1314">
        <v>4296</v>
      </c>
      <c r="R1314">
        <v>661</v>
      </c>
      <c r="S1314" t="b">
        <v>0</v>
      </c>
      <c r="T1314" t="s">
        <v>87</v>
      </c>
      <c r="U1314" t="b">
        <v>0</v>
      </c>
      <c r="V1314" t="s">
        <v>130</v>
      </c>
      <c r="W1314" s="1">
        <v>44673.516122685185</v>
      </c>
      <c r="X1314">
        <v>462</v>
      </c>
      <c r="Y1314">
        <v>21</v>
      </c>
      <c r="Z1314">
        <v>0</v>
      </c>
      <c r="AA1314">
        <v>21</v>
      </c>
      <c r="AB1314">
        <v>0</v>
      </c>
      <c r="AC1314">
        <v>0</v>
      </c>
      <c r="AD1314">
        <v>7</v>
      </c>
      <c r="AE1314">
        <v>0</v>
      </c>
      <c r="AF1314">
        <v>0</v>
      </c>
      <c r="AG1314">
        <v>0</v>
      </c>
      <c r="AH1314" t="s">
        <v>115</v>
      </c>
      <c r="AI1314" s="1">
        <v>44673.568020833336</v>
      </c>
      <c r="AJ1314">
        <v>199</v>
      </c>
      <c r="AK1314">
        <v>1</v>
      </c>
      <c r="AL1314">
        <v>0</v>
      </c>
      <c r="AM1314">
        <v>1</v>
      </c>
      <c r="AN1314">
        <v>0</v>
      </c>
      <c r="AO1314">
        <v>1</v>
      </c>
      <c r="AP1314">
        <v>6</v>
      </c>
      <c r="AQ1314">
        <v>0</v>
      </c>
      <c r="AR1314">
        <v>0</v>
      </c>
      <c r="AS1314">
        <v>0</v>
      </c>
      <c r="AT1314" t="s">
        <v>87</v>
      </c>
      <c r="AU1314" t="s">
        <v>87</v>
      </c>
      <c r="AV1314" t="s">
        <v>87</v>
      </c>
      <c r="AW1314" t="s">
        <v>87</v>
      </c>
      <c r="AX1314" t="s">
        <v>87</v>
      </c>
      <c r="AY1314" t="s">
        <v>87</v>
      </c>
      <c r="AZ1314" t="s">
        <v>87</v>
      </c>
      <c r="BA1314" t="s">
        <v>87</v>
      </c>
      <c r="BB1314" t="s">
        <v>87</v>
      </c>
      <c r="BC1314" t="s">
        <v>87</v>
      </c>
      <c r="BD1314" t="s">
        <v>87</v>
      </c>
      <c r="BE1314" t="s">
        <v>87</v>
      </c>
    </row>
    <row r="1315" spans="1:57" hidden="1" x14ac:dyDescent="0.45">
      <c r="A1315" t="s">
        <v>2868</v>
      </c>
      <c r="B1315" t="s">
        <v>79</v>
      </c>
      <c r="C1315" t="s">
        <v>2864</v>
      </c>
      <c r="D1315" t="s">
        <v>81</v>
      </c>
      <c r="E1315" s="2" t="str">
        <f>HYPERLINK("capsilon://?command=openfolder&amp;siteaddress=FAM.docvelocity-na8.net&amp;folderid=FX147FBC8D-AE03-5F91-84DE-800694DD8FF9","FX22046194")</f>
        <v>FX22046194</v>
      </c>
      <c r="F1315" t="s">
        <v>19</v>
      </c>
      <c r="G1315" t="s">
        <v>19</v>
      </c>
      <c r="H1315" t="s">
        <v>82</v>
      </c>
      <c r="I1315" t="s">
        <v>2869</v>
      </c>
      <c r="J1315">
        <v>71</v>
      </c>
      <c r="K1315" t="s">
        <v>84</v>
      </c>
      <c r="L1315" t="s">
        <v>85</v>
      </c>
      <c r="M1315" t="s">
        <v>86</v>
      </c>
      <c r="N1315">
        <v>2</v>
      </c>
      <c r="O1315" s="1">
        <v>44673.510787037034</v>
      </c>
      <c r="P1315" s="1">
        <v>44673.568611111114</v>
      </c>
      <c r="Q1315">
        <v>4525</v>
      </c>
      <c r="R1315">
        <v>471</v>
      </c>
      <c r="S1315" t="b">
        <v>0</v>
      </c>
      <c r="T1315" t="s">
        <v>87</v>
      </c>
      <c r="U1315" t="b">
        <v>0</v>
      </c>
      <c r="V1315" t="s">
        <v>108</v>
      </c>
      <c r="W1315" s="1">
        <v>44673.513749999998</v>
      </c>
      <c r="X1315">
        <v>229</v>
      </c>
      <c r="Y1315">
        <v>61</v>
      </c>
      <c r="Z1315">
        <v>0</v>
      </c>
      <c r="AA1315">
        <v>61</v>
      </c>
      <c r="AB1315">
        <v>0</v>
      </c>
      <c r="AC1315">
        <v>9</v>
      </c>
      <c r="AD1315">
        <v>10</v>
      </c>
      <c r="AE1315">
        <v>0</v>
      </c>
      <c r="AF1315">
        <v>0</v>
      </c>
      <c r="AG1315">
        <v>0</v>
      </c>
      <c r="AH1315" t="s">
        <v>182</v>
      </c>
      <c r="AI1315" s="1">
        <v>44673.568611111114</v>
      </c>
      <c r="AJ1315">
        <v>242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10</v>
      </c>
      <c r="AQ1315">
        <v>0</v>
      </c>
      <c r="AR1315">
        <v>0</v>
      </c>
      <c r="AS1315">
        <v>0</v>
      </c>
      <c r="AT1315" t="s">
        <v>87</v>
      </c>
      <c r="AU1315" t="s">
        <v>87</v>
      </c>
      <c r="AV1315" t="s">
        <v>87</v>
      </c>
      <c r="AW1315" t="s">
        <v>87</v>
      </c>
      <c r="AX1315" t="s">
        <v>87</v>
      </c>
      <c r="AY1315" t="s">
        <v>87</v>
      </c>
      <c r="AZ1315" t="s">
        <v>87</v>
      </c>
      <c r="BA1315" t="s">
        <v>87</v>
      </c>
      <c r="BB1315" t="s">
        <v>87</v>
      </c>
      <c r="BC1315" t="s">
        <v>87</v>
      </c>
      <c r="BD1315" t="s">
        <v>87</v>
      </c>
      <c r="BE1315" t="s">
        <v>87</v>
      </c>
    </row>
    <row r="1316" spans="1:57" hidden="1" x14ac:dyDescent="0.45">
      <c r="A1316" t="s">
        <v>2870</v>
      </c>
      <c r="B1316" t="s">
        <v>79</v>
      </c>
      <c r="C1316" t="s">
        <v>2844</v>
      </c>
      <c r="D1316" t="s">
        <v>81</v>
      </c>
      <c r="E1316" s="2" t="str">
        <f>HYPERLINK("capsilon://?command=openfolder&amp;siteaddress=FAM.docvelocity-na8.net&amp;folderid=FXA7DE5D6C-0A60-BD30-397B-1A15071BFAFB","FX22048010")</f>
        <v>FX22048010</v>
      </c>
      <c r="F1316" t="s">
        <v>19</v>
      </c>
      <c r="G1316" t="s">
        <v>19</v>
      </c>
      <c r="H1316" t="s">
        <v>82</v>
      </c>
      <c r="I1316" t="s">
        <v>2845</v>
      </c>
      <c r="J1316">
        <v>803</v>
      </c>
      <c r="K1316" t="s">
        <v>84</v>
      </c>
      <c r="L1316" t="s">
        <v>85</v>
      </c>
      <c r="M1316" t="s">
        <v>86</v>
      </c>
      <c r="N1316">
        <v>2</v>
      </c>
      <c r="O1316" s="1">
        <v>44673.513101851851</v>
      </c>
      <c r="P1316" s="1">
        <v>44673.663460648146</v>
      </c>
      <c r="Q1316">
        <v>4461</v>
      </c>
      <c r="R1316">
        <v>8530</v>
      </c>
      <c r="S1316" t="b">
        <v>0</v>
      </c>
      <c r="T1316" t="s">
        <v>87</v>
      </c>
      <c r="U1316" t="b">
        <v>1</v>
      </c>
      <c r="V1316" t="s">
        <v>189</v>
      </c>
      <c r="W1316" s="1">
        <v>44673.573622685188</v>
      </c>
      <c r="X1316">
        <v>5228</v>
      </c>
      <c r="Y1316">
        <v>678</v>
      </c>
      <c r="Z1316">
        <v>0</v>
      </c>
      <c r="AA1316">
        <v>678</v>
      </c>
      <c r="AB1316">
        <v>0</v>
      </c>
      <c r="AC1316">
        <v>197</v>
      </c>
      <c r="AD1316">
        <v>125</v>
      </c>
      <c r="AE1316">
        <v>0</v>
      </c>
      <c r="AF1316">
        <v>0</v>
      </c>
      <c r="AG1316">
        <v>0</v>
      </c>
      <c r="AH1316" t="s">
        <v>99</v>
      </c>
      <c r="AI1316" s="1">
        <v>44673.663460648146</v>
      </c>
      <c r="AJ1316">
        <v>3224</v>
      </c>
      <c r="AK1316">
        <v>28</v>
      </c>
      <c r="AL1316">
        <v>0</v>
      </c>
      <c r="AM1316">
        <v>28</v>
      </c>
      <c r="AN1316">
        <v>0</v>
      </c>
      <c r="AO1316">
        <v>21</v>
      </c>
      <c r="AP1316">
        <v>97</v>
      </c>
      <c r="AQ1316">
        <v>0</v>
      </c>
      <c r="AR1316">
        <v>0</v>
      </c>
      <c r="AS1316">
        <v>0</v>
      </c>
      <c r="AT1316" t="s">
        <v>87</v>
      </c>
      <c r="AU1316" t="s">
        <v>87</v>
      </c>
      <c r="AV1316" t="s">
        <v>87</v>
      </c>
      <c r="AW1316" t="s">
        <v>87</v>
      </c>
      <c r="AX1316" t="s">
        <v>87</v>
      </c>
      <c r="AY1316" t="s">
        <v>87</v>
      </c>
      <c r="AZ1316" t="s">
        <v>87</v>
      </c>
      <c r="BA1316" t="s">
        <v>87</v>
      </c>
      <c r="BB1316" t="s">
        <v>87</v>
      </c>
      <c r="BC1316" t="s">
        <v>87</v>
      </c>
      <c r="BD1316" t="s">
        <v>87</v>
      </c>
      <c r="BE1316" t="s">
        <v>87</v>
      </c>
    </row>
    <row r="1317" spans="1:57" hidden="1" x14ac:dyDescent="0.45">
      <c r="A1317" t="s">
        <v>2871</v>
      </c>
      <c r="B1317" t="s">
        <v>79</v>
      </c>
      <c r="C1317" t="s">
        <v>2861</v>
      </c>
      <c r="D1317" t="s">
        <v>81</v>
      </c>
      <c r="E1317" s="2" t="str">
        <f>HYPERLINK("capsilon://?command=openfolder&amp;siteaddress=FAM.docvelocity-na8.net&amp;folderid=FXB8B4F9A1-CD86-F0BC-F772-531847ABE60A","FX22046444")</f>
        <v>FX22046444</v>
      </c>
      <c r="F1317" t="s">
        <v>19</v>
      </c>
      <c r="G1317" t="s">
        <v>19</v>
      </c>
      <c r="H1317" t="s">
        <v>82</v>
      </c>
      <c r="I1317" t="s">
        <v>2862</v>
      </c>
      <c r="J1317">
        <v>138</v>
      </c>
      <c r="K1317" t="s">
        <v>84</v>
      </c>
      <c r="L1317" t="s">
        <v>85</v>
      </c>
      <c r="M1317" t="s">
        <v>86</v>
      </c>
      <c r="N1317">
        <v>2</v>
      </c>
      <c r="O1317" s="1">
        <v>44673.514050925929</v>
      </c>
      <c r="P1317" s="1">
        <v>44673.563530092593</v>
      </c>
      <c r="Q1317">
        <v>2774</v>
      </c>
      <c r="R1317">
        <v>1501</v>
      </c>
      <c r="S1317" t="b">
        <v>0</v>
      </c>
      <c r="T1317" t="s">
        <v>87</v>
      </c>
      <c r="U1317" t="b">
        <v>1</v>
      </c>
      <c r="V1317" t="s">
        <v>1394</v>
      </c>
      <c r="W1317" s="1">
        <v>44673.527361111112</v>
      </c>
      <c r="X1317">
        <v>1058</v>
      </c>
      <c r="Y1317">
        <v>102</v>
      </c>
      <c r="Z1317">
        <v>0</v>
      </c>
      <c r="AA1317">
        <v>102</v>
      </c>
      <c r="AB1317">
        <v>0</v>
      </c>
      <c r="AC1317">
        <v>21</v>
      </c>
      <c r="AD1317">
        <v>36</v>
      </c>
      <c r="AE1317">
        <v>0</v>
      </c>
      <c r="AF1317">
        <v>0</v>
      </c>
      <c r="AG1317">
        <v>0</v>
      </c>
      <c r="AH1317" t="s">
        <v>190</v>
      </c>
      <c r="AI1317" s="1">
        <v>44673.563530092593</v>
      </c>
      <c r="AJ1317">
        <v>366</v>
      </c>
      <c r="AK1317">
        <v>6</v>
      </c>
      <c r="AL1317">
        <v>0</v>
      </c>
      <c r="AM1317">
        <v>6</v>
      </c>
      <c r="AN1317">
        <v>0</v>
      </c>
      <c r="AO1317">
        <v>6</v>
      </c>
      <c r="AP1317">
        <v>30</v>
      </c>
      <c r="AQ1317">
        <v>0</v>
      </c>
      <c r="AR1317">
        <v>0</v>
      </c>
      <c r="AS1317">
        <v>0</v>
      </c>
      <c r="AT1317" t="s">
        <v>87</v>
      </c>
      <c r="AU1317" t="s">
        <v>87</v>
      </c>
      <c r="AV1317" t="s">
        <v>87</v>
      </c>
      <c r="AW1317" t="s">
        <v>87</v>
      </c>
      <c r="AX1317" t="s">
        <v>87</v>
      </c>
      <c r="AY1317" t="s">
        <v>87</v>
      </c>
      <c r="AZ1317" t="s">
        <v>87</v>
      </c>
      <c r="BA1317" t="s">
        <v>87</v>
      </c>
      <c r="BB1317" t="s">
        <v>87</v>
      </c>
      <c r="BC1317" t="s">
        <v>87</v>
      </c>
      <c r="BD1317" t="s">
        <v>87</v>
      </c>
      <c r="BE1317" t="s">
        <v>87</v>
      </c>
    </row>
    <row r="1318" spans="1:57" hidden="1" x14ac:dyDescent="0.45">
      <c r="A1318" t="s">
        <v>2872</v>
      </c>
      <c r="B1318" t="s">
        <v>79</v>
      </c>
      <c r="C1318" t="s">
        <v>2873</v>
      </c>
      <c r="D1318" t="s">
        <v>81</v>
      </c>
      <c r="E1318" s="2" t="str">
        <f>HYPERLINK("capsilon://?command=openfolder&amp;siteaddress=FAM.docvelocity-na8.net&amp;folderid=FX697E3C6F-D898-7E34-D2ED-2EF607CC0C06","FX220313810")</f>
        <v>FX220313810</v>
      </c>
      <c r="F1318" t="s">
        <v>19</v>
      </c>
      <c r="G1318" t="s">
        <v>19</v>
      </c>
      <c r="H1318" t="s">
        <v>82</v>
      </c>
      <c r="I1318" t="s">
        <v>2874</v>
      </c>
      <c r="J1318">
        <v>186</v>
      </c>
      <c r="K1318" t="s">
        <v>84</v>
      </c>
      <c r="L1318" t="s">
        <v>85</v>
      </c>
      <c r="M1318" t="s">
        <v>86</v>
      </c>
      <c r="N1318">
        <v>1</v>
      </c>
      <c r="O1318" s="1">
        <v>44655.598981481482</v>
      </c>
      <c r="P1318" s="1">
        <v>44655.647013888891</v>
      </c>
      <c r="Q1318">
        <v>2615</v>
      </c>
      <c r="R1318">
        <v>1535</v>
      </c>
      <c r="S1318" t="b">
        <v>0</v>
      </c>
      <c r="T1318" t="s">
        <v>87</v>
      </c>
      <c r="U1318" t="b">
        <v>0</v>
      </c>
      <c r="V1318" t="s">
        <v>88</v>
      </c>
      <c r="W1318" s="1">
        <v>44655.647013888891</v>
      </c>
      <c r="X1318">
        <v>557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186</v>
      </c>
      <c r="AE1318">
        <v>174</v>
      </c>
      <c r="AF1318">
        <v>0</v>
      </c>
      <c r="AG1318">
        <v>3</v>
      </c>
      <c r="AH1318" t="s">
        <v>87</v>
      </c>
      <c r="AI1318" t="s">
        <v>87</v>
      </c>
      <c r="AJ1318" t="s">
        <v>87</v>
      </c>
      <c r="AK1318" t="s">
        <v>87</v>
      </c>
      <c r="AL1318" t="s">
        <v>87</v>
      </c>
      <c r="AM1318" t="s">
        <v>87</v>
      </c>
      <c r="AN1318" t="s">
        <v>87</v>
      </c>
      <c r="AO1318" t="s">
        <v>87</v>
      </c>
      <c r="AP1318" t="s">
        <v>87</v>
      </c>
      <c r="AQ1318" t="s">
        <v>87</v>
      </c>
      <c r="AR1318" t="s">
        <v>87</v>
      </c>
      <c r="AS1318" t="s">
        <v>87</v>
      </c>
      <c r="AT1318" t="s">
        <v>87</v>
      </c>
      <c r="AU1318" t="s">
        <v>87</v>
      </c>
      <c r="AV1318" t="s">
        <v>87</v>
      </c>
      <c r="AW1318" t="s">
        <v>87</v>
      </c>
      <c r="AX1318" t="s">
        <v>87</v>
      </c>
      <c r="AY1318" t="s">
        <v>87</v>
      </c>
      <c r="AZ1318" t="s">
        <v>87</v>
      </c>
      <c r="BA1318" t="s">
        <v>87</v>
      </c>
      <c r="BB1318" t="s">
        <v>87</v>
      </c>
      <c r="BC1318" t="s">
        <v>87</v>
      </c>
      <c r="BD1318" t="s">
        <v>87</v>
      </c>
      <c r="BE1318" t="s">
        <v>87</v>
      </c>
    </row>
    <row r="1319" spans="1:57" hidden="1" x14ac:dyDescent="0.45">
      <c r="A1319" t="s">
        <v>2875</v>
      </c>
      <c r="B1319" t="s">
        <v>79</v>
      </c>
      <c r="C1319" t="s">
        <v>2683</v>
      </c>
      <c r="D1319" t="s">
        <v>81</v>
      </c>
      <c r="E1319" s="2" t="str">
        <f>HYPERLINK("capsilon://?command=openfolder&amp;siteaddress=FAM.docvelocity-na8.net&amp;folderid=FX06F22F16-FB4D-4F0A-B816-85E729012E8C","FX22047053")</f>
        <v>FX22047053</v>
      </c>
      <c r="F1319" t="s">
        <v>19</v>
      </c>
      <c r="G1319" t="s">
        <v>19</v>
      </c>
      <c r="H1319" t="s">
        <v>82</v>
      </c>
      <c r="I1319" t="s">
        <v>2876</v>
      </c>
      <c r="J1319">
        <v>0</v>
      </c>
      <c r="K1319" t="s">
        <v>84</v>
      </c>
      <c r="L1319" t="s">
        <v>85</v>
      </c>
      <c r="M1319" t="s">
        <v>86</v>
      </c>
      <c r="N1319">
        <v>2</v>
      </c>
      <c r="O1319" s="1">
        <v>44673.540393518517</v>
      </c>
      <c r="P1319" s="1">
        <v>44673.567210648151</v>
      </c>
      <c r="Q1319">
        <v>2097</v>
      </c>
      <c r="R1319">
        <v>220</v>
      </c>
      <c r="S1319" t="b">
        <v>0</v>
      </c>
      <c r="T1319" t="s">
        <v>87</v>
      </c>
      <c r="U1319" t="b">
        <v>0</v>
      </c>
      <c r="V1319" t="s">
        <v>531</v>
      </c>
      <c r="W1319" s="1">
        <v>44673.54314814815</v>
      </c>
      <c r="X1319">
        <v>154</v>
      </c>
      <c r="Y1319">
        <v>9</v>
      </c>
      <c r="Z1319">
        <v>0</v>
      </c>
      <c r="AA1319">
        <v>9</v>
      </c>
      <c r="AB1319">
        <v>0</v>
      </c>
      <c r="AC1319">
        <v>0</v>
      </c>
      <c r="AD1319">
        <v>-9</v>
      </c>
      <c r="AE1319">
        <v>0</v>
      </c>
      <c r="AF1319">
        <v>0</v>
      </c>
      <c r="AG1319">
        <v>0</v>
      </c>
      <c r="AH1319" t="s">
        <v>190</v>
      </c>
      <c r="AI1319" s="1">
        <v>44673.567210648151</v>
      </c>
      <c r="AJ1319">
        <v>66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-9</v>
      </c>
      <c r="AQ1319">
        <v>0</v>
      </c>
      <c r="AR1319">
        <v>0</v>
      </c>
      <c r="AS1319">
        <v>0</v>
      </c>
      <c r="AT1319" t="s">
        <v>87</v>
      </c>
      <c r="AU1319" t="s">
        <v>87</v>
      </c>
      <c r="AV1319" t="s">
        <v>87</v>
      </c>
      <c r="AW1319" t="s">
        <v>87</v>
      </c>
      <c r="AX1319" t="s">
        <v>87</v>
      </c>
      <c r="AY1319" t="s">
        <v>87</v>
      </c>
      <c r="AZ1319" t="s">
        <v>87</v>
      </c>
      <c r="BA1319" t="s">
        <v>87</v>
      </c>
      <c r="BB1319" t="s">
        <v>87</v>
      </c>
      <c r="BC1319" t="s">
        <v>87</v>
      </c>
      <c r="BD1319" t="s">
        <v>87</v>
      </c>
      <c r="BE1319" t="s">
        <v>87</v>
      </c>
    </row>
    <row r="1320" spans="1:57" hidden="1" x14ac:dyDescent="0.45">
      <c r="A1320" t="s">
        <v>2877</v>
      </c>
      <c r="B1320" t="s">
        <v>79</v>
      </c>
      <c r="C1320" t="s">
        <v>2878</v>
      </c>
      <c r="D1320" t="s">
        <v>81</v>
      </c>
      <c r="E1320" s="2" t="str">
        <f>HYPERLINK("capsilon://?command=openfolder&amp;siteaddress=FAM.docvelocity-na8.net&amp;folderid=FXA0DE80E1-BA82-D108-D7A4-1337A4C811D7","FX220311045")</f>
        <v>FX220311045</v>
      </c>
      <c r="F1320" t="s">
        <v>19</v>
      </c>
      <c r="G1320" t="s">
        <v>19</v>
      </c>
      <c r="H1320" t="s">
        <v>82</v>
      </c>
      <c r="I1320" t="s">
        <v>2879</v>
      </c>
      <c r="J1320">
        <v>28</v>
      </c>
      <c r="K1320" t="s">
        <v>84</v>
      </c>
      <c r="L1320" t="s">
        <v>85</v>
      </c>
      <c r="M1320" t="s">
        <v>86</v>
      </c>
      <c r="N1320">
        <v>2</v>
      </c>
      <c r="O1320" s="1">
        <v>44655.599560185183</v>
      </c>
      <c r="P1320" s="1">
        <v>44655.658020833333</v>
      </c>
      <c r="Q1320">
        <v>4585</v>
      </c>
      <c r="R1320">
        <v>466</v>
      </c>
      <c r="S1320" t="b">
        <v>0</v>
      </c>
      <c r="T1320" t="s">
        <v>87</v>
      </c>
      <c r="U1320" t="b">
        <v>0</v>
      </c>
      <c r="V1320" t="s">
        <v>148</v>
      </c>
      <c r="W1320" s="1">
        <v>44655.603310185186</v>
      </c>
      <c r="X1320">
        <v>188</v>
      </c>
      <c r="Y1320">
        <v>21</v>
      </c>
      <c r="Z1320">
        <v>0</v>
      </c>
      <c r="AA1320">
        <v>21</v>
      </c>
      <c r="AB1320">
        <v>0</v>
      </c>
      <c r="AC1320">
        <v>0</v>
      </c>
      <c r="AD1320">
        <v>7</v>
      </c>
      <c r="AE1320">
        <v>0</v>
      </c>
      <c r="AF1320">
        <v>0</v>
      </c>
      <c r="AG1320">
        <v>0</v>
      </c>
      <c r="AH1320" t="s">
        <v>99</v>
      </c>
      <c r="AI1320" s="1">
        <v>44655.658020833333</v>
      </c>
      <c r="AJ1320">
        <v>207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7</v>
      </c>
      <c r="AQ1320">
        <v>0</v>
      </c>
      <c r="AR1320">
        <v>0</v>
      </c>
      <c r="AS1320">
        <v>0</v>
      </c>
      <c r="AT1320" t="s">
        <v>87</v>
      </c>
      <c r="AU1320" t="s">
        <v>87</v>
      </c>
      <c r="AV1320" t="s">
        <v>87</v>
      </c>
      <c r="AW1320" t="s">
        <v>87</v>
      </c>
      <c r="AX1320" t="s">
        <v>87</v>
      </c>
      <c r="AY1320" t="s">
        <v>87</v>
      </c>
      <c r="AZ1320" t="s">
        <v>87</v>
      </c>
      <c r="BA1320" t="s">
        <v>87</v>
      </c>
      <c r="BB1320" t="s">
        <v>87</v>
      </c>
      <c r="BC1320" t="s">
        <v>87</v>
      </c>
      <c r="BD1320" t="s">
        <v>87</v>
      </c>
      <c r="BE1320" t="s">
        <v>87</v>
      </c>
    </row>
    <row r="1321" spans="1:57" hidden="1" x14ac:dyDescent="0.45">
      <c r="A1321" t="s">
        <v>2880</v>
      </c>
      <c r="B1321" t="s">
        <v>79</v>
      </c>
      <c r="C1321" t="s">
        <v>2881</v>
      </c>
      <c r="D1321" t="s">
        <v>81</v>
      </c>
      <c r="E1321" s="2" t="str">
        <f>HYPERLINK("capsilon://?command=openfolder&amp;siteaddress=FAM.docvelocity-na8.net&amp;folderid=FXE319BDD8-C939-EED0-EC03-41AB20CEA64E","FX22037434")</f>
        <v>FX22037434</v>
      </c>
      <c r="F1321" t="s">
        <v>19</v>
      </c>
      <c r="G1321" t="s">
        <v>19</v>
      </c>
      <c r="H1321" t="s">
        <v>82</v>
      </c>
      <c r="I1321" t="s">
        <v>2882</v>
      </c>
      <c r="J1321">
        <v>0</v>
      </c>
      <c r="K1321" t="s">
        <v>84</v>
      </c>
      <c r="L1321" t="s">
        <v>85</v>
      </c>
      <c r="M1321" t="s">
        <v>86</v>
      </c>
      <c r="N1321">
        <v>2</v>
      </c>
      <c r="O1321" s="1">
        <v>44673.568124999998</v>
      </c>
      <c r="P1321" s="1">
        <v>44673.65420138889</v>
      </c>
      <c r="Q1321">
        <v>7089</v>
      </c>
      <c r="R1321">
        <v>348</v>
      </c>
      <c r="S1321" t="b">
        <v>0</v>
      </c>
      <c r="T1321" t="s">
        <v>87</v>
      </c>
      <c r="U1321" t="b">
        <v>0</v>
      </c>
      <c r="V1321" t="s">
        <v>114</v>
      </c>
      <c r="W1321" s="1">
        <v>44673.571944444448</v>
      </c>
      <c r="X1321">
        <v>236</v>
      </c>
      <c r="Y1321">
        <v>0</v>
      </c>
      <c r="Z1321">
        <v>0</v>
      </c>
      <c r="AA1321">
        <v>0</v>
      </c>
      <c r="AB1321">
        <v>37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">
        <v>115</v>
      </c>
      <c r="AI1321" s="1">
        <v>44673.65420138889</v>
      </c>
      <c r="AJ1321">
        <v>27</v>
      </c>
      <c r="AK1321">
        <v>0</v>
      </c>
      <c r="AL1321">
        <v>0</v>
      </c>
      <c r="AM1321">
        <v>0</v>
      </c>
      <c r="AN1321">
        <v>37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 t="s">
        <v>87</v>
      </c>
      <c r="AU1321" t="s">
        <v>87</v>
      </c>
      <c r="AV1321" t="s">
        <v>87</v>
      </c>
      <c r="AW1321" t="s">
        <v>87</v>
      </c>
      <c r="AX1321" t="s">
        <v>87</v>
      </c>
      <c r="AY1321" t="s">
        <v>87</v>
      </c>
      <c r="AZ1321" t="s">
        <v>87</v>
      </c>
      <c r="BA1321" t="s">
        <v>87</v>
      </c>
      <c r="BB1321" t="s">
        <v>87</v>
      </c>
      <c r="BC1321" t="s">
        <v>87</v>
      </c>
      <c r="BD1321" t="s">
        <v>87</v>
      </c>
      <c r="BE1321" t="s">
        <v>87</v>
      </c>
    </row>
    <row r="1322" spans="1:57" hidden="1" x14ac:dyDescent="0.45">
      <c r="A1322" t="s">
        <v>2883</v>
      </c>
      <c r="B1322" t="s">
        <v>79</v>
      </c>
      <c r="C1322" t="s">
        <v>2884</v>
      </c>
      <c r="D1322" t="s">
        <v>81</v>
      </c>
      <c r="E1322" s="2" t="str">
        <f>HYPERLINK("capsilon://?command=openfolder&amp;siteaddress=FAM.docvelocity-na8.net&amp;folderid=FXEB32CAF8-4FF6-C362-E2E0-3F710DC4D4C9","FX22047606")</f>
        <v>FX22047606</v>
      </c>
      <c r="F1322" t="s">
        <v>19</v>
      </c>
      <c r="G1322" t="s">
        <v>19</v>
      </c>
      <c r="H1322" t="s">
        <v>82</v>
      </c>
      <c r="I1322" t="s">
        <v>2885</v>
      </c>
      <c r="J1322">
        <v>283</v>
      </c>
      <c r="K1322" t="s">
        <v>84</v>
      </c>
      <c r="L1322" t="s">
        <v>85</v>
      </c>
      <c r="M1322" t="s">
        <v>86</v>
      </c>
      <c r="N1322">
        <v>1</v>
      </c>
      <c r="O1322" s="1">
        <v>44673.575300925928</v>
      </c>
      <c r="P1322" s="1">
        <v>44673.644108796296</v>
      </c>
      <c r="Q1322">
        <v>4483</v>
      </c>
      <c r="R1322">
        <v>1462</v>
      </c>
      <c r="S1322" t="b">
        <v>0</v>
      </c>
      <c r="T1322" t="s">
        <v>87</v>
      </c>
      <c r="U1322" t="b">
        <v>0</v>
      </c>
      <c r="V1322" t="s">
        <v>180</v>
      </c>
      <c r="W1322" s="1">
        <v>44673.644108796296</v>
      </c>
      <c r="X1322">
        <v>803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283</v>
      </c>
      <c r="AE1322">
        <v>259</v>
      </c>
      <c r="AF1322">
        <v>0</v>
      </c>
      <c r="AG1322">
        <v>11</v>
      </c>
      <c r="AH1322" t="s">
        <v>87</v>
      </c>
      <c r="AI1322" t="s">
        <v>87</v>
      </c>
      <c r="AJ1322" t="s">
        <v>87</v>
      </c>
      <c r="AK1322" t="s">
        <v>87</v>
      </c>
      <c r="AL1322" t="s">
        <v>87</v>
      </c>
      <c r="AM1322" t="s">
        <v>87</v>
      </c>
      <c r="AN1322" t="s">
        <v>87</v>
      </c>
      <c r="AO1322" t="s">
        <v>87</v>
      </c>
      <c r="AP1322" t="s">
        <v>87</v>
      </c>
      <c r="AQ1322" t="s">
        <v>87</v>
      </c>
      <c r="AR1322" t="s">
        <v>87</v>
      </c>
      <c r="AS1322" t="s">
        <v>87</v>
      </c>
      <c r="AT1322" t="s">
        <v>87</v>
      </c>
      <c r="AU1322" t="s">
        <v>87</v>
      </c>
      <c r="AV1322" t="s">
        <v>87</v>
      </c>
      <c r="AW1322" t="s">
        <v>87</v>
      </c>
      <c r="AX1322" t="s">
        <v>87</v>
      </c>
      <c r="AY1322" t="s">
        <v>87</v>
      </c>
      <c r="AZ1322" t="s">
        <v>87</v>
      </c>
      <c r="BA1322" t="s">
        <v>87</v>
      </c>
      <c r="BB1322" t="s">
        <v>87</v>
      </c>
      <c r="BC1322" t="s">
        <v>87</v>
      </c>
      <c r="BD1322" t="s">
        <v>87</v>
      </c>
      <c r="BE1322" t="s">
        <v>87</v>
      </c>
    </row>
    <row r="1323" spans="1:57" hidden="1" x14ac:dyDescent="0.45">
      <c r="A1323" t="s">
        <v>2886</v>
      </c>
      <c r="B1323" t="s">
        <v>79</v>
      </c>
      <c r="C1323" t="s">
        <v>2887</v>
      </c>
      <c r="D1323" t="s">
        <v>81</v>
      </c>
      <c r="E1323" s="2" t="str">
        <f>HYPERLINK("capsilon://?command=openfolder&amp;siteaddress=FAM.docvelocity-na8.net&amp;folderid=FX43BADFA1-6D1B-BFD5-F53F-F90046B1E93B","FX220211635")</f>
        <v>FX220211635</v>
      </c>
      <c r="F1323" t="s">
        <v>19</v>
      </c>
      <c r="G1323" t="s">
        <v>19</v>
      </c>
      <c r="H1323" t="s">
        <v>82</v>
      </c>
      <c r="I1323" t="s">
        <v>2888</v>
      </c>
      <c r="J1323">
        <v>0</v>
      </c>
      <c r="K1323" t="s">
        <v>84</v>
      </c>
      <c r="L1323" t="s">
        <v>85</v>
      </c>
      <c r="M1323" t="s">
        <v>86</v>
      </c>
      <c r="N1323">
        <v>2</v>
      </c>
      <c r="O1323" s="1">
        <v>44673.577025462961</v>
      </c>
      <c r="P1323" s="1">
        <v>44673.654606481483</v>
      </c>
      <c r="Q1323">
        <v>6548</v>
      </c>
      <c r="R1323">
        <v>155</v>
      </c>
      <c r="S1323" t="b">
        <v>0</v>
      </c>
      <c r="T1323" t="s">
        <v>87</v>
      </c>
      <c r="U1323" t="b">
        <v>0</v>
      </c>
      <c r="V1323" t="s">
        <v>127</v>
      </c>
      <c r="W1323" s="1">
        <v>44673.582974537036</v>
      </c>
      <c r="X1323">
        <v>101</v>
      </c>
      <c r="Y1323">
        <v>0</v>
      </c>
      <c r="Z1323">
        <v>0</v>
      </c>
      <c r="AA1323">
        <v>0</v>
      </c>
      <c r="AB1323">
        <v>37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">
        <v>115</v>
      </c>
      <c r="AI1323" s="1">
        <v>44673.654606481483</v>
      </c>
      <c r="AJ1323">
        <v>34</v>
      </c>
      <c r="AK1323">
        <v>0</v>
      </c>
      <c r="AL1323">
        <v>0</v>
      </c>
      <c r="AM1323">
        <v>0</v>
      </c>
      <c r="AN1323">
        <v>37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 t="s">
        <v>87</v>
      </c>
      <c r="AU1323" t="s">
        <v>87</v>
      </c>
      <c r="AV1323" t="s">
        <v>87</v>
      </c>
      <c r="AW1323" t="s">
        <v>87</v>
      </c>
      <c r="AX1323" t="s">
        <v>87</v>
      </c>
      <c r="AY1323" t="s">
        <v>87</v>
      </c>
      <c r="AZ1323" t="s">
        <v>87</v>
      </c>
      <c r="BA1323" t="s">
        <v>87</v>
      </c>
      <c r="BB1323" t="s">
        <v>87</v>
      </c>
      <c r="BC1323" t="s">
        <v>87</v>
      </c>
      <c r="BD1323" t="s">
        <v>87</v>
      </c>
      <c r="BE1323" t="s">
        <v>87</v>
      </c>
    </row>
    <row r="1324" spans="1:57" hidden="1" x14ac:dyDescent="0.45">
      <c r="A1324" t="s">
        <v>2889</v>
      </c>
      <c r="B1324" t="s">
        <v>79</v>
      </c>
      <c r="C1324" t="s">
        <v>324</v>
      </c>
      <c r="D1324" t="s">
        <v>81</v>
      </c>
      <c r="E1324" s="2" t="str">
        <f>HYPERLINK("capsilon://?command=openfolder&amp;siteaddress=FAM.docvelocity-na8.net&amp;folderid=FX54F1F4DB-835A-D33A-3FE9-0C9D6B588938","FX220312270")</f>
        <v>FX220312270</v>
      </c>
      <c r="F1324" t="s">
        <v>19</v>
      </c>
      <c r="G1324" t="s">
        <v>19</v>
      </c>
      <c r="H1324" t="s">
        <v>82</v>
      </c>
      <c r="I1324" t="s">
        <v>2890</v>
      </c>
      <c r="J1324">
        <v>0</v>
      </c>
      <c r="K1324" t="s">
        <v>84</v>
      </c>
      <c r="L1324" t="s">
        <v>85</v>
      </c>
      <c r="M1324" t="s">
        <v>86</v>
      </c>
      <c r="N1324">
        <v>2</v>
      </c>
      <c r="O1324" s="1">
        <v>44673.588553240741</v>
      </c>
      <c r="P1324" s="1">
        <v>44673.654768518521</v>
      </c>
      <c r="Q1324">
        <v>5604</v>
      </c>
      <c r="R1324">
        <v>117</v>
      </c>
      <c r="S1324" t="b">
        <v>0</v>
      </c>
      <c r="T1324" t="s">
        <v>87</v>
      </c>
      <c r="U1324" t="b">
        <v>0</v>
      </c>
      <c r="V1324" t="s">
        <v>114</v>
      </c>
      <c r="W1324" s="1">
        <v>44673.592939814815</v>
      </c>
      <c r="X1324">
        <v>38</v>
      </c>
      <c r="Y1324">
        <v>0</v>
      </c>
      <c r="Z1324">
        <v>0</v>
      </c>
      <c r="AA1324">
        <v>0</v>
      </c>
      <c r="AB1324">
        <v>37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">
        <v>479</v>
      </c>
      <c r="AI1324" s="1">
        <v>44673.654768518521</v>
      </c>
      <c r="AJ1324">
        <v>18</v>
      </c>
      <c r="AK1324">
        <v>0</v>
      </c>
      <c r="AL1324">
        <v>0</v>
      </c>
      <c r="AM1324">
        <v>0</v>
      </c>
      <c r="AN1324">
        <v>37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 t="s">
        <v>87</v>
      </c>
      <c r="AU1324" t="s">
        <v>87</v>
      </c>
      <c r="AV1324" t="s">
        <v>87</v>
      </c>
      <c r="AW1324" t="s">
        <v>87</v>
      </c>
      <c r="AX1324" t="s">
        <v>87</v>
      </c>
      <c r="AY1324" t="s">
        <v>87</v>
      </c>
      <c r="AZ1324" t="s">
        <v>87</v>
      </c>
      <c r="BA1324" t="s">
        <v>87</v>
      </c>
      <c r="BB1324" t="s">
        <v>87</v>
      </c>
      <c r="BC1324" t="s">
        <v>87</v>
      </c>
      <c r="BD1324" t="s">
        <v>87</v>
      </c>
      <c r="BE1324" t="s">
        <v>87</v>
      </c>
    </row>
    <row r="1325" spans="1:57" hidden="1" x14ac:dyDescent="0.45">
      <c r="A1325" t="s">
        <v>2891</v>
      </c>
      <c r="B1325" t="s">
        <v>79</v>
      </c>
      <c r="C1325" t="s">
        <v>2892</v>
      </c>
      <c r="D1325" t="s">
        <v>81</v>
      </c>
      <c r="E1325" s="2" t="str">
        <f>HYPERLINK("capsilon://?command=openfolder&amp;siteaddress=FAM.docvelocity-na8.net&amp;folderid=FXFFEEC852-7F32-1D80-D60B-5C88E4CAF691","FX22047557")</f>
        <v>FX22047557</v>
      </c>
      <c r="F1325" t="s">
        <v>19</v>
      </c>
      <c r="G1325" t="s">
        <v>19</v>
      </c>
      <c r="H1325" t="s">
        <v>82</v>
      </c>
      <c r="I1325" t="s">
        <v>2893</v>
      </c>
      <c r="J1325">
        <v>159</v>
      </c>
      <c r="K1325" t="s">
        <v>84</v>
      </c>
      <c r="L1325" t="s">
        <v>85</v>
      </c>
      <c r="M1325" t="s">
        <v>86</v>
      </c>
      <c r="N1325">
        <v>1</v>
      </c>
      <c r="O1325" s="1">
        <v>44673.600300925929</v>
      </c>
      <c r="P1325" s="1">
        <v>44673.646018518521</v>
      </c>
      <c r="Q1325">
        <v>3151</v>
      </c>
      <c r="R1325">
        <v>799</v>
      </c>
      <c r="S1325" t="b">
        <v>0</v>
      </c>
      <c r="T1325" t="s">
        <v>87</v>
      </c>
      <c r="U1325" t="b">
        <v>0</v>
      </c>
      <c r="V1325" t="s">
        <v>180</v>
      </c>
      <c r="W1325" s="1">
        <v>44673.646018518521</v>
      </c>
      <c r="X1325">
        <v>164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159</v>
      </c>
      <c r="AE1325">
        <v>147</v>
      </c>
      <c r="AF1325">
        <v>0</v>
      </c>
      <c r="AG1325">
        <v>3</v>
      </c>
      <c r="AH1325" t="s">
        <v>87</v>
      </c>
      <c r="AI1325" t="s">
        <v>87</v>
      </c>
      <c r="AJ1325" t="s">
        <v>87</v>
      </c>
      <c r="AK1325" t="s">
        <v>87</v>
      </c>
      <c r="AL1325" t="s">
        <v>87</v>
      </c>
      <c r="AM1325" t="s">
        <v>87</v>
      </c>
      <c r="AN1325" t="s">
        <v>87</v>
      </c>
      <c r="AO1325" t="s">
        <v>87</v>
      </c>
      <c r="AP1325" t="s">
        <v>87</v>
      </c>
      <c r="AQ1325" t="s">
        <v>87</v>
      </c>
      <c r="AR1325" t="s">
        <v>87</v>
      </c>
      <c r="AS1325" t="s">
        <v>87</v>
      </c>
      <c r="AT1325" t="s">
        <v>87</v>
      </c>
      <c r="AU1325" t="s">
        <v>87</v>
      </c>
      <c r="AV1325" t="s">
        <v>87</v>
      </c>
      <c r="AW1325" t="s">
        <v>87</v>
      </c>
      <c r="AX1325" t="s">
        <v>87</v>
      </c>
      <c r="AY1325" t="s">
        <v>87</v>
      </c>
      <c r="AZ1325" t="s">
        <v>87</v>
      </c>
      <c r="BA1325" t="s">
        <v>87</v>
      </c>
      <c r="BB1325" t="s">
        <v>87</v>
      </c>
      <c r="BC1325" t="s">
        <v>87</v>
      </c>
      <c r="BD1325" t="s">
        <v>87</v>
      </c>
      <c r="BE1325" t="s">
        <v>87</v>
      </c>
    </row>
    <row r="1326" spans="1:57" hidden="1" x14ac:dyDescent="0.45">
      <c r="A1326" t="s">
        <v>2894</v>
      </c>
      <c r="B1326" t="s">
        <v>79</v>
      </c>
      <c r="C1326" t="s">
        <v>2895</v>
      </c>
      <c r="D1326" t="s">
        <v>81</v>
      </c>
      <c r="E1326" s="2" t="str">
        <f>HYPERLINK("capsilon://?command=openfolder&amp;siteaddress=FAM.docvelocity-na8.net&amp;folderid=FX7886F7B1-20DC-D642-2FEE-5D46EC010924","FX22046814")</f>
        <v>FX22046814</v>
      </c>
      <c r="F1326" t="s">
        <v>19</v>
      </c>
      <c r="G1326" t="s">
        <v>19</v>
      </c>
      <c r="H1326" t="s">
        <v>82</v>
      </c>
      <c r="I1326" t="s">
        <v>2896</v>
      </c>
      <c r="J1326">
        <v>271</v>
      </c>
      <c r="K1326" t="s">
        <v>84</v>
      </c>
      <c r="L1326" t="s">
        <v>85</v>
      </c>
      <c r="M1326" t="s">
        <v>86</v>
      </c>
      <c r="N1326">
        <v>1</v>
      </c>
      <c r="O1326" s="1">
        <v>44673.6016087963</v>
      </c>
      <c r="P1326" s="1">
        <v>44673.770092592589</v>
      </c>
      <c r="Q1326">
        <v>13714</v>
      </c>
      <c r="R1326">
        <v>843</v>
      </c>
      <c r="S1326" t="b">
        <v>0</v>
      </c>
      <c r="T1326" t="s">
        <v>87</v>
      </c>
      <c r="U1326" t="b">
        <v>0</v>
      </c>
      <c r="V1326" t="s">
        <v>88</v>
      </c>
      <c r="W1326" s="1">
        <v>44673.770092592589</v>
      </c>
      <c r="X1326">
        <v>178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271</v>
      </c>
      <c r="AE1326">
        <v>247</v>
      </c>
      <c r="AF1326">
        <v>0</v>
      </c>
      <c r="AG1326">
        <v>7</v>
      </c>
      <c r="AH1326" t="s">
        <v>87</v>
      </c>
      <c r="AI1326" t="s">
        <v>87</v>
      </c>
      <c r="AJ1326" t="s">
        <v>87</v>
      </c>
      <c r="AK1326" t="s">
        <v>87</v>
      </c>
      <c r="AL1326" t="s">
        <v>87</v>
      </c>
      <c r="AM1326" t="s">
        <v>87</v>
      </c>
      <c r="AN1326" t="s">
        <v>87</v>
      </c>
      <c r="AO1326" t="s">
        <v>87</v>
      </c>
      <c r="AP1326" t="s">
        <v>87</v>
      </c>
      <c r="AQ1326" t="s">
        <v>87</v>
      </c>
      <c r="AR1326" t="s">
        <v>87</v>
      </c>
      <c r="AS1326" t="s">
        <v>87</v>
      </c>
      <c r="AT1326" t="s">
        <v>87</v>
      </c>
      <c r="AU1326" t="s">
        <v>87</v>
      </c>
      <c r="AV1326" t="s">
        <v>87</v>
      </c>
      <c r="AW1326" t="s">
        <v>87</v>
      </c>
      <c r="AX1326" t="s">
        <v>87</v>
      </c>
      <c r="AY1326" t="s">
        <v>87</v>
      </c>
      <c r="AZ1326" t="s">
        <v>87</v>
      </c>
      <c r="BA1326" t="s">
        <v>87</v>
      </c>
      <c r="BB1326" t="s">
        <v>87</v>
      </c>
      <c r="BC1326" t="s">
        <v>87</v>
      </c>
      <c r="BD1326" t="s">
        <v>87</v>
      </c>
      <c r="BE1326" t="s">
        <v>87</v>
      </c>
    </row>
    <row r="1327" spans="1:57" hidden="1" x14ac:dyDescent="0.45">
      <c r="A1327" t="s">
        <v>2897</v>
      </c>
      <c r="B1327" t="s">
        <v>79</v>
      </c>
      <c r="C1327" t="s">
        <v>2898</v>
      </c>
      <c r="D1327" t="s">
        <v>81</v>
      </c>
      <c r="E1327" s="2" t="str">
        <f>HYPERLINK("capsilon://?command=openfolder&amp;siteaddress=FAM.docvelocity-na8.net&amp;folderid=FXBDFC3A9D-01B2-CC42-444D-DB8DAD8A913E","FX22048565")</f>
        <v>FX22048565</v>
      </c>
      <c r="F1327" t="s">
        <v>19</v>
      </c>
      <c r="G1327" t="s">
        <v>19</v>
      </c>
      <c r="H1327" t="s">
        <v>82</v>
      </c>
      <c r="I1327" t="s">
        <v>2899</v>
      </c>
      <c r="J1327">
        <v>376</v>
      </c>
      <c r="K1327" t="s">
        <v>84</v>
      </c>
      <c r="L1327" t="s">
        <v>85</v>
      </c>
      <c r="M1327" t="s">
        <v>86</v>
      </c>
      <c r="N1327">
        <v>1</v>
      </c>
      <c r="O1327" s="1">
        <v>44673.635740740741</v>
      </c>
      <c r="P1327" s="1">
        <v>44673.651284722226</v>
      </c>
      <c r="Q1327">
        <v>685</v>
      </c>
      <c r="R1327">
        <v>658</v>
      </c>
      <c r="S1327" t="b">
        <v>0</v>
      </c>
      <c r="T1327" t="s">
        <v>87</v>
      </c>
      <c r="U1327" t="b">
        <v>0</v>
      </c>
      <c r="V1327" t="s">
        <v>180</v>
      </c>
      <c r="W1327" s="1">
        <v>44673.651284722226</v>
      </c>
      <c r="X1327">
        <v>389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376</v>
      </c>
      <c r="AE1327">
        <v>352</v>
      </c>
      <c r="AF1327">
        <v>0</v>
      </c>
      <c r="AG1327">
        <v>10</v>
      </c>
      <c r="AH1327" t="s">
        <v>87</v>
      </c>
      <c r="AI1327" t="s">
        <v>87</v>
      </c>
      <c r="AJ1327" t="s">
        <v>87</v>
      </c>
      <c r="AK1327" t="s">
        <v>87</v>
      </c>
      <c r="AL1327" t="s">
        <v>87</v>
      </c>
      <c r="AM1327" t="s">
        <v>87</v>
      </c>
      <c r="AN1327" t="s">
        <v>87</v>
      </c>
      <c r="AO1327" t="s">
        <v>87</v>
      </c>
      <c r="AP1327" t="s">
        <v>87</v>
      </c>
      <c r="AQ1327" t="s">
        <v>87</v>
      </c>
      <c r="AR1327" t="s">
        <v>87</v>
      </c>
      <c r="AS1327" t="s">
        <v>87</v>
      </c>
      <c r="AT1327" t="s">
        <v>87</v>
      </c>
      <c r="AU1327" t="s">
        <v>87</v>
      </c>
      <c r="AV1327" t="s">
        <v>87</v>
      </c>
      <c r="AW1327" t="s">
        <v>87</v>
      </c>
      <c r="AX1327" t="s">
        <v>87</v>
      </c>
      <c r="AY1327" t="s">
        <v>87</v>
      </c>
      <c r="AZ1327" t="s">
        <v>87</v>
      </c>
      <c r="BA1327" t="s">
        <v>87</v>
      </c>
      <c r="BB1327" t="s">
        <v>87</v>
      </c>
      <c r="BC1327" t="s">
        <v>87</v>
      </c>
      <c r="BD1327" t="s">
        <v>87</v>
      </c>
      <c r="BE1327" t="s">
        <v>87</v>
      </c>
    </row>
    <row r="1328" spans="1:57" hidden="1" x14ac:dyDescent="0.45">
      <c r="A1328" t="s">
        <v>2900</v>
      </c>
      <c r="B1328" t="s">
        <v>79</v>
      </c>
      <c r="C1328" t="s">
        <v>2901</v>
      </c>
      <c r="D1328" t="s">
        <v>81</v>
      </c>
      <c r="E1328" s="2" t="str">
        <f>HYPERLINK("capsilon://?command=openfolder&amp;siteaddress=FAM.docvelocity-na8.net&amp;folderid=FXAD4FD858-FAF8-DC01-E3EB-2312570319C0","FX22048435")</f>
        <v>FX22048435</v>
      </c>
      <c r="F1328" t="s">
        <v>19</v>
      </c>
      <c r="G1328" t="s">
        <v>19</v>
      </c>
      <c r="H1328" t="s">
        <v>82</v>
      </c>
      <c r="I1328" t="s">
        <v>2902</v>
      </c>
      <c r="J1328">
        <v>848</v>
      </c>
      <c r="K1328" t="s">
        <v>84</v>
      </c>
      <c r="L1328" t="s">
        <v>85</v>
      </c>
      <c r="M1328" t="s">
        <v>86</v>
      </c>
      <c r="N1328">
        <v>1</v>
      </c>
      <c r="O1328" s="1">
        <v>44673.640451388892</v>
      </c>
      <c r="P1328" s="1">
        <v>44673.672025462962</v>
      </c>
      <c r="Q1328">
        <v>1201</v>
      </c>
      <c r="R1328">
        <v>1527</v>
      </c>
      <c r="S1328" t="b">
        <v>0</v>
      </c>
      <c r="T1328" t="s">
        <v>87</v>
      </c>
      <c r="U1328" t="b">
        <v>0</v>
      </c>
      <c r="V1328" t="s">
        <v>180</v>
      </c>
      <c r="W1328" s="1">
        <v>44673.672025462962</v>
      </c>
      <c r="X1328">
        <v>1268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848</v>
      </c>
      <c r="AE1328">
        <v>809</v>
      </c>
      <c r="AF1328">
        <v>0</v>
      </c>
      <c r="AG1328">
        <v>29</v>
      </c>
      <c r="AH1328" t="s">
        <v>87</v>
      </c>
      <c r="AI1328" t="s">
        <v>87</v>
      </c>
      <c r="AJ1328" t="s">
        <v>87</v>
      </c>
      <c r="AK1328" t="s">
        <v>87</v>
      </c>
      <c r="AL1328" t="s">
        <v>87</v>
      </c>
      <c r="AM1328" t="s">
        <v>87</v>
      </c>
      <c r="AN1328" t="s">
        <v>87</v>
      </c>
      <c r="AO1328" t="s">
        <v>87</v>
      </c>
      <c r="AP1328" t="s">
        <v>87</v>
      </c>
      <c r="AQ1328" t="s">
        <v>87</v>
      </c>
      <c r="AR1328" t="s">
        <v>87</v>
      </c>
      <c r="AS1328" t="s">
        <v>87</v>
      </c>
      <c r="AT1328" t="s">
        <v>87</v>
      </c>
      <c r="AU1328" t="s">
        <v>87</v>
      </c>
      <c r="AV1328" t="s">
        <v>87</v>
      </c>
      <c r="AW1328" t="s">
        <v>87</v>
      </c>
      <c r="AX1328" t="s">
        <v>87</v>
      </c>
      <c r="AY1328" t="s">
        <v>87</v>
      </c>
      <c r="AZ1328" t="s">
        <v>87</v>
      </c>
      <c r="BA1328" t="s">
        <v>87</v>
      </c>
      <c r="BB1328" t="s">
        <v>87</v>
      </c>
      <c r="BC1328" t="s">
        <v>87</v>
      </c>
      <c r="BD1328" t="s">
        <v>87</v>
      </c>
      <c r="BE1328" t="s">
        <v>87</v>
      </c>
    </row>
    <row r="1329" spans="1:57" hidden="1" x14ac:dyDescent="0.45">
      <c r="A1329" t="s">
        <v>2903</v>
      </c>
      <c r="B1329" t="s">
        <v>79</v>
      </c>
      <c r="C1329" t="s">
        <v>2904</v>
      </c>
      <c r="D1329" t="s">
        <v>81</v>
      </c>
      <c r="E1329" s="2" t="str">
        <f>HYPERLINK("capsilon://?command=openfolder&amp;siteaddress=FAM.docvelocity-na8.net&amp;folderid=FX6AFE3CF9-3D7A-76F8-C750-0AD59AD1ED0C","FX2203597")</f>
        <v>FX2203597</v>
      </c>
      <c r="F1329" t="s">
        <v>19</v>
      </c>
      <c r="G1329" t="s">
        <v>19</v>
      </c>
      <c r="H1329" t="s">
        <v>82</v>
      </c>
      <c r="I1329" t="s">
        <v>2905</v>
      </c>
      <c r="J1329">
        <v>0</v>
      </c>
      <c r="K1329" t="s">
        <v>84</v>
      </c>
      <c r="L1329" t="s">
        <v>85</v>
      </c>
      <c r="M1329" t="s">
        <v>86</v>
      </c>
      <c r="N1329">
        <v>2</v>
      </c>
      <c r="O1329" s="1">
        <v>44673.640567129631</v>
      </c>
      <c r="P1329" s="1">
        <v>44673.655300925922</v>
      </c>
      <c r="Q1329">
        <v>1114</v>
      </c>
      <c r="R1329">
        <v>159</v>
      </c>
      <c r="S1329" t="b">
        <v>0</v>
      </c>
      <c r="T1329" t="s">
        <v>87</v>
      </c>
      <c r="U1329" t="b">
        <v>0</v>
      </c>
      <c r="V1329" t="s">
        <v>531</v>
      </c>
      <c r="W1329" s="1">
        <v>44673.641805555555</v>
      </c>
      <c r="X1329">
        <v>66</v>
      </c>
      <c r="Y1329">
        <v>0</v>
      </c>
      <c r="Z1329">
        <v>0</v>
      </c>
      <c r="AA1329">
        <v>0</v>
      </c>
      <c r="AB1329">
        <v>37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">
        <v>115</v>
      </c>
      <c r="AI1329" s="1">
        <v>44673.655300925922</v>
      </c>
      <c r="AJ1329">
        <v>59</v>
      </c>
      <c r="AK1329">
        <v>0</v>
      </c>
      <c r="AL1329">
        <v>0</v>
      </c>
      <c r="AM1329">
        <v>0</v>
      </c>
      <c r="AN1329">
        <v>37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 t="s">
        <v>87</v>
      </c>
      <c r="AU1329" t="s">
        <v>87</v>
      </c>
      <c r="AV1329" t="s">
        <v>87</v>
      </c>
      <c r="AW1329" t="s">
        <v>87</v>
      </c>
      <c r="AX1329" t="s">
        <v>87</v>
      </c>
      <c r="AY1329" t="s">
        <v>87</v>
      </c>
      <c r="AZ1329" t="s">
        <v>87</v>
      </c>
      <c r="BA1329" t="s">
        <v>87</v>
      </c>
      <c r="BB1329" t="s">
        <v>87</v>
      </c>
      <c r="BC1329" t="s">
        <v>87</v>
      </c>
      <c r="BD1329" t="s">
        <v>87</v>
      </c>
      <c r="BE1329" t="s">
        <v>87</v>
      </c>
    </row>
    <row r="1330" spans="1:57" hidden="1" x14ac:dyDescent="0.45">
      <c r="A1330" t="s">
        <v>2906</v>
      </c>
      <c r="B1330" t="s">
        <v>79</v>
      </c>
      <c r="C1330" t="s">
        <v>2907</v>
      </c>
      <c r="D1330" t="s">
        <v>81</v>
      </c>
      <c r="E1330" s="2" t="str">
        <f>HYPERLINK("capsilon://?command=openfolder&amp;siteaddress=FAM.docvelocity-na8.net&amp;folderid=FX4D39D731-9714-EC60-36FB-2B9A6FDDE7D0","FX22048275")</f>
        <v>FX22048275</v>
      </c>
      <c r="F1330" t="s">
        <v>19</v>
      </c>
      <c r="G1330" t="s">
        <v>19</v>
      </c>
      <c r="H1330" t="s">
        <v>82</v>
      </c>
      <c r="I1330" t="s">
        <v>2908</v>
      </c>
      <c r="J1330">
        <v>501</v>
      </c>
      <c r="K1330" t="s">
        <v>84</v>
      </c>
      <c r="L1330" t="s">
        <v>85</v>
      </c>
      <c r="M1330" t="s">
        <v>86</v>
      </c>
      <c r="N1330">
        <v>1</v>
      </c>
      <c r="O1330" s="1">
        <v>44673.641192129631</v>
      </c>
      <c r="P1330" s="1">
        <v>44673.776354166665</v>
      </c>
      <c r="Q1330">
        <v>10495</v>
      </c>
      <c r="R1330">
        <v>1183</v>
      </c>
      <c r="S1330" t="b">
        <v>0</v>
      </c>
      <c r="T1330" t="s">
        <v>87</v>
      </c>
      <c r="U1330" t="b">
        <v>0</v>
      </c>
      <c r="V1330" t="s">
        <v>88</v>
      </c>
      <c r="W1330" s="1">
        <v>44673.776354166665</v>
      </c>
      <c r="X1330">
        <v>540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501</v>
      </c>
      <c r="AE1330">
        <v>463</v>
      </c>
      <c r="AF1330">
        <v>0</v>
      </c>
      <c r="AG1330">
        <v>15</v>
      </c>
      <c r="AH1330" t="s">
        <v>87</v>
      </c>
      <c r="AI1330" t="s">
        <v>87</v>
      </c>
      <c r="AJ1330" t="s">
        <v>87</v>
      </c>
      <c r="AK1330" t="s">
        <v>87</v>
      </c>
      <c r="AL1330" t="s">
        <v>87</v>
      </c>
      <c r="AM1330" t="s">
        <v>87</v>
      </c>
      <c r="AN1330" t="s">
        <v>87</v>
      </c>
      <c r="AO1330" t="s">
        <v>87</v>
      </c>
      <c r="AP1330" t="s">
        <v>87</v>
      </c>
      <c r="AQ1330" t="s">
        <v>87</v>
      </c>
      <c r="AR1330" t="s">
        <v>87</v>
      </c>
      <c r="AS1330" t="s">
        <v>87</v>
      </c>
      <c r="AT1330" t="s">
        <v>87</v>
      </c>
      <c r="AU1330" t="s">
        <v>87</v>
      </c>
      <c r="AV1330" t="s">
        <v>87</v>
      </c>
      <c r="AW1330" t="s">
        <v>87</v>
      </c>
      <c r="AX1330" t="s">
        <v>87</v>
      </c>
      <c r="AY1330" t="s">
        <v>87</v>
      </c>
      <c r="AZ1330" t="s">
        <v>87</v>
      </c>
      <c r="BA1330" t="s">
        <v>87</v>
      </c>
      <c r="BB1330" t="s">
        <v>87</v>
      </c>
      <c r="BC1330" t="s">
        <v>87</v>
      </c>
      <c r="BD1330" t="s">
        <v>87</v>
      </c>
      <c r="BE1330" t="s">
        <v>87</v>
      </c>
    </row>
    <row r="1331" spans="1:57" hidden="1" x14ac:dyDescent="0.45">
      <c r="A1331" t="s">
        <v>2909</v>
      </c>
      <c r="B1331" t="s">
        <v>79</v>
      </c>
      <c r="C1331" t="s">
        <v>2884</v>
      </c>
      <c r="D1331" t="s">
        <v>81</v>
      </c>
      <c r="E1331" s="2" t="str">
        <f>HYPERLINK("capsilon://?command=openfolder&amp;siteaddress=FAM.docvelocity-na8.net&amp;folderid=FXEB32CAF8-4FF6-C362-E2E0-3F710DC4D4C9","FX22047606")</f>
        <v>FX22047606</v>
      </c>
      <c r="F1331" t="s">
        <v>19</v>
      </c>
      <c r="G1331" t="s">
        <v>19</v>
      </c>
      <c r="H1331" t="s">
        <v>82</v>
      </c>
      <c r="I1331" t="s">
        <v>2885</v>
      </c>
      <c r="J1331">
        <v>471</v>
      </c>
      <c r="K1331" t="s">
        <v>84</v>
      </c>
      <c r="L1331" t="s">
        <v>85</v>
      </c>
      <c r="M1331" t="s">
        <v>86</v>
      </c>
      <c r="N1331">
        <v>2</v>
      </c>
      <c r="O1331" s="1">
        <v>44673.645069444443</v>
      </c>
      <c r="P1331" s="1">
        <v>44673.751030092593</v>
      </c>
      <c r="Q1331">
        <v>6624</v>
      </c>
      <c r="R1331">
        <v>2531</v>
      </c>
      <c r="S1331" t="b">
        <v>0</v>
      </c>
      <c r="T1331" t="s">
        <v>87</v>
      </c>
      <c r="U1331" t="b">
        <v>1</v>
      </c>
      <c r="V1331" t="s">
        <v>151</v>
      </c>
      <c r="W1331" s="1">
        <v>44673.661157407405</v>
      </c>
      <c r="X1331">
        <v>1355</v>
      </c>
      <c r="Y1331">
        <v>382</v>
      </c>
      <c r="Z1331">
        <v>0</v>
      </c>
      <c r="AA1331">
        <v>382</v>
      </c>
      <c r="AB1331">
        <v>0</v>
      </c>
      <c r="AC1331">
        <v>38</v>
      </c>
      <c r="AD1331">
        <v>89</v>
      </c>
      <c r="AE1331">
        <v>0</v>
      </c>
      <c r="AF1331">
        <v>0</v>
      </c>
      <c r="AG1331">
        <v>0</v>
      </c>
      <c r="AH1331" t="s">
        <v>115</v>
      </c>
      <c r="AI1331" s="1">
        <v>44673.751030092593</v>
      </c>
      <c r="AJ1331">
        <v>984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89</v>
      </c>
      <c r="AQ1331">
        <v>0</v>
      </c>
      <c r="AR1331">
        <v>0</v>
      </c>
      <c r="AS1331">
        <v>0</v>
      </c>
      <c r="AT1331" t="s">
        <v>87</v>
      </c>
      <c r="AU1331" t="s">
        <v>87</v>
      </c>
      <c r="AV1331" t="s">
        <v>87</v>
      </c>
      <c r="AW1331" t="s">
        <v>87</v>
      </c>
      <c r="AX1331" t="s">
        <v>87</v>
      </c>
      <c r="AY1331" t="s">
        <v>87</v>
      </c>
      <c r="AZ1331" t="s">
        <v>87</v>
      </c>
      <c r="BA1331" t="s">
        <v>87</v>
      </c>
      <c r="BB1331" t="s">
        <v>87</v>
      </c>
      <c r="BC1331" t="s">
        <v>87</v>
      </c>
      <c r="BD1331" t="s">
        <v>87</v>
      </c>
      <c r="BE1331" t="s">
        <v>87</v>
      </c>
    </row>
    <row r="1332" spans="1:57" hidden="1" x14ac:dyDescent="0.45">
      <c r="A1332" t="s">
        <v>2910</v>
      </c>
      <c r="B1332" t="s">
        <v>79</v>
      </c>
      <c r="C1332" t="s">
        <v>2892</v>
      </c>
      <c r="D1332" t="s">
        <v>81</v>
      </c>
      <c r="E1332" s="2" t="str">
        <f>HYPERLINK("capsilon://?command=openfolder&amp;siteaddress=FAM.docvelocity-na8.net&amp;folderid=FXFFEEC852-7F32-1D80-D60B-5C88E4CAF691","FX22047557")</f>
        <v>FX22047557</v>
      </c>
      <c r="F1332" t="s">
        <v>19</v>
      </c>
      <c r="G1332" t="s">
        <v>19</v>
      </c>
      <c r="H1332" t="s">
        <v>82</v>
      </c>
      <c r="I1332" t="s">
        <v>2893</v>
      </c>
      <c r="J1332">
        <v>183</v>
      </c>
      <c r="K1332" t="s">
        <v>84</v>
      </c>
      <c r="L1332" t="s">
        <v>85</v>
      </c>
      <c r="M1332" t="s">
        <v>86</v>
      </c>
      <c r="N1332">
        <v>2</v>
      </c>
      <c r="O1332" s="1">
        <v>44673.646828703706</v>
      </c>
      <c r="P1332" s="1">
        <v>44673.715243055558</v>
      </c>
      <c r="Q1332">
        <v>3275</v>
      </c>
      <c r="R1332">
        <v>2636</v>
      </c>
      <c r="S1332" t="b">
        <v>0</v>
      </c>
      <c r="T1332" t="s">
        <v>87</v>
      </c>
      <c r="U1332" t="b">
        <v>1</v>
      </c>
      <c r="V1332" t="s">
        <v>531</v>
      </c>
      <c r="W1332" s="1">
        <v>44673.662222222221</v>
      </c>
      <c r="X1332">
        <v>1329</v>
      </c>
      <c r="Y1332">
        <v>137</v>
      </c>
      <c r="Z1332">
        <v>0</v>
      </c>
      <c r="AA1332">
        <v>137</v>
      </c>
      <c r="AB1332">
        <v>0</v>
      </c>
      <c r="AC1332">
        <v>73</v>
      </c>
      <c r="AD1332">
        <v>46</v>
      </c>
      <c r="AE1332">
        <v>0</v>
      </c>
      <c r="AF1332">
        <v>0</v>
      </c>
      <c r="AG1332">
        <v>0</v>
      </c>
      <c r="AH1332" t="s">
        <v>479</v>
      </c>
      <c r="AI1332" s="1">
        <v>44673.715243055558</v>
      </c>
      <c r="AJ1332">
        <v>1267</v>
      </c>
      <c r="AK1332">
        <v>11</v>
      </c>
      <c r="AL1332">
        <v>0</v>
      </c>
      <c r="AM1332">
        <v>11</v>
      </c>
      <c r="AN1332">
        <v>0</v>
      </c>
      <c r="AO1332">
        <v>10</v>
      </c>
      <c r="AP1332">
        <v>35</v>
      </c>
      <c r="AQ1332">
        <v>0</v>
      </c>
      <c r="AR1332">
        <v>0</v>
      </c>
      <c r="AS1332">
        <v>0</v>
      </c>
      <c r="AT1332" t="s">
        <v>87</v>
      </c>
      <c r="AU1332" t="s">
        <v>87</v>
      </c>
      <c r="AV1332" t="s">
        <v>87</v>
      </c>
      <c r="AW1332" t="s">
        <v>87</v>
      </c>
      <c r="AX1332" t="s">
        <v>87</v>
      </c>
      <c r="AY1332" t="s">
        <v>87</v>
      </c>
      <c r="AZ1332" t="s">
        <v>87</v>
      </c>
      <c r="BA1332" t="s">
        <v>87</v>
      </c>
      <c r="BB1332" t="s">
        <v>87</v>
      </c>
      <c r="BC1332" t="s">
        <v>87</v>
      </c>
      <c r="BD1332" t="s">
        <v>87</v>
      </c>
      <c r="BE1332" t="s">
        <v>87</v>
      </c>
    </row>
    <row r="1333" spans="1:57" hidden="1" x14ac:dyDescent="0.45">
      <c r="A1333" t="s">
        <v>2911</v>
      </c>
      <c r="B1333" t="s">
        <v>79</v>
      </c>
      <c r="C1333" t="s">
        <v>2898</v>
      </c>
      <c r="D1333" t="s">
        <v>81</v>
      </c>
      <c r="E1333" s="2" t="str">
        <f>HYPERLINK("capsilon://?command=openfolder&amp;siteaddress=FAM.docvelocity-na8.net&amp;folderid=FXBDFC3A9D-01B2-CC42-444D-DB8DAD8A913E","FX22048565")</f>
        <v>FX22048565</v>
      </c>
      <c r="F1333" t="s">
        <v>19</v>
      </c>
      <c r="G1333" t="s">
        <v>19</v>
      </c>
      <c r="H1333" t="s">
        <v>82</v>
      </c>
      <c r="I1333" t="s">
        <v>2899</v>
      </c>
      <c r="J1333">
        <v>528</v>
      </c>
      <c r="K1333" t="s">
        <v>84</v>
      </c>
      <c r="L1333" t="s">
        <v>85</v>
      </c>
      <c r="M1333" t="s">
        <v>86</v>
      </c>
      <c r="N1333">
        <v>2</v>
      </c>
      <c r="O1333" s="1">
        <v>44673.652222222219</v>
      </c>
      <c r="P1333" s="1">
        <v>44673.77003472222</v>
      </c>
      <c r="Q1333">
        <v>6010</v>
      </c>
      <c r="R1333">
        <v>4169</v>
      </c>
      <c r="S1333" t="b">
        <v>0</v>
      </c>
      <c r="T1333" t="s">
        <v>87</v>
      </c>
      <c r="U1333" t="b">
        <v>1</v>
      </c>
      <c r="V1333" t="s">
        <v>127</v>
      </c>
      <c r="W1333" s="1">
        <v>44673.680949074071</v>
      </c>
      <c r="X1333">
        <v>2481</v>
      </c>
      <c r="Y1333">
        <v>470</v>
      </c>
      <c r="Z1333">
        <v>0</v>
      </c>
      <c r="AA1333">
        <v>470</v>
      </c>
      <c r="AB1333">
        <v>0</v>
      </c>
      <c r="AC1333">
        <v>4</v>
      </c>
      <c r="AD1333">
        <v>58</v>
      </c>
      <c r="AE1333">
        <v>0</v>
      </c>
      <c r="AF1333">
        <v>0</v>
      </c>
      <c r="AG1333">
        <v>0</v>
      </c>
      <c r="AH1333" t="s">
        <v>115</v>
      </c>
      <c r="AI1333" s="1">
        <v>44673.77003472222</v>
      </c>
      <c r="AJ1333">
        <v>1641</v>
      </c>
      <c r="AK1333">
        <v>4</v>
      </c>
      <c r="AL1333">
        <v>0</v>
      </c>
      <c r="AM1333">
        <v>4</v>
      </c>
      <c r="AN1333">
        <v>0</v>
      </c>
      <c r="AO1333">
        <v>4</v>
      </c>
      <c r="AP1333">
        <v>54</v>
      </c>
      <c r="AQ1333">
        <v>0</v>
      </c>
      <c r="AR1333">
        <v>0</v>
      </c>
      <c r="AS1333">
        <v>0</v>
      </c>
      <c r="AT1333" t="s">
        <v>87</v>
      </c>
      <c r="AU1333" t="s">
        <v>87</v>
      </c>
      <c r="AV1333" t="s">
        <v>87</v>
      </c>
      <c r="AW1333" t="s">
        <v>87</v>
      </c>
      <c r="AX1333" t="s">
        <v>87</v>
      </c>
      <c r="AY1333" t="s">
        <v>87</v>
      </c>
      <c r="AZ1333" t="s">
        <v>87</v>
      </c>
      <c r="BA1333" t="s">
        <v>87</v>
      </c>
      <c r="BB1333" t="s">
        <v>87</v>
      </c>
      <c r="BC1333" t="s">
        <v>87</v>
      </c>
      <c r="BD1333" t="s">
        <v>87</v>
      </c>
      <c r="BE1333" t="s">
        <v>87</v>
      </c>
    </row>
    <row r="1334" spans="1:57" hidden="1" x14ac:dyDescent="0.45">
      <c r="A1334" t="s">
        <v>2912</v>
      </c>
      <c r="B1334" t="s">
        <v>79</v>
      </c>
      <c r="C1334" t="s">
        <v>2913</v>
      </c>
      <c r="D1334" t="s">
        <v>81</v>
      </c>
      <c r="E1334" s="2" t="str">
        <f>HYPERLINK("capsilon://?command=openfolder&amp;siteaddress=FAM.docvelocity-na8.net&amp;folderid=FX2482F84B-01C0-6257-9000-590D5BB723C9","FX22048387")</f>
        <v>FX22048387</v>
      </c>
      <c r="F1334" t="s">
        <v>19</v>
      </c>
      <c r="G1334" t="s">
        <v>19</v>
      </c>
      <c r="H1334" t="s">
        <v>82</v>
      </c>
      <c r="I1334" t="s">
        <v>2914</v>
      </c>
      <c r="J1334">
        <v>347</v>
      </c>
      <c r="K1334" t="s">
        <v>84</v>
      </c>
      <c r="L1334" t="s">
        <v>85</v>
      </c>
      <c r="M1334" t="s">
        <v>86</v>
      </c>
      <c r="N1334">
        <v>1</v>
      </c>
      <c r="O1334" s="1">
        <v>44673.668634259258</v>
      </c>
      <c r="P1334" s="1">
        <v>44673.800462962965</v>
      </c>
      <c r="Q1334">
        <v>10372</v>
      </c>
      <c r="R1334">
        <v>1018</v>
      </c>
      <c r="S1334" t="b">
        <v>0</v>
      </c>
      <c r="T1334" t="s">
        <v>87</v>
      </c>
      <c r="U1334" t="b">
        <v>0</v>
      </c>
      <c r="V1334" t="s">
        <v>88</v>
      </c>
      <c r="W1334" s="1">
        <v>44673.800462962965</v>
      </c>
      <c r="X1334">
        <v>541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347</v>
      </c>
      <c r="AE1334">
        <v>323</v>
      </c>
      <c r="AF1334">
        <v>0</v>
      </c>
      <c r="AG1334">
        <v>15</v>
      </c>
      <c r="AH1334" t="s">
        <v>87</v>
      </c>
      <c r="AI1334" t="s">
        <v>87</v>
      </c>
      <c r="AJ1334" t="s">
        <v>87</v>
      </c>
      <c r="AK1334" t="s">
        <v>87</v>
      </c>
      <c r="AL1334" t="s">
        <v>87</v>
      </c>
      <c r="AM1334" t="s">
        <v>87</v>
      </c>
      <c r="AN1334" t="s">
        <v>87</v>
      </c>
      <c r="AO1334" t="s">
        <v>87</v>
      </c>
      <c r="AP1334" t="s">
        <v>87</v>
      </c>
      <c r="AQ1334" t="s">
        <v>87</v>
      </c>
      <c r="AR1334" t="s">
        <v>87</v>
      </c>
      <c r="AS1334" t="s">
        <v>87</v>
      </c>
      <c r="AT1334" t="s">
        <v>87</v>
      </c>
      <c r="AU1334" t="s">
        <v>87</v>
      </c>
      <c r="AV1334" t="s">
        <v>87</v>
      </c>
      <c r="AW1334" t="s">
        <v>87</v>
      </c>
      <c r="AX1334" t="s">
        <v>87</v>
      </c>
      <c r="AY1334" t="s">
        <v>87</v>
      </c>
      <c r="AZ1334" t="s">
        <v>87</v>
      </c>
      <c r="BA1334" t="s">
        <v>87</v>
      </c>
      <c r="BB1334" t="s">
        <v>87</v>
      </c>
      <c r="BC1334" t="s">
        <v>87</v>
      </c>
      <c r="BD1334" t="s">
        <v>87</v>
      </c>
      <c r="BE1334" t="s">
        <v>87</v>
      </c>
    </row>
    <row r="1335" spans="1:57" hidden="1" x14ac:dyDescent="0.45">
      <c r="A1335" t="s">
        <v>2915</v>
      </c>
      <c r="B1335" t="s">
        <v>79</v>
      </c>
      <c r="C1335" t="s">
        <v>2901</v>
      </c>
      <c r="D1335" t="s">
        <v>81</v>
      </c>
      <c r="E1335" s="2" t="str">
        <f>HYPERLINK("capsilon://?command=openfolder&amp;siteaddress=FAM.docvelocity-na8.net&amp;folderid=FXAD4FD858-FAF8-DC01-E3EB-2312570319C0","FX22048435")</f>
        <v>FX22048435</v>
      </c>
      <c r="F1335" t="s">
        <v>19</v>
      </c>
      <c r="G1335" t="s">
        <v>19</v>
      </c>
      <c r="H1335" t="s">
        <v>82</v>
      </c>
      <c r="I1335" t="s">
        <v>2902</v>
      </c>
      <c r="J1335">
        <v>1408</v>
      </c>
      <c r="K1335" t="s">
        <v>84</v>
      </c>
      <c r="L1335" t="s">
        <v>85</v>
      </c>
      <c r="M1335" t="s">
        <v>86</v>
      </c>
      <c r="N1335">
        <v>2</v>
      </c>
      <c r="O1335" s="1">
        <v>44673.673773148148</v>
      </c>
      <c r="P1335" s="1">
        <v>44673.818229166667</v>
      </c>
      <c r="Q1335">
        <v>3104</v>
      </c>
      <c r="R1335">
        <v>9377</v>
      </c>
      <c r="S1335" t="b">
        <v>0</v>
      </c>
      <c r="T1335" t="s">
        <v>87</v>
      </c>
      <c r="U1335" t="b">
        <v>1</v>
      </c>
      <c r="V1335" t="s">
        <v>196</v>
      </c>
      <c r="W1335" s="1">
        <v>44673.735960648148</v>
      </c>
      <c r="X1335">
        <v>3959</v>
      </c>
      <c r="Y1335">
        <v>714</v>
      </c>
      <c r="Z1335">
        <v>0</v>
      </c>
      <c r="AA1335">
        <v>714</v>
      </c>
      <c r="AB1335">
        <v>4846</v>
      </c>
      <c r="AC1335">
        <v>95</v>
      </c>
      <c r="AD1335">
        <v>694</v>
      </c>
      <c r="AE1335">
        <v>0</v>
      </c>
      <c r="AF1335">
        <v>0</v>
      </c>
      <c r="AG1335">
        <v>0</v>
      </c>
      <c r="AH1335" t="s">
        <v>479</v>
      </c>
      <c r="AI1335" s="1">
        <v>44673.818229166667</v>
      </c>
      <c r="AJ1335">
        <v>3998</v>
      </c>
      <c r="AK1335">
        <v>144</v>
      </c>
      <c r="AL1335">
        <v>0</v>
      </c>
      <c r="AM1335">
        <v>144</v>
      </c>
      <c r="AN1335">
        <v>682</v>
      </c>
      <c r="AO1335">
        <v>15</v>
      </c>
      <c r="AP1335">
        <v>550</v>
      </c>
      <c r="AQ1335">
        <v>0</v>
      </c>
      <c r="AR1335">
        <v>0</v>
      </c>
      <c r="AS1335">
        <v>0</v>
      </c>
      <c r="AT1335" t="s">
        <v>87</v>
      </c>
      <c r="AU1335" t="s">
        <v>87</v>
      </c>
      <c r="AV1335" t="s">
        <v>87</v>
      </c>
      <c r="AW1335" t="s">
        <v>87</v>
      </c>
      <c r="AX1335" t="s">
        <v>87</v>
      </c>
      <c r="AY1335" t="s">
        <v>87</v>
      </c>
      <c r="AZ1335" t="s">
        <v>87</v>
      </c>
      <c r="BA1335" t="s">
        <v>87</v>
      </c>
      <c r="BB1335" t="s">
        <v>87</v>
      </c>
      <c r="BC1335" t="s">
        <v>87</v>
      </c>
      <c r="BD1335" t="s">
        <v>87</v>
      </c>
      <c r="BE1335" t="s">
        <v>87</v>
      </c>
    </row>
    <row r="1336" spans="1:57" hidden="1" x14ac:dyDescent="0.45">
      <c r="A1336" t="s">
        <v>2916</v>
      </c>
      <c r="B1336" t="s">
        <v>79</v>
      </c>
      <c r="C1336" t="s">
        <v>1604</v>
      </c>
      <c r="D1336" t="s">
        <v>81</v>
      </c>
      <c r="E1336" s="2" t="str">
        <f>HYPERLINK("capsilon://?command=openfolder&amp;siteaddress=FAM.docvelocity-na8.net&amp;folderid=FX00DF6215-9FB4-56F9-4E1C-B75546FA4534","FX2204708")</f>
        <v>FX2204708</v>
      </c>
      <c r="F1336" t="s">
        <v>19</v>
      </c>
      <c r="G1336" t="s">
        <v>19</v>
      </c>
      <c r="H1336" t="s">
        <v>82</v>
      </c>
      <c r="I1336" t="s">
        <v>2917</v>
      </c>
      <c r="J1336">
        <v>0</v>
      </c>
      <c r="K1336" t="s">
        <v>84</v>
      </c>
      <c r="L1336" t="s">
        <v>85</v>
      </c>
      <c r="M1336" t="s">
        <v>86</v>
      </c>
      <c r="N1336">
        <v>2</v>
      </c>
      <c r="O1336" s="1">
        <v>44673.701157407406</v>
      </c>
      <c r="P1336" s="1">
        <v>44673.790694444448</v>
      </c>
      <c r="Q1336">
        <v>7497</v>
      </c>
      <c r="R1336">
        <v>239</v>
      </c>
      <c r="S1336" t="b">
        <v>0</v>
      </c>
      <c r="T1336" t="s">
        <v>87</v>
      </c>
      <c r="U1336" t="b">
        <v>0</v>
      </c>
      <c r="V1336" t="s">
        <v>180</v>
      </c>
      <c r="W1336" s="1">
        <v>44673.719189814816</v>
      </c>
      <c r="X1336">
        <v>32</v>
      </c>
      <c r="Y1336">
        <v>0</v>
      </c>
      <c r="Z1336">
        <v>0</v>
      </c>
      <c r="AA1336">
        <v>0</v>
      </c>
      <c r="AB1336">
        <v>37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">
        <v>115</v>
      </c>
      <c r="AI1336" s="1">
        <v>44673.790694444448</v>
      </c>
      <c r="AJ1336">
        <v>45</v>
      </c>
      <c r="AK1336">
        <v>0</v>
      </c>
      <c r="AL1336">
        <v>0</v>
      </c>
      <c r="AM1336">
        <v>0</v>
      </c>
      <c r="AN1336">
        <v>37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 t="s">
        <v>87</v>
      </c>
      <c r="AU1336" t="s">
        <v>87</v>
      </c>
      <c r="AV1336" t="s">
        <v>87</v>
      </c>
      <c r="AW1336" t="s">
        <v>87</v>
      </c>
      <c r="AX1336" t="s">
        <v>87</v>
      </c>
      <c r="AY1336" t="s">
        <v>87</v>
      </c>
      <c r="AZ1336" t="s">
        <v>87</v>
      </c>
      <c r="BA1336" t="s">
        <v>87</v>
      </c>
      <c r="BB1336" t="s">
        <v>87</v>
      </c>
      <c r="BC1336" t="s">
        <v>87</v>
      </c>
      <c r="BD1336" t="s">
        <v>87</v>
      </c>
      <c r="BE1336" t="s">
        <v>87</v>
      </c>
    </row>
    <row r="1337" spans="1:57" hidden="1" x14ac:dyDescent="0.45">
      <c r="A1337" t="s">
        <v>2918</v>
      </c>
      <c r="B1337" t="s">
        <v>79</v>
      </c>
      <c r="C1337" t="s">
        <v>2609</v>
      </c>
      <c r="D1337" t="s">
        <v>81</v>
      </c>
      <c r="E1337" s="2" t="str">
        <f t="shared" ref="E1337:E1360" si="31">HYPERLINK("capsilon://?command=openfolder&amp;siteaddress=FAM.docvelocity-na8.net&amp;folderid=FX218E068A-B843-7D3A-1CBC-84A700E1B459","FX22046994")</f>
        <v>FX22046994</v>
      </c>
      <c r="F1337" t="s">
        <v>19</v>
      </c>
      <c r="G1337" t="s">
        <v>19</v>
      </c>
      <c r="H1337" t="s">
        <v>82</v>
      </c>
      <c r="I1337" t="s">
        <v>2919</v>
      </c>
      <c r="J1337">
        <v>45</v>
      </c>
      <c r="K1337" t="s">
        <v>84</v>
      </c>
      <c r="L1337" t="s">
        <v>85</v>
      </c>
      <c r="M1337" t="s">
        <v>86</v>
      </c>
      <c r="N1337">
        <v>2</v>
      </c>
      <c r="O1337" s="1">
        <v>44673.826585648145</v>
      </c>
      <c r="P1337" s="1">
        <v>44674.092534722222</v>
      </c>
      <c r="Q1337">
        <v>22154</v>
      </c>
      <c r="R1337">
        <v>824</v>
      </c>
      <c r="S1337" t="b">
        <v>0</v>
      </c>
      <c r="T1337" t="s">
        <v>87</v>
      </c>
      <c r="U1337" t="b">
        <v>0</v>
      </c>
      <c r="V1337" t="s">
        <v>320</v>
      </c>
      <c r="W1337" s="1">
        <v>44673.910810185182</v>
      </c>
      <c r="X1337">
        <v>562</v>
      </c>
      <c r="Y1337">
        <v>49</v>
      </c>
      <c r="Z1337">
        <v>0</v>
      </c>
      <c r="AA1337">
        <v>49</v>
      </c>
      <c r="AB1337">
        <v>0</v>
      </c>
      <c r="AC1337">
        <v>19</v>
      </c>
      <c r="AD1337">
        <v>-4</v>
      </c>
      <c r="AE1337">
        <v>0</v>
      </c>
      <c r="AF1337">
        <v>0</v>
      </c>
      <c r="AG1337">
        <v>0</v>
      </c>
      <c r="AH1337" t="s">
        <v>200</v>
      </c>
      <c r="AI1337" s="1">
        <v>44674.092534722222</v>
      </c>
      <c r="AJ1337">
        <v>228</v>
      </c>
      <c r="AK1337">
        <v>2</v>
      </c>
      <c r="AL1337">
        <v>0</v>
      </c>
      <c r="AM1337">
        <v>2</v>
      </c>
      <c r="AN1337">
        <v>0</v>
      </c>
      <c r="AO1337">
        <v>1</v>
      </c>
      <c r="AP1337">
        <v>-6</v>
      </c>
      <c r="AQ1337">
        <v>0</v>
      </c>
      <c r="AR1337">
        <v>0</v>
      </c>
      <c r="AS1337">
        <v>0</v>
      </c>
      <c r="AT1337" t="s">
        <v>87</v>
      </c>
      <c r="AU1337" t="s">
        <v>87</v>
      </c>
      <c r="AV1337" t="s">
        <v>87</v>
      </c>
      <c r="AW1337" t="s">
        <v>87</v>
      </c>
      <c r="AX1337" t="s">
        <v>87</v>
      </c>
      <c r="AY1337" t="s">
        <v>87</v>
      </c>
      <c r="AZ1337" t="s">
        <v>87</v>
      </c>
      <c r="BA1337" t="s">
        <v>87</v>
      </c>
      <c r="BB1337" t="s">
        <v>87</v>
      </c>
      <c r="BC1337" t="s">
        <v>87</v>
      </c>
      <c r="BD1337" t="s">
        <v>87</v>
      </c>
      <c r="BE1337" t="s">
        <v>87</v>
      </c>
    </row>
    <row r="1338" spans="1:57" hidden="1" x14ac:dyDescent="0.45">
      <c r="A1338" t="s">
        <v>2920</v>
      </c>
      <c r="B1338" t="s">
        <v>79</v>
      </c>
      <c r="C1338" t="s">
        <v>2609</v>
      </c>
      <c r="D1338" t="s">
        <v>81</v>
      </c>
      <c r="E1338" s="2" t="str">
        <f t="shared" si="31"/>
        <v>FX22046994</v>
      </c>
      <c r="F1338" t="s">
        <v>19</v>
      </c>
      <c r="G1338" t="s">
        <v>19</v>
      </c>
      <c r="H1338" t="s">
        <v>82</v>
      </c>
      <c r="I1338" t="s">
        <v>2921</v>
      </c>
      <c r="J1338">
        <v>45</v>
      </c>
      <c r="K1338" t="s">
        <v>84</v>
      </c>
      <c r="L1338" t="s">
        <v>85</v>
      </c>
      <c r="M1338" t="s">
        <v>86</v>
      </c>
      <c r="N1338">
        <v>2</v>
      </c>
      <c r="O1338" s="1">
        <v>44673.826747685183</v>
      </c>
      <c r="P1338" s="1">
        <v>44674.09511574074</v>
      </c>
      <c r="Q1338">
        <v>22319</v>
      </c>
      <c r="R1338">
        <v>868</v>
      </c>
      <c r="S1338" t="b">
        <v>0</v>
      </c>
      <c r="T1338" t="s">
        <v>87</v>
      </c>
      <c r="U1338" t="b">
        <v>0</v>
      </c>
      <c r="V1338" t="s">
        <v>322</v>
      </c>
      <c r="W1338" s="1">
        <v>44673.91097222222</v>
      </c>
      <c r="X1338">
        <v>540</v>
      </c>
      <c r="Y1338">
        <v>44</v>
      </c>
      <c r="Z1338">
        <v>0</v>
      </c>
      <c r="AA1338">
        <v>44</v>
      </c>
      <c r="AB1338">
        <v>0</v>
      </c>
      <c r="AC1338">
        <v>18</v>
      </c>
      <c r="AD1338">
        <v>1</v>
      </c>
      <c r="AE1338">
        <v>0</v>
      </c>
      <c r="AF1338">
        <v>0</v>
      </c>
      <c r="AG1338">
        <v>0</v>
      </c>
      <c r="AH1338" t="s">
        <v>1193</v>
      </c>
      <c r="AI1338" s="1">
        <v>44674.09511574074</v>
      </c>
      <c r="AJ1338">
        <v>328</v>
      </c>
      <c r="AK1338">
        <v>5</v>
      </c>
      <c r="AL1338">
        <v>0</v>
      </c>
      <c r="AM1338">
        <v>5</v>
      </c>
      <c r="AN1338">
        <v>0</v>
      </c>
      <c r="AO1338">
        <v>3</v>
      </c>
      <c r="AP1338">
        <v>-4</v>
      </c>
      <c r="AQ1338">
        <v>0</v>
      </c>
      <c r="AR1338">
        <v>0</v>
      </c>
      <c r="AS1338">
        <v>0</v>
      </c>
      <c r="AT1338" t="s">
        <v>87</v>
      </c>
      <c r="AU1338" t="s">
        <v>87</v>
      </c>
      <c r="AV1338" t="s">
        <v>87</v>
      </c>
      <c r="AW1338" t="s">
        <v>87</v>
      </c>
      <c r="AX1338" t="s">
        <v>87</v>
      </c>
      <c r="AY1338" t="s">
        <v>87</v>
      </c>
      <c r="AZ1338" t="s">
        <v>87</v>
      </c>
      <c r="BA1338" t="s">
        <v>87</v>
      </c>
      <c r="BB1338" t="s">
        <v>87</v>
      </c>
      <c r="BC1338" t="s">
        <v>87</v>
      </c>
      <c r="BD1338" t="s">
        <v>87</v>
      </c>
      <c r="BE1338" t="s">
        <v>87</v>
      </c>
    </row>
    <row r="1339" spans="1:57" hidden="1" x14ac:dyDescent="0.45">
      <c r="A1339" t="s">
        <v>2922</v>
      </c>
      <c r="B1339" t="s">
        <v>79</v>
      </c>
      <c r="C1339" t="s">
        <v>2609</v>
      </c>
      <c r="D1339" t="s">
        <v>81</v>
      </c>
      <c r="E1339" s="2" t="str">
        <f t="shared" si="31"/>
        <v>FX22046994</v>
      </c>
      <c r="F1339" t="s">
        <v>19</v>
      </c>
      <c r="G1339" t="s">
        <v>19</v>
      </c>
      <c r="H1339" t="s">
        <v>82</v>
      </c>
      <c r="I1339" t="s">
        <v>2923</v>
      </c>
      <c r="J1339">
        <v>57</v>
      </c>
      <c r="K1339" t="s">
        <v>84</v>
      </c>
      <c r="L1339" t="s">
        <v>85</v>
      </c>
      <c r="M1339" t="s">
        <v>86</v>
      </c>
      <c r="N1339">
        <v>1</v>
      </c>
      <c r="O1339" s="1">
        <v>44673.826863425929</v>
      </c>
      <c r="P1339" s="1">
        <v>44674.037581018521</v>
      </c>
      <c r="Q1339">
        <v>17835</v>
      </c>
      <c r="R1339">
        <v>371</v>
      </c>
      <c r="S1339" t="b">
        <v>0</v>
      </c>
      <c r="T1339" t="s">
        <v>87</v>
      </c>
      <c r="U1339" t="b">
        <v>0</v>
      </c>
      <c r="V1339" t="s">
        <v>315</v>
      </c>
      <c r="W1339" s="1">
        <v>44674.037581018521</v>
      </c>
      <c r="X1339">
        <v>348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57</v>
      </c>
      <c r="AE1339">
        <v>52</v>
      </c>
      <c r="AF1339">
        <v>0</v>
      </c>
      <c r="AG1339">
        <v>1</v>
      </c>
      <c r="AH1339" t="s">
        <v>87</v>
      </c>
      <c r="AI1339" t="s">
        <v>87</v>
      </c>
      <c r="AJ1339" t="s">
        <v>87</v>
      </c>
      <c r="AK1339" t="s">
        <v>87</v>
      </c>
      <c r="AL1339" t="s">
        <v>87</v>
      </c>
      <c r="AM1339" t="s">
        <v>87</v>
      </c>
      <c r="AN1339" t="s">
        <v>87</v>
      </c>
      <c r="AO1339" t="s">
        <v>87</v>
      </c>
      <c r="AP1339" t="s">
        <v>87</v>
      </c>
      <c r="AQ1339" t="s">
        <v>87</v>
      </c>
      <c r="AR1339" t="s">
        <v>87</v>
      </c>
      <c r="AS1339" t="s">
        <v>87</v>
      </c>
      <c r="AT1339" t="s">
        <v>87</v>
      </c>
      <c r="AU1339" t="s">
        <v>87</v>
      </c>
      <c r="AV1339" t="s">
        <v>87</v>
      </c>
      <c r="AW1339" t="s">
        <v>87</v>
      </c>
      <c r="AX1339" t="s">
        <v>87</v>
      </c>
      <c r="AY1339" t="s">
        <v>87</v>
      </c>
      <c r="AZ1339" t="s">
        <v>87</v>
      </c>
      <c r="BA1339" t="s">
        <v>87</v>
      </c>
      <c r="BB1339" t="s">
        <v>87</v>
      </c>
      <c r="BC1339" t="s">
        <v>87</v>
      </c>
      <c r="BD1339" t="s">
        <v>87</v>
      </c>
      <c r="BE1339" t="s">
        <v>87</v>
      </c>
    </row>
    <row r="1340" spans="1:57" hidden="1" x14ac:dyDescent="0.45">
      <c r="A1340" t="s">
        <v>2924</v>
      </c>
      <c r="B1340" t="s">
        <v>79</v>
      </c>
      <c r="C1340" t="s">
        <v>2609</v>
      </c>
      <c r="D1340" t="s">
        <v>81</v>
      </c>
      <c r="E1340" s="2" t="str">
        <f t="shared" si="31"/>
        <v>FX22046994</v>
      </c>
      <c r="F1340" t="s">
        <v>19</v>
      </c>
      <c r="G1340" t="s">
        <v>19</v>
      </c>
      <c r="H1340" t="s">
        <v>82</v>
      </c>
      <c r="I1340" t="s">
        <v>2925</v>
      </c>
      <c r="J1340">
        <v>28</v>
      </c>
      <c r="K1340" t="s">
        <v>84</v>
      </c>
      <c r="L1340" t="s">
        <v>85</v>
      </c>
      <c r="M1340" t="s">
        <v>86</v>
      </c>
      <c r="N1340">
        <v>2</v>
      </c>
      <c r="O1340" s="1">
        <v>44673.82739583333</v>
      </c>
      <c r="P1340" s="1">
        <v>44674.095266203702</v>
      </c>
      <c r="Q1340">
        <v>22725</v>
      </c>
      <c r="R1340">
        <v>419</v>
      </c>
      <c r="S1340" t="b">
        <v>0</v>
      </c>
      <c r="T1340" t="s">
        <v>87</v>
      </c>
      <c r="U1340" t="b">
        <v>0</v>
      </c>
      <c r="V1340" t="s">
        <v>315</v>
      </c>
      <c r="W1340" s="1">
        <v>44674.039722222224</v>
      </c>
      <c r="X1340">
        <v>184</v>
      </c>
      <c r="Y1340">
        <v>21</v>
      </c>
      <c r="Z1340">
        <v>0</v>
      </c>
      <c r="AA1340">
        <v>21</v>
      </c>
      <c r="AB1340">
        <v>0</v>
      </c>
      <c r="AC1340">
        <v>0</v>
      </c>
      <c r="AD1340">
        <v>7</v>
      </c>
      <c r="AE1340">
        <v>0</v>
      </c>
      <c r="AF1340">
        <v>0</v>
      </c>
      <c r="AG1340">
        <v>0</v>
      </c>
      <c r="AH1340" t="s">
        <v>200</v>
      </c>
      <c r="AI1340" s="1">
        <v>44674.095266203702</v>
      </c>
      <c r="AJ1340">
        <v>235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7</v>
      </c>
      <c r="AQ1340">
        <v>0</v>
      </c>
      <c r="AR1340">
        <v>0</v>
      </c>
      <c r="AS1340">
        <v>0</v>
      </c>
      <c r="AT1340" t="s">
        <v>87</v>
      </c>
      <c r="AU1340" t="s">
        <v>87</v>
      </c>
      <c r="AV1340" t="s">
        <v>87</v>
      </c>
      <c r="AW1340" t="s">
        <v>87</v>
      </c>
      <c r="AX1340" t="s">
        <v>87</v>
      </c>
      <c r="AY1340" t="s">
        <v>87</v>
      </c>
      <c r="AZ1340" t="s">
        <v>87</v>
      </c>
      <c r="BA1340" t="s">
        <v>87</v>
      </c>
      <c r="BB1340" t="s">
        <v>87</v>
      </c>
      <c r="BC1340" t="s">
        <v>87</v>
      </c>
      <c r="BD1340" t="s">
        <v>87</v>
      </c>
      <c r="BE1340" t="s">
        <v>87</v>
      </c>
    </row>
    <row r="1341" spans="1:57" hidden="1" x14ac:dyDescent="0.45">
      <c r="A1341" t="s">
        <v>2926</v>
      </c>
      <c r="B1341" t="s">
        <v>79</v>
      </c>
      <c r="C1341" t="s">
        <v>2609</v>
      </c>
      <c r="D1341" t="s">
        <v>81</v>
      </c>
      <c r="E1341" s="2" t="str">
        <f t="shared" si="31"/>
        <v>FX22046994</v>
      </c>
      <c r="F1341" t="s">
        <v>19</v>
      </c>
      <c r="G1341" t="s">
        <v>19</v>
      </c>
      <c r="H1341" t="s">
        <v>82</v>
      </c>
      <c r="I1341" t="s">
        <v>2927</v>
      </c>
      <c r="J1341">
        <v>28</v>
      </c>
      <c r="K1341" t="s">
        <v>84</v>
      </c>
      <c r="L1341" t="s">
        <v>85</v>
      </c>
      <c r="M1341" t="s">
        <v>86</v>
      </c>
      <c r="N1341">
        <v>2</v>
      </c>
      <c r="O1341" s="1">
        <v>44673.827870370369</v>
      </c>
      <c r="P1341" s="1">
        <v>44674.096238425926</v>
      </c>
      <c r="Q1341">
        <v>22907</v>
      </c>
      <c r="R1341">
        <v>280</v>
      </c>
      <c r="S1341" t="b">
        <v>0</v>
      </c>
      <c r="T1341" t="s">
        <v>87</v>
      </c>
      <c r="U1341" t="b">
        <v>0</v>
      </c>
      <c r="V1341" t="s">
        <v>315</v>
      </c>
      <c r="W1341" s="1">
        <v>44674.052523148152</v>
      </c>
      <c r="X1341">
        <v>183</v>
      </c>
      <c r="Y1341">
        <v>21</v>
      </c>
      <c r="Z1341">
        <v>0</v>
      </c>
      <c r="AA1341">
        <v>21</v>
      </c>
      <c r="AB1341">
        <v>0</v>
      </c>
      <c r="AC1341">
        <v>0</v>
      </c>
      <c r="AD1341">
        <v>7</v>
      </c>
      <c r="AE1341">
        <v>0</v>
      </c>
      <c r="AF1341">
        <v>0</v>
      </c>
      <c r="AG1341">
        <v>0</v>
      </c>
      <c r="AH1341" t="s">
        <v>1193</v>
      </c>
      <c r="AI1341" s="1">
        <v>44674.096238425926</v>
      </c>
      <c r="AJ1341">
        <v>97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7</v>
      </c>
      <c r="AQ1341">
        <v>0</v>
      </c>
      <c r="AR1341">
        <v>0</v>
      </c>
      <c r="AS1341">
        <v>0</v>
      </c>
      <c r="AT1341" t="s">
        <v>87</v>
      </c>
      <c r="AU1341" t="s">
        <v>87</v>
      </c>
      <c r="AV1341" t="s">
        <v>87</v>
      </c>
      <c r="AW1341" t="s">
        <v>87</v>
      </c>
      <c r="AX1341" t="s">
        <v>87</v>
      </c>
      <c r="AY1341" t="s">
        <v>87</v>
      </c>
      <c r="AZ1341" t="s">
        <v>87</v>
      </c>
      <c r="BA1341" t="s">
        <v>87</v>
      </c>
      <c r="BB1341" t="s">
        <v>87</v>
      </c>
      <c r="BC1341" t="s">
        <v>87</v>
      </c>
      <c r="BD1341" t="s">
        <v>87</v>
      </c>
      <c r="BE1341" t="s">
        <v>87</v>
      </c>
    </row>
    <row r="1342" spans="1:57" hidden="1" x14ac:dyDescent="0.45">
      <c r="A1342" t="s">
        <v>2928</v>
      </c>
      <c r="B1342" t="s">
        <v>79</v>
      </c>
      <c r="C1342" t="s">
        <v>2609</v>
      </c>
      <c r="D1342" t="s">
        <v>81</v>
      </c>
      <c r="E1342" s="2" t="str">
        <f t="shared" si="31"/>
        <v>FX22046994</v>
      </c>
      <c r="F1342" t="s">
        <v>19</v>
      </c>
      <c r="G1342" t="s">
        <v>19</v>
      </c>
      <c r="H1342" t="s">
        <v>82</v>
      </c>
      <c r="I1342" t="s">
        <v>2929</v>
      </c>
      <c r="J1342">
        <v>40</v>
      </c>
      <c r="K1342" t="s">
        <v>84</v>
      </c>
      <c r="L1342" t="s">
        <v>85</v>
      </c>
      <c r="M1342" t="s">
        <v>86</v>
      </c>
      <c r="N1342">
        <v>2</v>
      </c>
      <c r="O1342" s="1">
        <v>44673.8281712963</v>
      </c>
      <c r="P1342" s="1">
        <v>44674.099629629629</v>
      </c>
      <c r="Q1342">
        <v>22433</v>
      </c>
      <c r="R1342">
        <v>1021</v>
      </c>
      <c r="S1342" t="b">
        <v>0</v>
      </c>
      <c r="T1342" t="s">
        <v>87</v>
      </c>
      <c r="U1342" t="b">
        <v>0</v>
      </c>
      <c r="V1342" t="s">
        <v>315</v>
      </c>
      <c r="W1342" s="1">
        <v>44674.060879629629</v>
      </c>
      <c r="X1342">
        <v>721</v>
      </c>
      <c r="Y1342">
        <v>44</v>
      </c>
      <c r="Z1342">
        <v>0</v>
      </c>
      <c r="AA1342">
        <v>44</v>
      </c>
      <c r="AB1342">
        <v>0</v>
      </c>
      <c r="AC1342">
        <v>13</v>
      </c>
      <c r="AD1342">
        <v>-4</v>
      </c>
      <c r="AE1342">
        <v>0</v>
      </c>
      <c r="AF1342">
        <v>0</v>
      </c>
      <c r="AG1342">
        <v>0</v>
      </c>
      <c r="AH1342" t="s">
        <v>1193</v>
      </c>
      <c r="AI1342" s="1">
        <v>44674.099629629629</v>
      </c>
      <c r="AJ1342">
        <v>292</v>
      </c>
      <c r="AK1342">
        <v>3</v>
      </c>
      <c r="AL1342">
        <v>0</v>
      </c>
      <c r="AM1342">
        <v>3</v>
      </c>
      <c r="AN1342">
        <v>0</v>
      </c>
      <c r="AO1342">
        <v>3</v>
      </c>
      <c r="AP1342">
        <v>-7</v>
      </c>
      <c r="AQ1342">
        <v>0</v>
      </c>
      <c r="AR1342">
        <v>0</v>
      </c>
      <c r="AS1342">
        <v>0</v>
      </c>
      <c r="AT1342" t="s">
        <v>87</v>
      </c>
      <c r="AU1342" t="s">
        <v>87</v>
      </c>
      <c r="AV1342" t="s">
        <v>87</v>
      </c>
      <c r="AW1342" t="s">
        <v>87</v>
      </c>
      <c r="AX1342" t="s">
        <v>87</v>
      </c>
      <c r="AY1342" t="s">
        <v>87</v>
      </c>
      <c r="AZ1342" t="s">
        <v>87</v>
      </c>
      <c r="BA1342" t="s">
        <v>87</v>
      </c>
      <c r="BB1342" t="s">
        <v>87</v>
      </c>
      <c r="BC1342" t="s">
        <v>87</v>
      </c>
      <c r="BD1342" t="s">
        <v>87</v>
      </c>
      <c r="BE1342" t="s">
        <v>87</v>
      </c>
    </row>
    <row r="1343" spans="1:57" hidden="1" x14ac:dyDescent="0.45">
      <c r="A1343" t="s">
        <v>2930</v>
      </c>
      <c r="B1343" t="s">
        <v>79</v>
      </c>
      <c r="C1343" t="s">
        <v>2609</v>
      </c>
      <c r="D1343" t="s">
        <v>81</v>
      </c>
      <c r="E1343" s="2" t="str">
        <f t="shared" si="31"/>
        <v>FX22046994</v>
      </c>
      <c r="F1343" t="s">
        <v>19</v>
      </c>
      <c r="G1343" t="s">
        <v>19</v>
      </c>
      <c r="H1343" t="s">
        <v>82</v>
      </c>
      <c r="I1343" t="s">
        <v>2931</v>
      </c>
      <c r="J1343">
        <v>28</v>
      </c>
      <c r="K1343" t="s">
        <v>84</v>
      </c>
      <c r="L1343" t="s">
        <v>85</v>
      </c>
      <c r="M1343" t="s">
        <v>86</v>
      </c>
      <c r="N1343">
        <v>2</v>
      </c>
      <c r="O1343" s="1">
        <v>44673.828321759262</v>
      </c>
      <c r="P1343" s="1">
        <v>44674.097800925927</v>
      </c>
      <c r="Q1343">
        <v>22977</v>
      </c>
      <c r="R1343">
        <v>306</v>
      </c>
      <c r="S1343" t="b">
        <v>0</v>
      </c>
      <c r="T1343" t="s">
        <v>87</v>
      </c>
      <c r="U1343" t="b">
        <v>0</v>
      </c>
      <c r="V1343" t="s">
        <v>320</v>
      </c>
      <c r="W1343" s="1">
        <v>44674.059733796297</v>
      </c>
      <c r="X1343">
        <v>189</v>
      </c>
      <c r="Y1343">
        <v>21</v>
      </c>
      <c r="Z1343">
        <v>0</v>
      </c>
      <c r="AA1343">
        <v>21</v>
      </c>
      <c r="AB1343">
        <v>0</v>
      </c>
      <c r="AC1343">
        <v>0</v>
      </c>
      <c r="AD1343">
        <v>7</v>
      </c>
      <c r="AE1343">
        <v>0</v>
      </c>
      <c r="AF1343">
        <v>0</v>
      </c>
      <c r="AG1343">
        <v>0</v>
      </c>
      <c r="AH1343" t="s">
        <v>200</v>
      </c>
      <c r="AI1343" s="1">
        <v>44674.097800925927</v>
      </c>
      <c r="AJ1343">
        <v>117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7</v>
      </c>
      <c r="AQ1343">
        <v>0</v>
      </c>
      <c r="AR1343">
        <v>0</v>
      </c>
      <c r="AS1343">
        <v>0</v>
      </c>
      <c r="AT1343" t="s">
        <v>87</v>
      </c>
      <c r="AU1343" t="s">
        <v>87</v>
      </c>
      <c r="AV1343" t="s">
        <v>87</v>
      </c>
      <c r="AW1343" t="s">
        <v>87</v>
      </c>
      <c r="AX1343" t="s">
        <v>87</v>
      </c>
      <c r="AY1343" t="s">
        <v>87</v>
      </c>
      <c r="AZ1343" t="s">
        <v>87</v>
      </c>
      <c r="BA1343" t="s">
        <v>87</v>
      </c>
      <c r="BB1343" t="s">
        <v>87</v>
      </c>
      <c r="BC1343" t="s">
        <v>87</v>
      </c>
      <c r="BD1343" t="s">
        <v>87</v>
      </c>
      <c r="BE1343" t="s">
        <v>87</v>
      </c>
    </row>
    <row r="1344" spans="1:57" hidden="1" x14ac:dyDescent="0.45">
      <c r="A1344" t="s">
        <v>2932</v>
      </c>
      <c r="B1344" t="s">
        <v>79</v>
      </c>
      <c r="C1344" t="s">
        <v>2609</v>
      </c>
      <c r="D1344" t="s">
        <v>81</v>
      </c>
      <c r="E1344" s="2" t="str">
        <f t="shared" si="31"/>
        <v>FX22046994</v>
      </c>
      <c r="F1344" t="s">
        <v>19</v>
      </c>
      <c r="G1344" t="s">
        <v>19</v>
      </c>
      <c r="H1344" t="s">
        <v>82</v>
      </c>
      <c r="I1344" t="s">
        <v>2933</v>
      </c>
      <c r="J1344">
        <v>40</v>
      </c>
      <c r="K1344" t="s">
        <v>84</v>
      </c>
      <c r="L1344" t="s">
        <v>85</v>
      </c>
      <c r="M1344" t="s">
        <v>86</v>
      </c>
      <c r="N1344">
        <v>2</v>
      </c>
      <c r="O1344" s="1">
        <v>44673.828356481485</v>
      </c>
      <c r="P1344" s="1">
        <v>44674.099652777775</v>
      </c>
      <c r="Q1344">
        <v>22836</v>
      </c>
      <c r="R1344">
        <v>604</v>
      </c>
      <c r="S1344" t="b">
        <v>0</v>
      </c>
      <c r="T1344" t="s">
        <v>87</v>
      </c>
      <c r="U1344" t="b">
        <v>0</v>
      </c>
      <c r="V1344" t="s">
        <v>320</v>
      </c>
      <c r="W1344" s="1">
        <v>44674.064895833333</v>
      </c>
      <c r="X1344">
        <v>445</v>
      </c>
      <c r="Y1344">
        <v>44</v>
      </c>
      <c r="Z1344">
        <v>0</v>
      </c>
      <c r="AA1344">
        <v>44</v>
      </c>
      <c r="AB1344">
        <v>0</v>
      </c>
      <c r="AC1344">
        <v>15</v>
      </c>
      <c r="AD1344">
        <v>-4</v>
      </c>
      <c r="AE1344">
        <v>0</v>
      </c>
      <c r="AF1344">
        <v>0</v>
      </c>
      <c r="AG1344">
        <v>0</v>
      </c>
      <c r="AH1344" t="s">
        <v>200</v>
      </c>
      <c r="AI1344" s="1">
        <v>44674.099652777775</v>
      </c>
      <c r="AJ1344">
        <v>159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-4</v>
      </c>
      <c r="AQ1344">
        <v>0</v>
      </c>
      <c r="AR1344">
        <v>0</v>
      </c>
      <c r="AS1344">
        <v>0</v>
      </c>
      <c r="AT1344" t="s">
        <v>87</v>
      </c>
      <c r="AU1344" t="s">
        <v>87</v>
      </c>
      <c r="AV1344" t="s">
        <v>87</v>
      </c>
      <c r="AW1344" t="s">
        <v>87</v>
      </c>
      <c r="AX1344" t="s">
        <v>87</v>
      </c>
      <c r="AY1344" t="s">
        <v>87</v>
      </c>
      <c r="AZ1344" t="s">
        <v>87</v>
      </c>
      <c r="BA1344" t="s">
        <v>87</v>
      </c>
      <c r="BB1344" t="s">
        <v>87</v>
      </c>
      <c r="BC1344" t="s">
        <v>87</v>
      </c>
      <c r="BD1344" t="s">
        <v>87</v>
      </c>
      <c r="BE1344" t="s">
        <v>87</v>
      </c>
    </row>
    <row r="1345" spans="1:57" hidden="1" x14ac:dyDescent="0.45">
      <c r="A1345" t="s">
        <v>2934</v>
      </c>
      <c r="B1345" t="s">
        <v>79</v>
      </c>
      <c r="C1345" t="s">
        <v>2609</v>
      </c>
      <c r="D1345" t="s">
        <v>81</v>
      </c>
      <c r="E1345" s="2" t="str">
        <f t="shared" si="31"/>
        <v>FX22046994</v>
      </c>
      <c r="F1345" t="s">
        <v>19</v>
      </c>
      <c r="G1345" t="s">
        <v>19</v>
      </c>
      <c r="H1345" t="s">
        <v>82</v>
      </c>
      <c r="I1345" t="s">
        <v>2935</v>
      </c>
      <c r="J1345">
        <v>52</v>
      </c>
      <c r="K1345" t="s">
        <v>84</v>
      </c>
      <c r="L1345" t="s">
        <v>85</v>
      </c>
      <c r="M1345" t="s">
        <v>86</v>
      </c>
      <c r="N1345">
        <v>1</v>
      </c>
      <c r="O1345" s="1">
        <v>44673.828483796293</v>
      </c>
      <c r="P1345" s="1">
        <v>44674.062847222223</v>
      </c>
      <c r="Q1345">
        <v>20080</v>
      </c>
      <c r="R1345">
        <v>169</v>
      </c>
      <c r="S1345" t="b">
        <v>0</v>
      </c>
      <c r="T1345" t="s">
        <v>87</v>
      </c>
      <c r="U1345" t="b">
        <v>0</v>
      </c>
      <c r="V1345" t="s">
        <v>315</v>
      </c>
      <c r="W1345" s="1">
        <v>44674.062847222223</v>
      </c>
      <c r="X1345">
        <v>169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52</v>
      </c>
      <c r="AE1345">
        <v>47</v>
      </c>
      <c r="AF1345">
        <v>0</v>
      </c>
      <c r="AG1345">
        <v>1</v>
      </c>
      <c r="AH1345" t="s">
        <v>87</v>
      </c>
      <c r="AI1345" t="s">
        <v>87</v>
      </c>
      <c r="AJ1345" t="s">
        <v>87</v>
      </c>
      <c r="AK1345" t="s">
        <v>87</v>
      </c>
      <c r="AL1345" t="s">
        <v>87</v>
      </c>
      <c r="AM1345" t="s">
        <v>87</v>
      </c>
      <c r="AN1345" t="s">
        <v>87</v>
      </c>
      <c r="AO1345" t="s">
        <v>87</v>
      </c>
      <c r="AP1345" t="s">
        <v>87</v>
      </c>
      <c r="AQ1345" t="s">
        <v>87</v>
      </c>
      <c r="AR1345" t="s">
        <v>87</v>
      </c>
      <c r="AS1345" t="s">
        <v>87</v>
      </c>
      <c r="AT1345" t="s">
        <v>87</v>
      </c>
      <c r="AU1345" t="s">
        <v>87</v>
      </c>
      <c r="AV1345" t="s">
        <v>87</v>
      </c>
      <c r="AW1345" t="s">
        <v>87</v>
      </c>
      <c r="AX1345" t="s">
        <v>87</v>
      </c>
      <c r="AY1345" t="s">
        <v>87</v>
      </c>
      <c r="AZ1345" t="s">
        <v>87</v>
      </c>
      <c r="BA1345" t="s">
        <v>87</v>
      </c>
      <c r="BB1345" t="s">
        <v>87</v>
      </c>
      <c r="BC1345" t="s">
        <v>87</v>
      </c>
      <c r="BD1345" t="s">
        <v>87</v>
      </c>
      <c r="BE1345" t="s">
        <v>87</v>
      </c>
    </row>
    <row r="1346" spans="1:57" hidden="1" x14ac:dyDescent="0.45">
      <c r="A1346" t="s">
        <v>2936</v>
      </c>
      <c r="B1346" t="s">
        <v>79</v>
      </c>
      <c r="C1346" t="s">
        <v>2609</v>
      </c>
      <c r="D1346" t="s">
        <v>81</v>
      </c>
      <c r="E1346" s="2" t="str">
        <f t="shared" si="31"/>
        <v>FX22046994</v>
      </c>
      <c r="F1346" t="s">
        <v>19</v>
      </c>
      <c r="G1346" t="s">
        <v>19</v>
      </c>
      <c r="H1346" t="s">
        <v>82</v>
      </c>
      <c r="I1346" t="s">
        <v>2937</v>
      </c>
      <c r="J1346">
        <v>28</v>
      </c>
      <c r="K1346" t="s">
        <v>84</v>
      </c>
      <c r="L1346" t="s">
        <v>85</v>
      </c>
      <c r="M1346" t="s">
        <v>86</v>
      </c>
      <c r="N1346">
        <v>2</v>
      </c>
      <c r="O1346" s="1">
        <v>44673.828784722224</v>
      </c>
      <c r="P1346" s="1">
        <v>44674.100659722222</v>
      </c>
      <c r="Q1346">
        <v>23307</v>
      </c>
      <c r="R1346">
        <v>183</v>
      </c>
      <c r="S1346" t="b">
        <v>0</v>
      </c>
      <c r="T1346" t="s">
        <v>87</v>
      </c>
      <c r="U1346" t="b">
        <v>0</v>
      </c>
      <c r="V1346" t="s">
        <v>315</v>
      </c>
      <c r="W1346" s="1">
        <v>44674.063958333332</v>
      </c>
      <c r="X1346">
        <v>95</v>
      </c>
      <c r="Y1346">
        <v>21</v>
      </c>
      <c r="Z1346">
        <v>0</v>
      </c>
      <c r="AA1346">
        <v>21</v>
      </c>
      <c r="AB1346">
        <v>0</v>
      </c>
      <c r="AC1346">
        <v>0</v>
      </c>
      <c r="AD1346">
        <v>7</v>
      </c>
      <c r="AE1346">
        <v>0</v>
      </c>
      <c r="AF1346">
        <v>0</v>
      </c>
      <c r="AG1346">
        <v>0</v>
      </c>
      <c r="AH1346" t="s">
        <v>1193</v>
      </c>
      <c r="AI1346" s="1">
        <v>44674.100659722222</v>
      </c>
      <c r="AJ1346">
        <v>88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7</v>
      </c>
      <c r="AQ1346">
        <v>0</v>
      </c>
      <c r="AR1346">
        <v>0</v>
      </c>
      <c r="AS1346">
        <v>0</v>
      </c>
      <c r="AT1346" t="s">
        <v>87</v>
      </c>
      <c r="AU1346" t="s">
        <v>87</v>
      </c>
      <c r="AV1346" t="s">
        <v>87</v>
      </c>
      <c r="AW1346" t="s">
        <v>87</v>
      </c>
      <c r="AX1346" t="s">
        <v>87</v>
      </c>
      <c r="AY1346" t="s">
        <v>87</v>
      </c>
      <c r="AZ1346" t="s">
        <v>87</v>
      </c>
      <c r="BA1346" t="s">
        <v>87</v>
      </c>
      <c r="BB1346" t="s">
        <v>87</v>
      </c>
      <c r="BC1346" t="s">
        <v>87</v>
      </c>
      <c r="BD1346" t="s">
        <v>87</v>
      </c>
      <c r="BE1346" t="s">
        <v>87</v>
      </c>
    </row>
    <row r="1347" spans="1:57" hidden="1" x14ac:dyDescent="0.45">
      <c r="A1347" t="s">
        <v>2938</v>
      </c>
      <c r="B1347" t="s">
        <v>79</v>
      </c>
      <c r="C1347" t="s">
        <v>2609</v>
      </c>
      <c r="D1347" t="s">
        <v>81</v>
      </c>
      <c r="E1347" s="2" t="str">
        <f t="shared" si="31"/>
        <v>FX22046994</v>
      </c>
      <c r="F1347" t="s">
        <v>19</v>
      </c>
      <c r="G1347" t="s">
        <v>19</v>
      </c>
      <c r="H1347" t="s">
        <v>82</v>
      </c>
      <c r="I1347" t="s">
        <v>2939</v>
      </c>
      <c r="J1347">
        <v>28</v>
      </c>
      <c r="K1347" t="s">
        <v>84</v>
      </c>
      <c r="L1347" t="s">
        <v>85</v>
      </c>
      <c r="M1347" t="s">
        <v>86</v>
      </c>
      <c r="N1347">
        <v>2</v>
      </c>
      <c r="O1347" s="1">
        <v>44673.82885416667</v>
      </c>
      <c r="P1347" s="1">
        <v>44674.100474537037</v>
      </c>
      <c r="Q1347">
        <v>23320</v>
      </c>
      <c r="R1347">
        <v>148</v>
      </c>
      <c r="S1347" t="b">
        <v>0</v>
      </c>
      <c r="T1347" t="s">
        <v>87</v>
      </c>
      <c r="U1347" t="b">
        <v>0</v>
      </c>
      <c r="V1347" t="s">
        <v>320</v>
      </c>
      <c r="W1347" s="1">
        <v>44674.065810185188</v>
      </c>
      <c r="X1347">
        <v>78</v>
      </c>
      <c r="Y1347">
        <v>21</v>
      </c>
      <c r="Z1347">
        <v>0</v>
      </c>
      <c r="AA1347">
        <v>21</v>
      </c>
      <c r="AB1347">
        <v>0</v>
      </c>
      <c r="AC1347">
        <v>0</v>
      </c>
      <c r="AD1347">
        <v>7</v>
      </c>
      <c r="AE1347">
        <v>0</v>
      </c>
      <c r="AF1347">
        <v>0</v>
      </c>
      <c r="AG1347">
        <v>0</v>
      </c>
      <c r="AH1347" t="s">
        <v>200</v>
      </c>
      <c r="AI1347" s="1">
        <v>44674.100474537037</v>
      </c>
      <c r="AJ1347">
        <v>70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7</v>
      </c>
      <c r="AQ1347">
        <v>0</v>
      </c>
      <c r="AR1347">
        <v>0</v>
      </c>
      <c r="AS1347">
        <v>0</v>
      </c>
      <c r="AT1347" t="s">
        <v>87</v>
      </c>
      <c r="AU1347" t="s">
        <v>87</v>
      </c>
      <c r="AV1347" t="s">
        <v>87</v>
      </c>
      <c r="AW1347" t="s">
        <v>87</v>
      </c>
      <c r="AX1347" t="s">
        <v>87</v>
      </c>
      <c r="AY1347" t="s">
        <v>87</v>
      </c>
      <c r="AZ1347" t="s">
        <v>87</v>
      </c>
      <c r="BA1347" t="s">
        <v>87</v>
      </c>
      <c r="BB1347" t="s">
        <v>87</v>
      </c>
      <c r="BC1347" t="s">
        <v>87</v>
      </c>
      <c r="BD1347" t="s">
        <v>87</v>
      </c>
      <c r="BE1347" t="s">
        <v>87</v>
      </c>
    </row>
    <row r="1348" spans="1:57" hidden="1" x14ac:dyDescent="0.45">
      <c r="A1348" t="s">
        <v>2940</v>
      </c>
      <c r="B1348" t="s">
        <v>79</v>
      </c>
      <c r="C1348" t="s">
        <v>2609</v>
      </c>
      <c r="D1348" t="s">
        <v>81</v>
      </c>
      <c r="E1348" s="2" t="str">
        <f t="shared" si="31"/>
        <v>FX22046994</v>
      </c>
      <c r="F1348" t="s">
        <v>19</v>
      </c>
      <c r="G1348" t="s">
        <v>19</v>
      </c>
      <c r="H1348" t="s">
        <v>82</v>
      </c>
      <c r="I1348" t="s">
        <v>2941</v>
      </c>
      <c r="J1348">
        <v>45</v>
      </c>
      <c r="K1348" t="s">
        <v>84</v>
      </c>
      <c r="L1348" t="s">
        <v>85</v>
      </c>
      <c r="M1348" t="s">
        <v>86</v>
      </c>
      <c r="N1348">
        <v>2</v>
      </c>
      <c r="O1348" s="1">
        <v>44673.828969907408</v>
      </c>
      <c r="P1348" s="1">
        <v>44674.101631944446</v>
      </c>
      <c r="Q1348">
        <v>23283</v>
      </c>
      <c r="R1348">
        <v>275</v>
      </c>
      <c r="S1348" t="b">
        <v>0</v>
      </c>
      <c r="T1348" t="s">
        <v>87</v>
      </c>
      <c r="U1348" t="b">
        <v>0</v>
      </c>
      <c r="V1348" t="s">
        <v>320</v>
      </c>
      <c r="W1348" s="1">
        <v>44674.067858796298</v>
      </c>
      <c r="X1348">
        <v>176</v>
      </c>
      <c r="Y1348">
        <v>44</v>
      </c>
      <c r="Z1348">
        <v>0</v>
      </c>
      <c r="AA1348">
        <v>44</v>
      </c>
      <c r="AB1348">
        <v>0</v>
      </c>
      <c r="AC1348">
        <v>17</v>
      </c>
      <c r="AD1348">
        <v>1</v>
      </c>
      <c r="AE1348">
        <v>0</v>
      </c>
      <c r="AF1348">
        <v>0</v>
      </c>
      <c r="AG1348">
        <v>0</v>
      </c>
      <c r="AH1348" t="s">
        <v>200</v>
      </c>
      <c r="AI1348" s="1">
        <v>44674.101631944446</v>
      </c>
      <c r="AJ1348">
        <v>99</v>
      </c>
      <c r="AK1348">
        <v>2</v>
      </c>
      <c r="AL1348">
        <v>0</v>
      </c>
      <c r="AM1348">
        <v>2</v>
      </c>
      <c r="AN1348">
        <v>0</v>
      </c>
      <c r="AO1348">
        <v>1</v>
      </c>
      <c r="AP1348">
        <v>-1</v>
      </c>
      <c r="AQ1348">
        <v>0</v>
      </c>
      <c r="AR1348">
        <v>0</v>
      </c>
      <c r="AS1348">
        <v>0</v>
      </c>
      <c r="AT1348" t="s">
        <v>87</v>
      </c>
      <c r="AU1348" t="s">
        <v>87</v>
      </c>
      <c r="AV1348" t="s">
        <v>87</v>
      </c>
      <c r="AW1348" t="s">
        <v>87</v>
      </c>
      <c r="AX1348" t="s">
        <v>87</v>
      </c>
      <c r="AY1348" t="s">
        <v>87</v>
      </c>
      <c r="AZ1348" t="s">
        <v>87</v>
      </c>
      <c r="BA1348" t="s">
        <v>87</v>
      </c>
      <c r="BB1348" t="s">
        <v>87</v>
      </c>
      <c r="BC1348" t="s">
        <v>87</v>
      </c>
      <c r="BD1348" t="s">
        <v>87</v>
      </c>
      <c r="BE1348" t="s">
        <v>87</v>
      </c>
    </row>
    <row r="1349" spans="1:57" hidden="1" x14ac:dyDescent="0.45">
      <c r="A1349" t="s">
        <v>2942</v>
      </c>
      <c r="B1349" t="s">
        <v>79</v>
      </c>
      <c r="C1349" t="s">
        <v>2609</v>
      </c>
      <c r="D1349" t="s">
        <v>81</v>
      </c>
      <c r="E1349" s="2" t="str">
        <f t="shared" si="31"/>
        <v>FX22046994</v>
      </c>
      <c r="F1349" t="s">
        <v>19</v>
      </c>
      <c r="G1349" t="s">
        <v>19</v>
      </c>
      <c r="H1349" t="s">
        <v>82</v>
      </c>
      <c r="I1349" t="s">
        <v>2943</v>
      </c>
      <c r="J1349">
        <v>45</v>
      </c>
      <c r="K1349" t="s">
        <v>84</v>
      </c>
      <c r="L1349" t="s">
        <v>85</v>
      </c>
      <c r="M1349" t="s">
        <v>86</v>
      </c>
      <c r="N1349">
        <v>2</v>
      </c>
      <c r="O1349" s="1">
        <v>44673.829212962963</v>
      </c>
      <c r="P1349" s="1">
        <v>44674.105914351851</v>
      </c>
      <c r="Q1349">
        <v>23167</v>
      </c>
      <c r="R1349">
        <v>740</v>
      </c>
      <c r="S1349" t="b">
        <v>0</v>
      </c>
      <c r="T1349" t="s">
        <v>87</v>
      </c>
      <c r="U1349" t="b">
        <v>0</v>
      </c>
      <c r="V1349" t="s">
        <v>320</v>
      </c>
      <c r="W1349" s="1">
        <v>44674.071192129632</v>
      </c>
      <c r="X1349">
        <v>287</v>
      </c>
      <c r="Y1349">
        <v>49</v>
      </c>
      <c r="Z1349">
        <v>0</v>
      </c>
      <c r="AA1349">
        <v>49</v>
      </c>
      <c r="AB1349">
        <v>0</v>
      </c>
      <c r="AC1349">
        <v>19</v>
      </c>
      <c r="AD1349">
        <v>-4</v>
      </c>
      <c r="AE1349">
        <v>0</v>
      </c>
      <c r="AF1349">
        <v>0</v>
      </c>
      <c r="AG1349">
        <v>0</v>
      </c>
      <c r="AH1349" t="s">
        <v>1193</v>
      </c>
      <c r="AI1349" s="1">
        <v>44674.105914351851</v>
      </c>
      <c r="AJ1349">
        <v>453</v>
      </c>
      <c r="AK1349">
        <v>9</v>
      </c>
      <c r="AL1349">
        <v>0</v>
      </c>
      <c r="AM1349">
        <v>9</v>
      </c>
      <c r="AN1349">
        <v>0</v>
      </c>
      <c r="AO1349">
        <v>7</v>
      </c>
      <c r="AP1349">
        <v>-13</v>
      </c>
      <c r="AQ1349">
        <v>0</v>
      </c>
      <c r="AR1349">
        <v>0</v>
      </c>
      <c r="AS1349">
        <v>0</v>
      </c>
      <c r="AT1349" t="s">
        <v>87</v>
      </c>
      <c r="AU1349" t="s">
        <v>87</v>
      </c>
      <c r="AV1349" t="s">
        <v>87</v>
      </c>
      <c r="AW1349" t="s">
        <v>87</v>
      </c>
      <c r="AX1349" t="s">
        <v>87</v>
      </c>
      <c r="AY1349" t="s">
        <v>87</v>
      </c>
      <c r="AZ1349" t="s">
        <v>87</v>
      </c>
      <c r="BA1349" t="s">
        <v>87</v>
      </c>
      <c r="BB1349" t="s">
        <v>87</v>
      </c>
      <c r="BC1349" t="s">
        <v>87</v>
      </c>
      <c r="BD1349" t="s">
        <v>87</v>
      </c>
      <c r="BE1349" t="s">
        <v>87</v>
      </c>
    </row>
    <row r="1350" spans="1:57" hidden="1" x14ac:dyDescent="0.45">
      <c r="A1350" t="s">
        <v>2944</v>
      </c>
      <c r="B1350" t="s">
        <v>79</v>
      </c>
      <c r="C1350" t="s">
        <v>2609</v>
      </c>
      <c r="D1350" t="s">
        <v>81</v>
      </c>
      <c r="E1350" s="2" t="str">
        <f t="shared" si="31"/>
        <v>FX22046994</v>
      </c>
      <c r="F1350" t="s">
        <v>19</v>
      </c>
      <c r="G1350" t="s">
        <v>19</v>
      </c>
      <c r="H1350" t="s">
        <v>82</v>
      </c>
      <c r="I1350" t="s">
        <v>2945</v>
      </c>
      <c r="J1350">
        <v>28</v>
      </c>
      <c r="K1350" t="s">
        <v>84</v>
      </c>
      <c r="L1350" t="s">
        <v>85</v>
      </c>
      <c r="M1350" t="s">
        <v>86</v>
      </c>
      <c r="N1350">
        <v>2</v>
      </c>
      <c r="O1350" s="1">
        <v>44673.829259259262</v>
      </c>
      <c r="P1350" s="1">
        <v>44674.10260416667</v>
      </c>
      <c r="Q1350">
        <v>23411</v>
      </c>
      <c r="R1350">
        <v>206</v>
      </c>
      <c r="S1350" t="b">
        <v>0</v>
      </c>
      <c r="T1350" t="s">
        <v>87</v>
      </c>
      <c r="U1350" t="b">
        <v>0</v>
      </c>
      <c r="V1350" t="s">
        <v>315</v>
      </c>
      <c r="W1350" s="1">
        <v>44674.071331018517</v>
      </c>
      <c r="X1350">
        <v>123</v>
      </c>
      <c r="Y1350">
        <v>21</v>
      </c>
      <c r="Z1350">
        <v>0</v>
      </c>
      <c r="AA1350">
        <v>21</v>
      </c>
      <c r="AB1350">
        <v>0</v>
      </c>
      <c r="AC1350">
        <v>0</v>
      </c>
      <c r="AD1350">
        <v>7</v>
      </c>
      <c r="AE1350">
        <v>0</v>
      </c>
      <c r="AF1350">
        <v>0</v>
      </c>
      <c r="AG1350">
        <v>0</v>
      </c>
      <c r="AH1350" t="s">
        <v>200</v>
      </c>
      <c r="AI1350" s="1">
        <v>44674.10260416667</v>
      </c>
      <c r="AJ1350">
        <v>83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7</v>
      </c>
      <c r="AQ1350">
        <v>0</v>
      </c>
      <c r="AR1350">
        <v>0</v>
      </c>
      <c r="AS1350">
        <v>0</v>
      </c>
      <c r="AT1350" t="s">
        <v>87</v>
      </c>
      <c r="AU1350" t="s">
        <v>87</v>
      </c>
      <c r="AV1350" t="s">
        <v>87</v>
      </c>
      <c r="AW1350" t="s">
        <v>87</v>
      </c>
      <c r="AX1350" t="s">
        <v>87</v>
      </c>
      <c r="AY1350" t="s">
        <v>87</v>
      </c>
      <c r="AZ1350" t="s">
        <v>87</v>
      </c>
      <c r="BA1350" t="s">
        <v>87</v>
      </c>
      <c r="BB1350" t="s">
        <v>87</v>
      </c>
      <c r="BC1350" t="s">
        <v>87</v>
      </c>
      <c r="BD1350" t="s">
        <v>87</v>
      </c>
      <c r="BE1350" t="s">
        <v>87</v>
      </c>
    </row>
    <row r="1351" spans="1:57" hidden="1" x14ac:dyDescent="0.45">
      <c r="A1351" t="s">
        <v>2946</v>
      </c>
      <c r="B1351" t="s">
        <v>79</v>
      </c>
      <c r="C1351" t="s">
        <v>2609</v>
      </c>
      <c r="D1351" t="s">
        <v>81</v>
      </c>
      <c r="E1351" s="2" t="str">
        <f t="shared" si="31"/>
        <v>FX22046994</v>
      </c>
      <c r="F1351" t="s">
        <v>19</v>
      </c>
      <c r="G1351" t="s">
        <v>19</v>
      </c>
      <c r="H1351" t="s">
        <v>82</v>
      </c>
      <c r="I1351" t="s">
        <v>2947</v>
      </c>
      <c r="J1351">
        <v>57</v>
      </c>
      <c r="K1351" t="s">
        <v>84</v>
      </c>
      <c r="L1351" t="s">
        <v>85</v>
      </c>
      <c r="M1351" t="s">
        <v>86</v>
      </c>
      <c r="N1351">
        <v>1</v>
      </c>
      <c r="O1351" s="1">
        <v>44673.829293981478</v>
      </c>
      <c r="P1351" s="1">
        <v>44674.078518518516</v>
      </c>
      <c r="Q1351">
        <v>20900</v>
      </c>
      <c r="R1351">
        <v>633</v>
      </c>
      <c r="S1351" t="b">
        <v>0</v>
      </c>
      <c r="T1351" t="s">
        <v>87</v>
      </c>
      <c r="U1351" t="b">
        <v>0</v>
      </c>
      <c r="V1351" t="s">
        <v>320</v>
      </c>
      <c r="W1351" s="1">
        <v>44674.078518518516</v>
      </c>
      <c r="X1351">
        <v>633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57</v>
      </c>
      <c r="AE1351">
        <v>52</v>
      </c>
      <c r="AF1351">
        <v>0</v>
      </c>
      <c r="AG1351">
        <v>1</v>
      </c>
      <c r="AH1351" t="s">
        <v>87</v>
      </c>
      <c r="AI1351" t="s">
        <v>87</v>
      </c>
      <c r="AJ1351" t="s">
        <v>87</v>
      </c>
      <c r="AK1351" t="s">
        <v>87</v>
      </c>
      <c r="AL1351" t="s">
        <v>87</v>
      </c>
      <c r="AM1351" t="s">
        <v>87</v>
      </c>
      <c r="AN1351" t="s">
        <v>87</v>
      </c>
      <c r="AO1351" t="s">
        <v>87</v>
      </c>
      <c r="AP1351" t="s">
        <v>87</v>
      </c>
      <c r="AQ1351" t="s">
        <v>87</v>
      </c>
      <c r="AR1351" t="s">
        <v>87</v>
      </c>
      <c r="AS1351" t="s">
        <v>87</v>
      </c>
      <c r="AT1351" t="s">
        <v>87</v>
      </c>
      <c r="AU1351" t="s">
        <v>87</v>
      </c>
      <c r="AV1351" t="s">
        <v>87</v>
      </c>
      <c r="AW1351" t="s">
        <v>87</v>
      </c>
      <c r="AX1351" t="s">
        <v>87</v>
      </c>
      <c r="AY1351" t="s">
        <v>87</v>
      </c>
      <c r="AZ1351" t="s">
        <v>87</v>
      </c>
      <c r="BA1351" t="s">
        <v>87</v>
      </c>
      <c r="BB1351" t="s">
        <v>87</v>
      </c>
      <c r="BC1351" t="s">
        <v>87</v>
      </c>
      <c r="BD1351" t="s">
        <v>87</v>
      </c>
      <c r="BE1351" t="s">
        <v>87</v>
      </c>
    </row>
    <row r="1352" spans="1:57" hidden="1" x14ac:dyDescent="0.45">
      <c r="A1352" t="s">
        <v>2948</v>
      </c>
      <c r="B1352" t="s">
        <v>79</v>
      </c>
      <c r="C1352" t="s">
        <v>2609</v>
      </c>
      <c r="D1352" t="s">
        <v>81</v>
      </c>
      <c r="E1352" s="2" t="str">
        <f t="shared" si="31"/>
        <v>FX22046994</v>
      </c>
      <c r="F1352" t="s">
        <v>19</v>
      </c>
      <c r="G1352" t="s">
        <v>19</v>
      </c>
      <c r="H1352" t="s">
        <v>82</v>
      </c>
      <c r="I1352" t="s">
        <v>2949</v>
      </c>
      <c r="J1352">
        <v>28</v>
      </c>
      <c r="K1352" t="s">
        <v>84</v>
      </c>
      <c r="L1352" t="s">
        <v>85</v>
      </c>
      <c r="M1352" t="s">
        <v>86</v>
      </c>
      <c r="N1352">
        <v>2</v>
      </c>
      <c r="O1352" s="1">
        <v>44673.829664351855</v>
      </c>
      <c r="P1352" s="1">
        <v>44674.103715277779</v>
      </c>
      <c r="Q1352">
        <v>23466</v>
      </c>
      <c r="R1352">
        <v>212</v>
      </c>
      <c r="S1352" t="b">
        <v>0</v>
      </c>
      <c r="T1352" t="s">
        <v>87</v>
      </c>
      <c r="U1352" t="b">
        <v>0</v>
      </c>
      <c r="V1352" t="s">
        <v>315</v>
      </c>
      <c r="W1352" s="1">
        <v>44674.072685185187</v>
      </c>
      <c r="X1352">
        <v>116</v>
      </c>
      <c r="Y1352">
        <v>21</v>
      </c>
      <c r="Z1352">
        <v>0</v>
      </c>
      <c r="AA1352">
        <v>21</v>
      </c>
      <c r="AB1352">
        <v>0</v>
      </c>
      <c r="AC1352">
        <v>0</v>
      </c>
      <c r="AD1352">
        <v>7</v>
      </c>
      <c r="AE1352">
        <v>0</v>
      </c>
      <c r="AF1352">
        <v>0</v>
      </c>
      <c r="AG1352">
        <v>0</v>
      </c>
      <c r="AH1352" t="s">
        <v>200</v>
      </c>
      <c r="AI1352" s="1">
        <v>44674.103715277779</v>
      </c>
      <c r="AJ1352">
        <v>96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7</v>
      </c>
      <c r="AQ1352">
        <v>0</v>
      </c>
      <c r="AR1352">
        <v>0</v>
      </c>
      <c r="AS1352">
        <v>0</v>
      </c>
      <c r="AT1352" t="s">
        <v>87</v>
      </c>
      <c r="AU1352" t="s">
        <v>87</v>
      </c>
      <c r="AV1352" t="s">
        <v>87</v>
      </c>
      <c r="AW1352" t="s">
        <v>87</v>
      </c>
      <c r="AX1352" t="s">
        <v>87</v>
      </c>
      <c r="AY1352" t="s">
        <v>87</v>
      </c>
      <c r="AZ1352" t="s">
        <v>87</v>
      </c>
      <c r="BA1352" t="s">
        <v>87</v>
      </c>
      <c r="BB1352" t="s">
        <v>87</v>
      </c>
      <c r="BC1352" t="s">
        <v>87</v>
      </c>
      <c r="BD1352" t="s">
        <v>87</v>
      </c>
      <c r="BE1352" t="s">
        <v>87</v>
      </c>
    </row>
    <row r="1353" spans="1:57" hidden="1" x14ac:dyDescent="0.45">
      <c r="A1353" t="s">
        <v>2950</v>
      </c>
      <c r="B1353" t="s">
        <v>79</v>
      </c>
      <c r="C1353" t="s">
        <v>2609</v>
      </c>
      <c r="D1353" t="s">
        <v>81</v>
      </c>
      <c r="E1353" s="2" t="str">
        <f t="shared" si="31"/>
        <v>FX22046994</v>
      </c>
      <c r="F1353" t="s">
        <v>19</v>
      </c>
      <c r="G1353" t="s">
        <v>19</v>
      </c>
      <c r="H1353" t="s">
        <v>82</v>
      </c>
      <c r="I1353" t="s">
        <v>2951</v>
      </c>
      <c r="J1353">
        <v>28</v>
      </c>
      <c r="K1353" t="s">
        <v>84</v>
      </c>
      <c r="L1353" t="s">
        <v>85</v>
      </c>
      <c r="M1353" t="s">
        <v>86</v>
      </c>
      <c r="N1353">
        <v>2</v>
      </c>
      <c r="O1353" s="1">
        <v>44673.829826388886</v>
      </c>
      <c r="P1353" s="1">
        <v>44674.104722222219</v>
      </c>
      <c r="Q1353">
        <v>23610</v>
      </c>
      <c r="R1353">
        <v>141</v>
      </c>
      <c r="S1353" t="b">
        <v>0</v>
      </c>
      <c r="T1353" t="s">
        <v>87</v>
      </c>
      <c r="U1353" t="b">
        <v>0</v>
      </c>
      <c r="V1353" t="s">
        <v>315</v>
      </c>
      <c r="W1353" s="1">
        <v>44674.073333333334</v>
      </c>
      <c r="X1353">
        <v>55</v>
      </c>
      <c r="Y1353">
        <v>21</v>
      </c>
      <c r="Z1353">
        <v>0</v>
      </c>
      <c r="AA1353">
        <v>21</v>
      </c>
      <c r="AB1353">
        <v>0</v>
      </c>
      <c r="AC1353">
        <v>0</v>
      </c>
      <c r="AD1353">
        <v>7</v>
      </c>
      <c r="AE1353">
        <v>0</v>
      </c>
      <c r="AF1353">
        <v>0</v>
      </c>
      <c r="AG1353">
        <v>0</v>
      </c>
      <c r="AH1353" t="s">
        <v>200</v>
      </c>
      <c r="AI1353" s="1">
        <v>44674.104722222219</v>
      </c>
      <c r="AJ1353">
        <v>86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7</v>
      </c>
      <c r="AQ1353">
        <v>0</v>
      </c>
      <c r="AR1353">
        <v>0</v>
      </c>
      <c r="AS1353">
        <v>0</v>
      </c>
      <c r="AT1353" t="s">
        <v>87</v>
      </c>
      <c r="AU1353" t="s">
        <v>87</v>
      </c>
      <c r="AV1353" t="s">
        <v>87</v>
      </c>
      <c r="AW1353" t="s">
        <v>87</v>
      </c>
      <c r="AX1353" t="s">
        <v>87</v>
      </c>
      <c r="AY1353" t="s">
        <v>87</v>
      </c>
      <c r="AZ1353" t="s">
        <v>87</v>
      </c>
      <c r="BA1353" t="s">
        <v>87</v>
      </c>
      <c r="BB1353" t="s">
        <v>87</v>
      </c>
      <c r="BC1353" t="s">
        <v>87</v>
      </c>
      <c r="BD1353" t="s">
        <v>87</v>
      </c>
      <c r="BE1353" t="s">
        <v>87</v>
      </c>
    </row>
    <row r="1354" spans="1:57" hidden="1" x14ac:dyDescent="0.45">
      <c r="A1354" t="s">
        <v>2952</v>
      </c>
      <c r="B1354" t="s">
        <v>79</v>
      </c>
      <c r="C1354" t="s">
        <v>2609</v>
      </c>
      <c r="D1354" t="s">
        <v>81</v>
      </c>
      <c r="E1354" s="2" t="str">
        <f t="shared" si="31"/>
        <v>FX22046994</v>
      </c>
      <c r="F1354" t="s">
        <v>19</v>
      </c>
      <c r="G1354" t="s">
        <v>19</v>
      </c>
      <c r="H1354" t="s">
        <v>82</v>
      </c>
      <c r="I1354" t="s">
        <v>2953</v>
      </c>
      <c r="J1354">
        <v>28</v>
      </c>
      <c r="K1354" t="s">
        <v>84</v>
      </c>
      <c r="L1354" t="s">
        <v>85</v>
      </c>
      <c r="M1354" t="s">
        <v>86</v>
      </c>
      <c r="N1354">
        <v>2</v>
      </c>
      <c r="O1354" s="1">
        <v>44673.830034722225</v>
      </c>
      <c r="P1354" s="1">
        <v>44674.105520833335</v>
      </c>
      <c r="Q1354">
        <v>23651</v>
      </c>
      <c r="R1354">
        <v>151</v>
      </c>
      <c r="S1354" t="b">
        <v>0</v>
      </c>
      <c r="T1354" t="s">
        <v>87</v>
      </c>
      <c r="U1354" t="b">
        <v>0</v>
      </c>
      <c r="V1354" t="s">
        <v>315</v>
      </c>
      <c r="W1354" s="1">
        <v>44674.074305555558</v>
      </c>
      <c r="X1354">
        <v>83</v>
      </c>
      <c r="Y1354">
        <v>21</v>
      </c>
      <c r="Z1354">
        <v>0</v>
      </c>
      <c r="AA1354">
        <v>21</v>
      </c>
      <c r="AB1354">
        <v>0</v>
      </c>
      <c r="AC1354">
        <v>0</v>
      </c>
      <c r="AD1354">
        <v>7</v>
      </c>
      <c r="AE1354">
        <v>0</v>
      </c>
      <c r="AF1354">
        <v>0</v>
      </c>
      <c r="AG1354">
        <v>0</v>
      </c>
      <c r="AH1354" t="s">
        <v>200</v>
      </c>
      <c r="AI1354" s="1">
        <v>44674.105520833335</v>
      </c>
      <c r="AJ1354">
        <v>68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7</v>
      </c>
      <c r="AQ1354">
        <v>0</v>
      </c>
      <c r="AR1354">
        <v>0</v>
      </c>
      <c r="AS1354">
        <v>0</v>
      </c>
      <c r="AT1354" t="s">
        <v>87</v>
      </c>
      <c r="AU1354" t="s">
        <v>87</v>
      </c>
      <c r="AV1354" t="s">
        <v>87</v>
      </c>
      <c r="AW1354" t="s">
        <v>87</v>
      </c>
      <c r="AX1354" t="s">
        <v>87</v>
      </c>
      <c r="AY1354" t="s">
        <v>87</v>
      </c>
      <c r="AZ1354" t="s">
        <v>87</v>
      </c>
      <c r="BA1354" t="s">
        <v>87</v>
      </c>
      <c r="BB1354" t="s">
        <v>87</v>
      </c>
      <c r="BC1354" t="s">
        <v>87</v>
      </c>
      <c r="BD1354" t="s">
        <v>87</v>
      </c>
      <c r="BE1354" t="s">
        <v>87</v>
      </c>
    </row>
    <row r="1355" spans="1:57" hidden="1" x14ac:dyDescent="0.45">
      <c r="A1355" t="s">
        <v>2954</v>
      </c>
      <c r="B1355" t="s">
        <v>79</v>
      </c>
      <c r="C1355" t="s">
        <v>2609</v>
      </c>
      <c r="D1355" t="s">
        <v>81</v>
      </c>
      <c r="E1355" s="2" t="str">
        <f t="shared" si="31"/>
        <v>FX22046994</v>
      </c>
      <c r="F1355" t="s">
        <v>19</v>
      </c>
      <c r="G1355" t="s">
        <v>19</v>
      </c>
      <c r="H1355" t="s">
        <v>82</v>
      </c>
      <c r="I1355" t="s">
        <v>2955</v>
      </c>
      <c r="J1355">
        <v>40</v>
      </c>
      <c r="K1355" t="s">
        <v>84</v>
      </c>
      <c r="L1355" t="s">
        <v>85</v>
      </c>
      <c r="M1355" t="s">
        <v>86</v>
      </c>
      <c r="N1355">
        <v>2</v>
      </c>
      <c r="O1355" s="1">
        <v>44673.830231481479</v>
      </c>
      <c r="P1355" s="1">
        <v>44674.107372685183</v>
      </c>
      <c r="Q1355">
        <v>23596</v>
      </c>
      <c r="R1355">
        <v>349</v>
      </c>
      <c r="S1355" t="b">
        <v>0</v>
      </c>
      <c r="T1355" t="s">
        <v>87</v>
      </c>
      <c r="U1355" t="b">
        <v>0</v>
      </c>
      <c r="V1355" t="s">
        <v>315</v>
      </c>
      <c r="W1355" s="1">
        <v>44674.076516203706</v>
      </c>
      <c r="X1355">
        <v>190</v>
      </c>
      <c r="Y1355">
        <v>44</v>
      </c>
      <c r="Z1355">
        <v>0</v>
      </c>
      <c r="AA1355">
        <v>44</v>
      </c>
      <c r="AB1355">
        <v>0</v>
      </c>
      <c r="AC1355">
        <v>13</v>
      </c>
      <c r="AD1355">
        <v>-4</v>
      </c>
      <c r="AE1355">
        <v>0</v>
      </c>
      <c r="AF1355">
        <v>0</v>
      </c>
      <c r="AG1355">
        <v>0</v>
      </c>
      <c r="AH1355" t="s">
        <v>200</v>
      </c>
      <c r="AI1355" s="1">
        <v>44674.107372685183</v>
      </c>
      <c r="AJ1355">
        <v>159</v>
      </c>
      <c r="AK1355">
        <v>4</v>
      </c>
      <c r="AL1355">
        <v>0</v>
      </c>
      <c r="AM1355">
        <v>4</v>
      </c>
      <c r="AN1355">
        <v>0</v>
      </c>
      <c r="AO1355">
        <v>3</v>
      </c>
      <c r="AP1355">
        <v>-8</v>
      </c>
      <c r="AQ1355">
        <v>0</v>
      </c>
      <c r="AR1355">
        <v>0</v>
      </c>
      <c r="AS1355">
        <v>0</v>
      </c>
      <c r="AT1355" t="s">
        <v>87</v>
      </c>
      <c r="AU1355" t="s">
        <v>87</v>
      </c>
      <c r="AV1355" t="s">
        <v>87</v>
      </c>
      <c r="AW1355" t="s">
        <v>87</v>
      </c>
      <c r="AX1355" t="s">
        <v>87</v>
      </c>
      <c r="AY1355" t="s">
        <v>87</v>
      </c>
      <c r="AZ1355" t="s">
        <v>87</v>
      </c>
      <c r="BA1355" t="s">
        <v>87</v>
      </c>
      <c r="BB1355" t="s">
        <v>87</v>
      </c>
      <c r="BC1355" t="s">
        <v>87</v>
      </c>
      <c r="BD1355" t="s">
        <v>87</v>
      </c>
      <c r="BE1355" t="s">
        <v>87</v>
      </c>
    </row>
    <row r="1356" spans="1:57" hidden="1" x14ac:dyDescent="0.45">
      <c r="A1356" t="s">
        <v>2956</v>
      </c>
      <c r="B1356" t="s">
        <v>79</v>
      </c>
      <c r="C1356" t="s">
        <v>2609</v>
      </c>
      <c r="D1356" t="s">
        <v>81</v>
      </c>
      <c r="E1356" s="2" t="str">
        <f t="shared" si="31"/>
        <v>FX22046994</v>
      </c>
      <c r="F1356" t="s">
        <v>19</v>
      </c>
      <c r="G1356" t="s">
        <v>19</v>
      </c>
      <c r="H1356" t="s">
        <v>82</v>
      </c>
      <c r="I1356" t="s">
        <v>2957</v>
      </c>
      <c r="J1356">
        <v>28</v>
      </c>
      <c r="K1356" t="s">
        <v>84</v>
      </c>
      <c r="L1356" t="s">
        <v>85</v>
      </c>
      <c r="M1356" t="s">
        <v>86</v>
      </c>
      <c r="N1356">
        <v>2</v>
      </c>
      <c r="O1356" s="1">
        <v>44673.830266203702</v>
      </c>
      <c r="P1356" s="1">
        <v>44674.108113425929</v>
      </c>
      <c r="Q1356">
        <v>23746</v>
      </c>
      <c r="R1356">
        <v>260</v>
      </c>
      <c r="S1356" t="b">
        <v>0</v>
      </c>
      <c r="T1356" t="s">
        <v>87</v>
      </c>
      <c r="U1356" t="b">
        <v>0</v>
      </c>
      <c r="V1356" t="s">
        <v>315</v>
      </c>
      <c r="W1356" s="1">
        <v>44674.077337962961</v>
      </c>
      <c r="X1356">
        <v>70</v>
      </c>
      <c r="Y1356">
        <v>21</v>
      </c>
      <c r="Z1356">
        <v>0</v>
      </c>
      <c r="AA1356">
        <v>21</v>
      </c>
      <c r="AB1356">
        <v>0</v>
      </c>
      <c r="AC1356">
        <v>0</v>
      </c>
      <c r="AD1356">
        <v>7</v>
      </c>
      <c r="AE1356">
        <v>0</v>
      </c>
      <c r="AF1356">
        <v>0</v>
      </c>
      <c r="AG1356">
        <v>0</v>
      </c>
      <c r="AH1356" t="s">
        <v>1193</v>
      </c>
      <c r="AI1356" s="1">
        <v>44674.108113425929</v>
      </c>
      <c r="AJ1356">
        <v>190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7</v>
      </c>
      <c r="AQ1356">
        <v>0</v>
      </c>
      <c r="AR1356">
        <v>0</v>
      </c>
      <c r="AS1356">
        <v>0</v>
      </c>
      <c r="AT1356" t="s">
        <v>87</v>
      </c>
      <c r="AU1356" t="s">
        <v>87</v>
      </c>
      <c r="AV1356" t="s">
        <v>87</v>
      </c>
      <c r="AW1356" t="s">
        <v>87</v>
      </c>
      <c r="AX1356" t="s">
        <v>87</v>
      </c>
      <c r="AY1356" t="s">
        <v>87</v>
      </c>
      <c r="AZ1356" t="s">
        <v>87</v>
      </c>
      <c r="BA1356" t="s">
        <v>87</v>
      </c>
      <c r="BB1356" t="s">
        <v>87</v>
      </c>
      <c r="BC1356" t="s">
        <v>87</v>
      </c>
      <c r="BD1356" t="s">
        <v>87</v>
      </c>
      <c r="BE1356" t="s">
        <v>87</v>
      </c>
    </row>
    <row r="1357" spans="1:57" hidden="1" x14ac:dyDescent="0.45">
      <c r="A1357" t="s">
        <v>2958</v>
      </c>
      <c r="B1357" t="s">
        <v>79</v>
      </c>
      <c r="C1357" t="s">
        <v>2609</v>
      </c>
      <c r="D1357" t="s">
        <v>81</v>
      </c>
      <c r="E1357" s="2" t="str">
        <f t="shared" si="31"/>
        <v>FX22046994</v>
      </c>
      <c r="F1357" t="s">
        <v>19</v>
      </c>
      <c r="G1357" t="s">
        <v>19</v>
      </c>
      <c r="H1357" t="s">
        <v>82</v>
      </c>
      <c r="I1357" t="s">
        <v>2959</v>
      </c>
      <c r="J1357">
        <v>52</v>
      </c>
      <c r="K1357" t="s">
        <v>84</v>
      </c>
      <c r="L1357" t="s">
        <v>85</v>
      </c>
      <c r="M1357" t="s">
        <v>86</v>
      </c>
      <c r="N1357">
        <v>1</v>
      </c>
      <c r="O1357" s="1">
        <v>44673.830405092594</v>
      </c>
      <c r="P1357" s="1">
        <v>44674.079097222224</v>
      </c>
      <c r="Q1357">
        <v>21336</v>
      </c>
      <c r="R1357">
        <v>151</v>
      </c>
      <c r="S1357" t="b">
        <v>0</v>
      </c>
      <c r="T1357" t="s">
        <v>87</v>
      </c>
      <c r="U1357" t="b">
        <v>0</v>
      </c>
      <c r="V1357" t="s">
        <v>315</v>
      </c>
      <c r="W1357" s="1">
        <v>44674.079097222224</v>
      </c>
      <c r="X1357">
        <v>151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52</v>
      </c>
      <c r="AE1357">
        <v>47</v>
      </c>
      <c r="AF1357">
        <v>0</v>
      </c>
      <c r="AG1357">
        <v>1</v>
      </c>
      <c r="AH1357" t="s">
        <v>87</v>
      </c>
      <c r="AI1357" t="s">
        <v>87</v>
      </c>
      <c r="AJ1357" t="s">
        <v>87</v>
      </c>
      <c r="AK1357" t="s">
        <v>87</v>
      </c>
      <c r="AL1357" t="s">
        <v>87</v>
      </c>
      <c r="AM1357" t="s">
        <v>87</v>
      </c>
      <c r="AN1357" t="s">
        <v>87</v>
      </c>
      <c r="AO1357" t="s">
        <v>87</v>
      </c>
      <c r="AP1357" t="s">
        <v>87</v>
      </c>
      <c r="AQ1357" t="s">
        <v>87</v>
      </c>
      <c r="AR1357" t="s">
        <v>87</v>
      </c>
      <c r="AS1357" t="s">
        <v>87</v>
      </c>
      <c r="AT1357" t="s">
        <v>87</v>
      </c>
      <c r="AU1357" t="s">
        <v>87</v>
      </c>
      <c r="AV1357" t="s">
        <v>87</v>
      </c>
      <c r="AW1357" t="s">
        <v>87</v>
      </c>
      <c r="AX1357" t="s">
        <v>87</v>
      </c>
      <c r="AY1357" t="s">
        <v>87</v>
      </c>
      <c r="AZ1357" t="s">
        <v>87</v>
      </c>
      <c r="BA1357" t="s">
        <v>87</v>
      </c>
      <c r="BB1357" t="s">
        <v>87</v>
      </c>
      <c r="BC1357" t="s">
        <v>87</v>
      </c>
      <c r="BD1357" t="s">
        <v>87</v>
      </c>
      <c r="BE1357" t="s">
        <v>87</v>
      </c>
    </row>
    <row r="1358" spans="1:57" hidden="1" x14ac:dyDescent="0.45">
      <c r="A1358" t="s">
        <v>2960</v>
      </c>
      <c r="B1358" t="s">
        <v>79</v>
      </c>
      <c r="C1358" t="s">
        <v>2609</v>
      </c>
      <c r="D1358" t="s">
        <v>81</v>
      </c>
      <c r="E1358" s="2" t="str">
        <f t="shared" si="31"/>
        <v>FX22046994</v>
      </c>
      <c r="F1358" t="s">
        <v>19</v>
      </c>
      <c r="G1358" t="s">
        <v>19</v>
      </c>
      <c r="H1358" t="s">
        <v>82</v>
      </c>
      <c r="I1358" t="s">
        <v>2961</v>
      </c>
      <c r="J1358">
        <v>40</v>
      </c>
      <c r="K1358" t="s">
        <v>84</v>
      </c>
      <c r="L1358" t="s">
        <v>85</v>
      </c>
      <c r="M1358" t="s">
        <v>86</v>
      </c>
      <c r="N1358">
        <v>2</v>
      </c>
      <c r="O1358" s="1">
        <v>44673.830474537041</v>
      </c>
      <c r="P1358" s="1">
        <v>44674.127800925926</v>
      </c>
      <c r="Q1358">
        <v>25389</v>
      </c>
      <c r="R1358">
        <v>300</v>
      </c>
      <c r="S1358" t="b">
        <v>0</v>
      </c>
      <c r="T1358" t="s">
        <v>87</v>
      </c>
      <c r="U1358" t="b">
        <v>0</v>
      </c>
      <c r="V1358" t="s">
        <v>320</v>
      </c>
      <c r="W1358" s="1">
        <v>44674.080763888887</v>
      </c>
      <c r="X1358">
        <v>193</v>
      </c>
      <c r="Y1358">
        <v>44</v>
      </c>
      <c r="Z1358">
        <v>0</v>
      </c>
      <c r="AA1358">
        <v>44</v>
      </c>
      <c r="AB1358">
        <v>0</v>
      </c>
      <c r="AC1358">
        <v>15</v>
      </c>
      <c r="AD1358">
        <v>-4</v>
      </c>
      <c r="AE1358">
        <v>0</v>
      </c>
      <c r="AF1358">
        <v>0</v>
      </c>
      <c r="AG1358">
        <v>0</v>
      </c>
      <c r="AH1358" t="s">
        <v>1193</v>
      </c>
      <c r="AI1358" s="1">
        <v>44674.127800925926</v>
      </c>
      <c r="AJ1358">
        <v>107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-4</v>
      </c>
      <c r="AQ1358">
        <v>0</v>
      </c>
      <c r="AR1358">
        <v>0</v>
      </c>
      <c r="AS1358">
        <v>0</v>
      </c>
      <c r="AT1358" t="s">
        <v>87</v>
      </c>
      <c r="AU1358" t="s">
        <v>87</v>
      </c>
      <c r="AV1358" t="s">
        <v>87</v>
      </c>
      <c r="AW1358" t="s">
        <v>87</v>
      </c>
      <c r="AX1358" t="s">
        <v>87</v>
      </c>
      <c r="AY1358" t="s">
        <v>87</v>
      </c>
      <c r="AZ1358" t="s">
        <v>87</v>
      </c>
      <c r="BA1358" t="s">
        <v>87</v>
      </c>
      <c r="BB1358" t="s">
        <v>87</v>
      </c>
      <c r="BC1358" t="s">
        <v>87</v>
      </c>
      <c r="BD1358" t="s">
        <v>87</v>
      </c>
      <c r="BE1358" t="s">
        <v>87</v>
      </c>
    </row>
    <row r="1359" spans="1:57" hidden="1" x14ac:dyDescent="0.45">
      <c r="A1359" t="s">
        <v>2962</v>
      </c>
      <c r="B1359" t="s">
        <v>79</v>
      </c>
      <c r="C1359" t="s">
        <v>2609</v>
      </c>
      <c r="D1359" t="s">
        <v>81</v>
      </c>
      <c r="E1359" s="2" t="str">
        <f t="shared" si="31"/>
        <v>FX22046994</v>
      </c>
      <c r="F1359" t="s">
        <v>19</v>
      </c>
      <c r="G1359" t="s">
        <v>19</v>
      </c>
      <c r="H1359" t="s">
        <v>82</v>
      </c>
      <c r="I1359" t="s">
        <v>2963</v>
      </c>
      <c r="J1359">
        <v>28</v>
      </c>
      <c r="K1359" t="s">
        <v>84</v>
      </c>
      <c r="L1359" t="s">
        <v>85</v>
      </c>
      <c r="M1359" t="s">
        <v>86</v>
      </c>
      <c r="N1359">
        <v>2</v>
      </c>
      <c r="O1359" s="1">
        <v>44673.831006944441</v>
      </c>
      <c r="P1359" s="1">
        <v>44674.447118055556</v>
      </c>
      <c r="Q1359">
        <v>52897</v>
      </c>
      <c r="R1359">
        <v>335</v>
      </c>
      <c r="S1359" t="b">
        <v>0</v>
      </c>
      <c r="T1359" t="s">
        <v>87</v>
      </c>
      <c r="U1359" t="b">
        <v>0</v>
      </c>
      <c r="V1359" t="s">
        <v>322</v>
      </c>
      <c r="W1359" s="1">
        <v>44674.084317129629</v>
      </c>
      <c r="X1359">
        <v>199</v>
      </c>
      <c r="Y1359">
        <v>21</v>
      </c>
      <c r="Z1359">
        <v>0</v>
      </c>
      <c r="AA1359">
        <v>21</v>
      </c>
      <c r="AB1359">
        <v>0</v>
      </c>
      <c r="AC1359">
        <v>0</v>
      </c>
      <c r="AD1359">
        <v>7</v>
      </c>
      <c r="AE1359">
        <v>0</v>
      </c>
      <c r="AF1359">
        <v>0</v>
      </c>
      <c r="AG1359">
        <v>0</v>
      </c>
      <c r="AH1359" t="s">
        <v>1788</v>
      </c>
      <c r="AI1359" s="1">
        <v>44674.447118055556</v>
      </c>
      <c r="AJ1359">
        <v>136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7</v>
      </c>
      <c r="AQ1359">
        <v>0</v>
      </c>
      <c r="AR1359">
        <v>0</v>
      </c>
      <c r="AS1359">
        <v>0</v>
      </c>
      <c r="AT1359" t="s">
        <v>87</v>
      </c>
      <c r="AU1359" t="s">
        <v>87</v>
      </c>
      <c r="AV1359" t="s">
        <v>87</v>
      </c>
      <c r="AW1359" t="s">
        <v>87</v>
      </c>
      <c r="AX1359" t="s">
        <v>87</v>
      </c>
      <c r="AY1359" t="s">
        <v>87</v>
      </c>
      <c r="AZ1359" t="s">
        <v>87</v>
      </c>
      <c r="BA1359" t="s">
        <v>87</v>
      </c>
      <c r="BB1359" t="s">
        <v>87</v>
      </c>
      <c r="BC1359" t="s">
        <v>87</v>
      </c>
      <c r="BD1359" t="s">
        <v>87</v>
      </c>
      <c r="BE1359" t="s">
        <v>87</v>
      </c>
    </row>
    <row r="1360" spans="1:57" hidden="1" x14ac:dyDescent="0.45">
      <c r="A1360" t="s">
        <v>2964</v>
      </c>
      <c r="B1360" t="s">
        <v>79</v>
      </c>
      <c r="C1360" t="s">
        <v>2609</v>
      </c>
      <c r="D1360" t="s">
        <v>81</v>
      </c>
      <c r="E1360" s="2" t="str">
        <f t="shared" si="31"/>
        <v>FX22046994</v>
      </c>
      <c r="F1360" t="s">
        <v>19</v>
      </c>
      <c r="G1360" t="s">
        <v>19</v>
      </c>
      <c r="H1360" t="s">
        <v>82</v>
      </c>
      <c r="I1360" t="s">
        <v>2965</v>
      </c>
      <c r="J1360">
        <v>28</v>
      </c>
      <c r="K1360" t="s">
        <v>84</v>
      </c>
      <c r="L1360" t="s">
        <v>85</v>
      </c>
      <c r="M1360" t="s">
        <v>86</v>
      </c>
      <c r="N1360">
        <v>2</v>
      </c>
      <c r="O1360" s="1">
        <v>44673.83121527778</v>
      </c>
      <c r="P1360" s="1">
        <v>44674.448495370372</v>
      </c>
      <c r="Q1360">
        <v>53056</v>
      </c>
      <c r="R1360">
        <v>277</v>
      </c>
      <c r="S1360" t="b">
        <v>0</v>
      </c>
      <c r="T1360" t="s">
        <v>87</v>
      </c>
      <c r="U1360" t="b">
        <v>0</v>
      </c>
      <c r="V1360" t="s">
        <v>315</v>
      </c>
      <c r="W1360" s="1">
        <v>44674.084803240738</v>
      </c>
      <c r="X1360">
        <v>159</v>
      </c>
      <c r="Y1360">
        <v>21</v>
      </c>
      <c r="Z1360">
        <v>0</v>
      </c>
      <c r="AA1360">
        <v>21</v>
      </c>
      <c r="AB1360">
        <v>0</v>
      </c>
      <c r="AC1360">
        <v>0</v>
      </c>
      <c r="AD1360">
        <v>7</v>
      </c>
      <c r="AE1360">
        <v>0</v>
      </c>
      <c r="AF1360">
        <v>0</v>
      </c>
      <c r="AG1360">
        <v>0</v>
      </c>
      <c r="AH1360" t="s">
        <v>1788</v>
      </c>
      <c r="AI1360" s="1">
        <v>44674.448495370372</v>
      </c>
      <c r="AJ1360">
        <v>118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7</v>
      </c>
      <c r="AQ1360">
        <v>0</v>
      </c>
      <c r="AR1360">
        <v>0</v>
      </c>
      <c r="AS1360">
        <v>0</v>
      </c>
      <c r="AT1360" t="s">
        <v>87</v>
      </c>
      <c r="AU1360" t="s">
        <v>87</v>
      </c>
      <c r="AV1360" t="s">
        <v>87</v>
      </c>
      <c r="AW1360" t="s">
        <v>87</v>
      </c>
      <c r="AX1360" t="s">
        <v>87</v>
      </c>
      <c r="AY1360" t="s">
        <v>87</v>
      </c>
      <c r="AZ1360" t="s">
        <v>87</v>
      </c>
      <c r="BA1360" t="s">
        <v>87</v>
      </c>
      <c r="BB1360" t="s">
        <v>87</v>
      </c>
      <c r="BC1360" t="s">
        <v>87</v>
      </c>
      <c r="BD1360" t="s">
        <v>87</v>
      </c>
      <c r="BE1360" t="s">
        <v>87</v>
      </c>
    </row>
    <row r="1361" spans="1:57" hidden="1" x14ac:dyDescent="0.45">
      <c r="A1361" t="s">
        <v>2966</v>
      </c>
      <c r="B1361" t="s">
        <v>79</v>
      </c>
      <c r="C1361" t="s">
        <v>2967</v>
      </c>
      <c r="D1361" t="s">
        <v>81</v>
      </c>
      <c r="E1361" s="2" t="str">
        <f>HYPERLINK("capsilon://?command=openfolder&amp;siteaddress=FAM.docvelocity-na8.net&amp;folderid=FX09DEA2BE-6509-F28F-9BA4-84F7E916A27C","FX22048376")</f>
        <v>FX22048376</v>
      </c>
      <c r="F1361" t="s">
        <v>19</v>
      </c>
      <c r="G1361" t="s">
        <v>19</v>
      </c>
      <c r="H1361" t="s">
        <v>82</v>
      </c>
      <c r="I1361" t="s">
        <v>2968</v>
      </c>
      <c r="J1361">
        <v>245</v>
      </c>
      <c r="K1361" t="s">
        <v>84</v>
      </c>
      <c r="L1361" t="s">
        <v>85</v>
      </c>
      <c r="M1361" t="s">
        <v>86</v>
      </c>
      <c r="N1361">
        <v>1</v>
      </c>
      <c r="O1361" s="1">
        <v>44673.831712962965</v>
      </c>
      <c r="P1361" s="1">
        <v>44674.092048611114</v>
      </c>
      <c r="Q1361">
        <v>21914</v>
      </c>
      <c r="R1361">
        <v>579</v>
      </c>
      <c r="S1361" t="b">
        <v>0</v>
      </c>
      <c r="T1361" t="s">
        <v>87</v>
      </c>
      <c r="U1361" t="b">
        <v>0</v>
      </c>
      <c r="V1361" t="s">
        <v>320</v>
      </c>
      <c r="W1361" s="1">
        <v>44674.092048611114</v>
      </c>
      <c r="X1361">
        <v>404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245</v>
      </c>
      <c r="AE1361">
        <v>232</v>
      </c>
      <c r="AF1361">
        <v>0</v>
      </c>
      <c r="AG1361">
        <v>5</v>
      </c>
      <c r="AH1361" t="s">
        <v>87</v>
      </c>
      <c r="AI1361" t="s">
        <v>87</v>
      </c>
      <c r="AJ1361" t="s">
        <v>87</v>
      </c>
      <c r="AK1361" t="s">
        <v>87</v>
      </c>
      <c r="AL1361" t="s">
        <v>87</v>
      </c>
      <c r="AM1361" t="s">
        <v>87</v>
      </c>
      <c r="AN1361" t="s">
        <v>87</v>
      </c>
      <c r="AO1361" t="s">
        <v>87</v>
      </c>
      <c r="AP1361" t="s">
        <v>87</v>
      </c>
      <c r="AQ1361" t="s">
        <v>87</v>
      </c>
      <c r="AR1361" t="s">
        <v>87</v>
      </c>
      <c r="AS1361" t="s">
        <v>87</v>
      </c>
      <c r="AT1361" t="s">
        <v>87</v>
      </c>
      <c r="AU1361" t="s">
        <v>87</v>
      </c>
      <c r="AV1361" t="s">
        <v>87</v>
      </c>
      <c r="AW1361" t="s">
        <v>87</v>
      </c>
      <c r="AX1361" t="s">
        <v>87</v>
      </c>
      <c r="AY1361" t="s">
        <v>87</v>
      </c>
      <c r="AZ1361" t="s">
        <v>87</v>
      </c>
      <c r="BA1361" t="s">
        <v>87</v>
      </c>
      <c r="BB1361" t="s">
        <v>87</v>
      </c>
      <c r="BC1361" t="s">
        <v>87</v>
      </c>
      <c r="BD1361" t="s">
        <v>87</v>
      </c>
      <c r="BE1361" t="s">
        <v>87</v>
      </c>
    </row>
    <row r="1362" spans="1:57" hidden="1" x14ac:dyDescent="0.45">
      <c r="A1362" t="s">
        <v>2969</v>
      </c>
      <c r="B1362" t="s">
        <v>79</v>
      </c>
      <c r="C1362" t="s">
        <v>2967</v>
      </c>
      <c r="D1362" t="s">
        <v>81</v>
      </c>
      <c r="E1362" s="2" t="str">
        <f>HYPERLINK("capsilon://?command=openfolder&amp;siteaddress=FAM.docvelocity-na8.net&amp;folderid=FX09DEA2BE-6509-F28F-9BA4-84F7E916A27C","FX22048376")</f>
        <v>FX22048376</v>
      </c>
      <c r="F1362" t="s">
        <v>19</v>
      </c>
      <c r="G1362" t="s">
        <v>19</v>
      </c>
      <c r="H1362" t="s">
        <v>82</v>
      </c>
      <c r="I1362" t="s">
        <v>2970</v>
      </c>
      <c r="J1362">
        <v>168</v>
      </c>
      <c r="K1362" t="s">
        <v>84</v>
      </c>
      <c r="L1362" t="s">
        <v>85</v>
      </c>
      <c r="M1362" t="s">
        <v>86</v>
      </c>
      <c r="N1362">
        <v>1</v>
      </c>
      <c r="O1362" s="1">
        <v>44673.831875000003</v>
      </c>
      <c r="P1362" s="1">
        <v>44674.107812499999</v>
      </c>
      <c r="Q1362">
        <v>22929</v>
      </c>
      <c r="R1362">
        <v>912</v>
      </c>
      <c r="S1362" t="b">
        <v>0</v>
      </c>
      <c r="T1362" t="s">
        <v>87</v>
      </c>
      <c r="U1362" t="b">
        <v>0</v>
      </c>
      <c r="V1362" t="s">
        <v>320</v>
      </c>
      <c r="W1362" s="1">
        <v>44674.107812499999</v>
      </c>
      <c r="X1362">
        <v>358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168</v>
      </c>
      <c r="AE1362">
        <v>142</v>
      </c>
      <c r="AF1362">
        <v>0</v>
      </c>
      <c r="AG1362">
        <v>5</v>
      </c>
      <c r="AH1362" t="s">
        <v>87</v>
      </c>
      <c r="AI1362" t="s">
        <v>87</v>
      </c>
      <c r="AJ1362" t="s">
        <v>87</v>
      </c>
      <c r="AK1362" t="s">
        <v>87</v>
      </c>
      <c r="AL1362" t="s">
        <v>87</v>
      </c>
      <c r="AM1362" t="s">
        <v>87</v>
      </c>
      <c r="AN1362" t="s">
        <v>87</v>
      </c>
      <c r="AO1362" t="s">
        <v>87</v>
      </c>
      <c r="AP1362" t="s">
        <v>87</v>
      </c>
      <c r="AQ1362" t="s">
        <v>87</v>
      </c>
      <c r="AR1362" t="s">
        <v>87</v>
      </c>
      <c r="AS1362" t="s">
        <v>87</v>
      </c>
      <c r="AT1362" t="s">
        <v>87</v>
      </c>
      <c r="AU1362" t="s">
        <v>87</v>
      </c>
      <c r="AV1362" t="s">
        <v>87</v>
      </c>
      <c r="AW1362" t="s">
        <v>87</v>
      </c>
      <c r="AX1362" t="s">
        <v>87</v>
      </c>
      <c r="AY1362" t="s">
        <v>87</v>
      </c>
      <c r="AZ1362" t="s">
        <v>87</v>
      </c>
      <c r="BA1362" t="s">
        <v>87</v>
      </c>
      <c r="BB1362" t="s">
        <v>87</v>
      </c>
      <c r="BC1362" t="s">
        <v>87</v>
      </c>
      <c r="BD1362" t="s">
        <v>87</v>
      </c>
      <c r="BE1362" t="s">
        <v>87</v>
      </c>
    </row>
    <row r="1363" spans="1:57" hidden="1" x14ac:dyDescent="0.45">
      <c r="A1363" t="s">
        <v>2971</v>
      </c>
      <c r="B1363" t="s">
        <v>79</v>
      </c>
      <c r="C1363" t="s">
        <v>2967</v>
      </c>
      <c r="D1363" t="s">
        <v>81</v>
      </c>
      <c r="E1363" s="2" t="str">
        <f>HYPERLINK("capsilon://?command=openfolder&amp;siteaddress=FAM.docvelocity-na8.net&amp;folderid=FX09DEA2BE-6509-F28F-9BA4-84F7E916A27C","FX22048376")</f>
        <v>FX22048376</v>
      </c>
      <c r="F1363" t="s">
        <v>19</v>
      </c>
      <c r="G1363" t="s">
        <v>19</v>
      </c>
      <c r="H1363" t="s">
        <v>82</v>
      </c>
      <c r="I1363" t="s">
        <v>2972</v>
      </c>
      <c r="J1363">
        <v>215</v>
      </c>
      <c r="K1363" t="s">
        <v>84</v>
      </c>
      <c r="L1363" t="s">
        <v>85</v>
      </c>
      <c r="M1363" t="s">
        <v>86</v>
      </c>
      <c r="N1363">
        <v>1</v>
      </c>
      <c r="O1363" s="1">
        <v>44673.83222222222</v>
      </c>
      <c r="P1363" s="1">
        <v>44674.110821759263</v>
      </c>
      <c r="Q1363">
        <v>23318</v>
      </c>
      <c r="R1363">
        <v>753</v>
      </c>
      <c r="S1363" t="b">
        <v>0</v>
      </c>
      <c r="T1363" t="s">
        <v>87</v>
      </c>
      <c r="U1363" t="b">
        <v>0</v>
      </c>
      <c r="V1363" t="s">
        <v>320</v>
      </c>
      <c r="W1363" s="1">
        <v>44674.110821759263</v>
      </c>
      <c r="X1363">
        <v>259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215</v>
      </c>
      <c r="AE1363">
        <v>202</v>
      </c>
      <c r="AF1363">
        <v>0</v>
      </c>
      <c r="AG1363">
        <v>5</v>
      </c>
      <c r="AH1363" t="s">
        <v>87</v>
      </c>
      <c r="AI1363" t="s">
        <v>87</v>
      </c>
      <c r="AJ1363" t="s">
        <v>87</v>
      </c>
      <c r="AK1363" t="s">
        <v>87</v>
      </c>
      <c r="AL1363" t="s">
        <v>87</v>
      </c>
      <c r="AM1363" t="s">
        <v>87</v>
      </c>
      <c r="AN1363" t="s">
        <v>87</v>
      </c>
      <c r="AO1363" t="s">
        <v>87</v>
      </c>
      <c r="AP1363" t="s">
        <v>87</v>
      </c>
      <c r="AQ1363" t="s">
        <v>87</v>
      </c>
      <c r="AR1363" t="s">
        <v>87</v>
      </c>
      <c r="AS1363" t="s">
        <v>87</v>
      </c>
      <c r="AT1363" t="s">
        <v>87</v>
      </c>
      <c r="AU1363" t="s">
        <v>87</v>
      </c>
      <c r="AV1363" t="s">
        <v>87</v>
      </c>
      <c r="AW1363" t="s">
        <v>87</v>
      </c>
      <c r="AX1363" t="s">
        <v>87</v>
      </c>
      <c r="AY1363" t="s">
        <v>87</v>
      </c>
      <c r="AZ1363" t="s">
        <v>87</v>
      </c>
      <c r="BA1363" t="s">
        <v>87</v>
      </c>
      <c r="BB1363" t="s">
        <v>87</v>
      </c>
      <c r="BC1363" t="s">
        <v>87</v>
      </c>
      <c r="BD1363" t="s">
        <v>87</v>
      </c>
      <c r="BE1363" t="s">
        <v>87</v>
      </c>
    </row>
    <row r="1364" spans="1:57" hidden="1" x14ac:dyDescent="0.45">
      <c r="A1364" t="s">
        <v>2973</v>
      </c>
      <c r="B1364" t="s">
        <v>79</v>
      </c>
      <c r="C1364" t="s">
        <v>2974</v>
      </c>
      <c r="D1364" t="s">
        <v>81</v>
      </c>
      <c r="E1364" s="2" t="str">
        <f>HYPERLINK("capsilon://?command=openfolder&amp;siteaddress=FAM.docvelocity-na8.net&amp;folderid=FX8F492FCA-E45C-B224-F0AD-07EA2D10B165","FX22048670")</f>
        <v>FX22048670</v>
      </c>
      <c r="F1364" t="s">
        <v>19</v>
      </c>
      <c r="G1364" t="s">
        <v>19</v>
      </c>
      <c r="H1364" t="s">
        <v>82</v>
      </c>
      <c r="I1364" t="s">
        <v>2975</v>
      </c>
      <c r="J1364">
        <v>46</v>
      </c>
      <c r="K1364" t="s">
        <v>84</v>
      </c>
      <c r="L1364" t="s">
        <v>85</v>
      </c>
      <c r="M1364" t="s">
        <v>86</v>
      </c>
      <c r="N1364">
        <v>2</v>
      </c>
      <c r="O1364" s="1">
        <v>44673.832291666666</v>
      </c>
      <c r="P1364" s="1">
        <v>44674.482754629629</v>
      </c>
      <c r="Q1364">
        <v>55819</v>
      </c>
      <c r="R1364">
        <v>381</v>
      </c>
      <c r="S1364" t="b">
        <v>0</v>
      </c>
      <c r="T1364" t="s">
        <v>87</v>
      </c>
      <c r="U1364" t="b">
        <v>0</v>
      </c>
      <c r="V1364" t="s">
        <v>322</v>
      </c>
      <c r="W1364" s="1">
        <v>44674.088946759257</v>
      </c>
      <c r="X1364">
        <v>185</v>
      </c>
      <c r="Y1364">
        <v>41</v>
      </c>
      <c r="Z1364">
        <v>0</v>
      </c>
      <c r="AA1364">
        <v>41</v>
      </c>
      <c r="AB1364">
        <v>0</v>
      </c>
      <c r="AC1364">
        <v>1</v>
      </c>
      <c r="AD1364">
        <v>5</v>
      </c>
      <c r="AE1364">
        <v>0</v>
      </c>
      <c r="AF1364">
        <v>0</v>
      </c>
      <c r="AG1364">
        <v>0</v>
      </c>
      <c r="AH1364" t="s">
        <v>1788</v>
      </c>
      <c r="AI1364" s="1">
        <v>44674.482754629629</v>
      </c>
      <c r="AJ1364">
        <v>158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5</v>
      </c>
      <c r="AQ1364">
        <v>0</v>
      </c>
      <c r="AR1364">
        <v>0</v>
      </c>
      <c r="AS1364">
        <v>0</v>
      </c>
      <c r="AT1364" t="s">
        <v>87</v>
      </c>
      <c r="AU1364" t="s">
        <v>87</v>
      </c>
      <c r="AV1364" t="s">
        <v>87</v>
      </c>
      <c r="AW1364" t="s">
        <v>87</v>
      </c>
      <c r="AX1364" t="s">
        <v>87</v>
      </c>
      <c r="AY1364" t="s">
        <v>87</v>
      </c>
      <c r="AZ1364" t="s">
        <v>87</v>
      </c>
      <c r="BA1364" t="s">
        <v>87</v>
      </c>
      <c r="BB1364" t="s">
        <v>87</v>
      </c>
      <c r="BC1364" t="s">
        <v>87</v>
      </c>
      <c r="BD1364" t="s">
        <v>87</v>
      </c>
      <c r="BE1364" t="s">
        <v>87</v>
      </c>
    </row>
    <row r="1365" spans="1:57" hidden="1" x14ac:dyDescent="0.45">
      <c r="A1365" t="s">
        <v>2976</v>
      </c>
      <c r="B1365" t="s">
        <v>79</v>
      </c>
      <c r="C1365" t="s">
        <v>2974</v>
      </c>
      <c r="D1365" t="s">
        <v>81</v>
      </c>
      <c r="E1365" s="2" t="str">
        <f>HYPERLINK("capsilon://?command=openfolder&amp;siteaddress=FAM.docvelocity-na8.net&amp;folderid=FX8F492FCA-E45C-B224-F0AD-07EA2D10B165","FX22048670")</f>
        <v>FX22048670</v>
      </c>
      <c r="F1365" t="s">
        <v>19</v>
      </c>
      <c r="G1365" t="s">
        <v>19</v>
      </c>
      <c r="H1365" t="s">
        <v>82</v>
      </c>
      <c r="I1365" t="s">
        <v>2977</v>
      </c>
      <c r="J1365">
        <v>46</v>
      </c>
      <c r="K1365" t="s">
        <v>84</v>
      </c>
      <c r="L1365" t="s">
        <v>85</v>
      </c>
      <c r="M1365" t="s">
        <v>86</v>
      </c>
      <c r="N1365">
        <v>2</v>
      </c>
      <c r="O1365" s="1">
        <v>44673.832499999997</v>
      </c>
      <c r="P1365" s="1">
        <v>44674.484398148146</v>
      </c>
      <c r="Q1365">
        <v>56083</v>
      </c>
      <c r="R1365">
        <v>241</v>
      </c>
      <c r="S1365" t="b">
        <v>0</v>
      </c>
      <c r="T1365" t="s">
        <v>87</v>
      </c>
      <c r="U1365" t="b">
        <v>0</v>
      </c>
      <c r="V1365" t="s">
        <v>322</v>
      </c>
      <c r="W1365" s="1">
        <v>44674.090115740742</v>
      </c>
      <c r="X1365">
        <v>100</v>
      </c>
      <c r="Y1365">
        <v>41</v>
      </c>
      <c r="Z1365">
        <v>0</v>
      </c>
      <c r="AA1365">
        <v>41</v>
      </c>
      <c r="AB1365">
        <v>0</v>
      </c>
      <c r="AC1365">
        <v>1</v>
      </c>
      <c r="AD1365">
        <v>5</v>
      </c>
      <c r="AE1365">
        <v>0</v>
      </c>
      <c r="AF1365">
        <v>0</v>
      </c>
      <c r="AG1365">
        <v>0</v>
      </c>
      <c r="AH1365" t="s">
        <v>1788</v>
      </c>
      <c r="AI1365" s="1">
        <v>44674.484398148146</v>
      </c>
      <c r="AJ1365">
        <v>141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5</v>
      </c>
      <c r="AQ1365">
        <v>0</v>
      </c>
      <c r="AR1365">
        <v>0</v>
      </c>
      <c r="AS1365">
        <v>0</v>
      </c>
      <c r="AT1365" t="s">
        <v>87</v>
      </c>
      <c r="AU1365" t="s">
        <v>87</v>
      </c>
      <c r="AV1365" t="s">
        <v>87</v>
      </c>
      <c r="AW1365" t="s">
        <v>87</v>
      </c>
      <c r="AX1365" t="s">
        <v>87</v>
      </c>
      <c r="AY1365" t="s">
        <v>87</v>
      </c>
      <c r="AZ1365" t="s">
        <v>87</v>
      </c>
      <c r="BA1365" t="s">
        <v>87</v>
      </c>
      <c r="BB1365" t="s">
        <v>87</v>
      </c>
      <c r="BC1365" t="s">
        <v>87</v>
      </c>
      <c r="BD1365" t="s">
        <v>87</v>
      </c>
      <c r="BE1365" t="s">
        <v>87</v>
      </c>
    </row>
    <row r="1366" spans="1:57" hidden="1" x14ac:dyDescent="0.45">
      <c r="A1366" t="s">
        <v>2978</v>
      </c>
      <c r="B1366" t="s">
        <v>79</v>
      </c>
      <c r="C1366" t="s">
        <v>2974</v>
      </c>
      <c r="D1366" t="s">
        <v>81</v>
      </c>
      <c r="E1366" s="2" t="str">
        <f>HYPERLINK("capsilon://?command=openfolder&amp;siteaddress=FAM.docvelocity-na8.net&amp;folderid=FX8F492FCA-E45C-B224-F0AD-07EA2D10B165","FX22048670")</f>
        <v>FX22048670</v>
      </c>
      <c r="F1366" t="s">
        <v>19</v>
      </c>
      <c r="G1366" t="s">
        <v>19</v>
      </c>
      <c r="H1366" t="s">
        <v>82</v>
      </c>
      <c r="I1366" t="s">
        <v>2979</v>
      </c>
      <c r="J1366">
        <v>28</v>
      </c>
      <c r="K1366" t="s">
        <v>84</v>
      </c>
      <c r="L1366" t="s">
        <v>85</v>
      </c>
      <c r="M1366" t="s">
        <v>86</v>
      </c>
      <c r="N1366">
        <v>2</v>
      </c>
      <c r="O1366" s="1">
        <v>44673.832604166666</v>
      </c>
      <c r="P1366" s="1">
        <v>44674.485601851855</v>
      </c>
      <c r="Q1366">
        <v>56230</v>
      </c>
      <c r="R1366">
        <v>189</v>
      </c>
      <c r="S1366" t="b">
        <v>0</v>
      </c>
      <c r="T1366" t="s">
        <v>87</v>
      </c>
      <c r="U1366" t="b">
        <v>0</v>
      </c>
      <c r="V1366" t="s">
        <v>322</v>
      </c>
      <c r="W1366" s="1">
        <v>44674.091111111113</v>
      </c>
      <c r="X1366">
        <v>86</v>
      </c>
      <c r="Y1366">
        <v>21</v>
      </c>
      <c r="Z1366">
        <v>0</v>
      </c>
      <c r="AA1366">
        <v>21</v>
      </c>
      <c r="AB1366">
        <v>0</v>
      </c>
      <c r="AC1366">
        <v>0</v>
      </c>
      <c r="AD1366">
        <v>7</v>
      </c>
      <c r="AE1366">
        <v>0</v>
      </c>
      <c r="AF1366">
        <v>0</v>
      </c>
      <c r="AG1366">
        <v>0</v>
      </c>
      <c r="AH1366" t="s">
        <v>1788</v>
      </c>
      <c r="AI1366" s="1">
        <v>44674.485601851855</v>
      </c>
      <c r="AJ1366">
        <v>103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7</v>
      </c>
      <c r="AQ1366">
        <v>0</v>
      </c>
      <c r="AR1366">
        <v>0</v>
      </c>
      <c r="AS1366">
        <v>0</v>
      </c>
      <c r="AT1366" t="s">
        <v>87</v>
      </c>
      <c r="AU1366" t="s">
        <v>87</v>
      </c>
      <c r="AV1366" t="s">
        <v>87</v>
      </c>
      <c r="AW1366" t="s">
        <v>87</v>
      </c>
      <c r="AX1366" t="s">
        <v>87</v>
      </c>
      <c r="AY1366" t="s">
        <v>87</v>
      </c>
      <c r="AZ1366" t="s">
        <v>87</v>
      </c>
      <c r="BA1366" t="s">
        <v>87</v>
      </c>
      <c r="BB1366" t="s">
        <v>87</v>
      </c>
      <c r="BC1366" t="s">
        <v>87</v>
      </c>
      <c r="BD1366" t="s">
        <v>87</v>
      </c>
      <c r="BE1366" t="s">
        <v>87</v>
      </c>
    </row>
    <row r="1367" spans="1:57" hidden="1" x14ac:dyDescent="0.45">
      <c r="A1367" t="s">
        <v>2980</v>
      </c>
      <c r="B1367" t="s">
        <v>79</v>
      </c>
      <c r="C1367" t="s">
        <v>2967</v>
      </c>
      <c r="D1367" t="s">
        <v>81</v>
      </c>
      <c r="E1367" s="2" t="str">
        <f>HYPERLINK("capsilon://?command=openfolder&amp;siteaddress=FAM.docvelocity-na8.net&amp;folderid=FX09DEA2BE-6509-F28F-9BA4-84F7E916A27C","FX22048376")</f>
        <v>FX22048376</v>
      </c>
      <c r="F1367" t="s">
        <v>19</v>
      </c>
      <c r="G1367" t="s">
        <v>19</v>
      </c>
      <c r="H1367" t="s">
        <v>82</v>
      </c>
      <c r="I1367" t="s">
        <v>2981</v>
      </c>
      <c r="J1367">
        <v>235</v>
      </c>
      <c r="K1367" t="s">
        <v>84</v>
      </c>
      <c r="L1367" t="s">
        <v>85</v>
      </c>
      <c r="M1367" t="s">
        <v>86</v>
      </c>
      <c r="N1367">
        <v>1</v>
      </c>
      <c r="O1367" s="1">
        <v>44673.832638888889</v>
      </c>
      <c r="P1367" s="1">
        <v>44674.114930555559</v>
      </c>
      <c r="Q1367">
        <v>23591</v>
      </c>
      <c r="R1367">
        <v>799</v>
      </c>
      <c r="S1367" t="b">
        <v>0</v>
      </c>
      <c r="T1367" t="s">
        <v>87</v>
      </c>
      <c r="U1367" t="b">
        <v>0</v>
      </c>
      <c r="V1367" t="s">
        <v>320</v>
      </c>
      <c r="W1367" s="1">
        <v>44674.114930555559</v>
      </c>
      <c r="X1367">
        <v>354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235</v>
      </c>
      <c r="AE1367">
        <v>222</v>
      </c>
      <c r="AF1367">
        <v>0</v>
      </c>
      <c r="AG1367">
        <v>6</v>
      </c>
      <c r="AH1367" t="s">
        <v>87</v>
      </c>
      <c r="AI1367" t="s">
        <v>87</v>
      </c>
      <c r="AJ1367" t="s">
        <v>87</v>
      </c>
      <c r="AK1367" t="s">
        <v>87</v>
      </c>
      <c r="AL1367" t="s">
        <v>87</v>
      </c>
      <c r="AM1367" t="s">
        <v>87</v>
      </c>
      <c r="AN1367" t="s">
        <v>87</v>
      </c>
      <c r="AO1367" t="s">
        <v>87</v>
      </c>
      <c r="AP1367" t="s">
        <v>87</v>
      </c>
      <c r="AQ1367" t="s">
        <v>87</v>
      </c>
      <c r="AR1367" t="s">
        <v>87</v>
      </c>
      <c r="AS1367" t="s">
        <v>87</v>
      </c>
      <c r="AT1367" t="s">
        <v>87</v>
      </c>
      <c r="AU1367" t="s">
        <v>87</v>
      </c>
      <c r="AV1367" t="s">
        <v>87</v>
      </c>
      <c r="AW1367" t="s">
        <v>87</v>
      </c>
      <c r="AX1367" t="s">
        <v>87</v>
      </c>
      <c r="AY1367" t="s">
        <v>87</v>
      </c>
      <c r="AZ1367" t="s">
        <v>87</v>
      </c>
      <c r="BA1367" t="s">
        <v>87</v>
      </c>
      <c r="BB1367" t="s">
        <v>87</v>
      </c>
      <c r="BC1367" t="s">
        <v>87</v>
      </c>
      <c r="BD1367" t="s">
        <v>87</v>
      </c>
      <c r="BE1367" t="s">
        <v>87</v>
      </c>
    </row>
    <row r="1368" spans="1:57" hidden="1" x14ac:dyDescent="0.45">
      <c r="A1368" t="s">
        <v>2982</v>
      </c>
      <c r="B1368" t="s">
        <v>79</v>
      </c>
      <c r="C1368" t="s">
        <v>2983</v>
      </c>
      <c r="D1368" t="s">
        <v>81</v>
      </c>
      <c r="E1368" s="2" t="str">
        <f>HYPERLINK("capsilon://?command=openfolder&amp;siteaddress=FAM.docvelocity-na8.net&amp;folderid=FXD5B4149A-FEBF-8E84-D1FB-F76229A906E6","FX22048093")</f>
        <v>FX22048093</v>
      </c>
      <c r="F1368" t="s">
        <v>19</v>
      </c>
      <c r="G1368" t="s">
        <v>19</v>
      </c>
      <c r="H1368" t="s">
        <v>82</v>
      </c>
      <c r="I1368" t="s">
        <v>2984</v>
      </c>
      <c r="J1368">
        <v>174</v>
      </c>
      <c r="K1368" t="s">
        <v>84</v>
      </c>
      <c r="L1368" t="s">
        <v>85</v>
      </c>
      <c r="M1368" t="s">
        <v>86</v>
      </c>
      <c r="N1368">
        <v>1</v>
      </c>
      <c r="O1368" s="1">
        <v>44673.83284722222</v>
      </c>
      <c r="P1368" s="1">
        <v>44674.118981481479</v>
      </c>
      <c r="Q1368">
        <v>23833</v>
      </c>
      <c r="R1368">
        <v>889</v>
      </c>
      <c r="S1368" t="b">
        <v>0</v>
      </c>
      <c r="T1368" t="s">
        <v>87</v>
      </c>
      <c r="U1368" t="b">
        <v>0</v>
      </c>
      <c r="V1368" t="s">
        <v>320</v>
      </c>
      <c r="W1368" s="1">
        <v>44674.118981481479</v>
      </c>
      <c r="X1368">
        <v>349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174</v>
      </c>
      <c r="AE1368">
        <v>161</v>
      </c>
      <c r="AF1368">
        <v>0</v>
      </c>
      <c r="AG1368">
        <v>5</v>
      </c>
      <c r="AH1368" t="s">
        <v>87</v>
      </c>
      <c r="AI1368" t="s">
        <v>87</v>
      </c>
      <c r="AJ1368" t="s">
        <v>87</v>
      </c>
      <c r="AK1368" t="s">
        <v>87</v>
      </c>
      <c r="AL1368" t="s">
        <v>87</v>
      </c>
      <c r="AM1368" t="s">
        <v>87</v>
      </c>
      <c r="AN1368" t="s">
        <v>87</v>
      </c>
      <c r="AO1368" t="s">
        <v>87</v>
      </c>
      <c r="AP1368" t="s">
        <v>87</v>
      </c>
      <c r="AQ1368" t="s">
        <v>87</v>
      </c>
      <c r="AR1368" t="s">
        <v>87</v>
      </c>
      <c r="AS1368" t="s">
        <v>87</v>
      </c>
      <c r="AT1368" t="s">
        <v>87</v>
      </c>
      <c r="AU1368" t="s">
        <v>87</v>
      </c>
      <c r="AV1368" t="s">
        <v>87</v>
      </c>
      <c r="AW1368" t="s">
        <v>87</v>
      </c>
      <c r="AX1368" t="s">
        <v>87</v>
      </c>
      <c r="AY1368" t="s">
        <v>87</v>
      </c>
      <c r="AZ1368" t="s">
        <v>87</v>
      </c>
      <c r="BA1368" t="s">
        <v>87</v>
      </c>
      <c r="BB1368" t="s">
        <v>87</v>
      </c>
      <c r="BC1368" t="s">
        <v>87</v>
      </c>
      <c r="BD1368" t="s">
        <v>87</v>
      </c>
      <c r="BE1368" t="s">
        <v>87</v>
      </c>
    </row>
    <row r="1369" spans="1:57" hidden="1" x14ac:dyDescent="0.45">
      <c r="A1369" t="s">
        <v>2985</v>
      </c>
      <c r="B1369" t="s">
        <v>79</v>
      </c>
      <c r="C1369" t="s">
        <v>2974</v>
      </c>
      <c r="D1369" t="s">
        <v>81</v>
      </c>
      <c r="E1369" s="2" t="str">
        <f>HYPERLINK("capsilon://?command=openfolder&amp;siteaddress=FAM.docvelocity-na8.net&amp;folderid=FX8F492FCA-E45C-B224-F0AD-07EA2D10B165","FX22048670")</f>
        <v>FX22048670</v>
      </c>
      <c r="F1369" t="s">
        <v>19</v>
      </c>
      <c r="G1369" t="s">
        <v>19</v>
      </c>
      <c r="H1369" t="s">
        <v>82</v>
      </c>
      <c r="I1369" t="s">
        <v>2986</v>
      </c>
      <c r="J1369">
        <v>56</v>
      </c>
      <c r="K1369" t="s">
        <v>84</v>
      </c>
      <c r="L1369" t="s">
        <v>85</v>
      </c>
      <c r="M1369" t="s">
        <v>86</v>
      </c>
      <c r="N1369">
        <v>2</v>
      </c>
      <c r="O1369" s="1">
        <v>44673.83326388889</v>
      </c>
      <c r="P1369" s="1">
        <v>44674.488310185188</v>
      </c>
      <c r="Q1369">
        <v>56063</v>
      </c>
      <c r="R1369">
        <v>533</v>
      </c>
      <c r="S1369" t="b">
        <v>0</v>
      </c>
      <c r="T1369" t="s">
        <v>87</v>
      </c>
      <c r="U1369" t="b">
        <v>0</v>
      </c>
      <c r="V1369" t="s">
        <v>322</v>
      </c>
      <c r="W1369" s="1">
        <v>44674.09584490741</v>
      </c>
      <c r="X1369">
        <v>300</v>
      </c>
      <c r="Y1369">
        <v>51</v>
      </c>
      <c r="Z1369">
        <v>0</v>
      </c>
      <c r="AA1369">
        <v>51</v>
      </c>
      <c r="AB1369">
        <v>0</v>
      </c>
      <c r="AC1369">
        <v>9</v>
      </c>
      <c r="AD1369">
        <v>5</v>
      </c>
      <c r="AE1369">
        <v>0</v>
      </c>
      <c r="AF1369">
        <v>0</v>
      </c>
      <c r="AG1369">
        <v>0</v>
      </c>
      <c r="AH1369" t="s">
        <v>1788</v>
      </c>
      <c r="AI1369" s="1">
        <v>44674.488310185188</v>
      </c>
      <c r="AJ1369">
        <v>233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5</v>
      </c>
      <c r="AQ1369">
        <v>0</v>
      </c>
      <c r="AR1369">
        <v>0</v>
      </c>
      <c r="AS1369">
        <v>0</v>
      </c>
      <c r="AT1369" t="s">
        <v>87</v>
      </c>
      <c r="AU1369" t="s">
        <v>87</v>
      </c>
      <c r="AV1369" t="s">
        <v>87</v>
      </c>
      <c r="AW1369" t="s">
        <v>87</v>
      </c>
      <c r="AX1369" t="s">
        <v>87</v>
      </c>
      <c r="AY1369" t="s">
        <v>87</v>
      </c>
      <c r="AZ1369" t="s">
        <v>87</v>
      </c>
      <c r="BA1369" t="s">
        <v>87</v>
      </c>
      <c r="BB1369" t="s">
        <v>87</v>
      </c>
      <c r="BC1369" t="s">
        <v>87</v>
      </c>
      <c r="BD1369" t="s">
        <v>87</v>
      </c>
      <c r="BE1369" t="s">
        <v>87</v>
      </c>
    </row>
    <row r="1370" spans="1:57" hidden="1" x14ac:dyDescent="0.45">
      <c r="A1370" t="s">
        <v>2987</v>
      </c>
      <c r="B1370" t="s">
        <v>79</v>
      </c>
      <c r="C1370" t="s">
        <v>2974</v>
      </c>
      <c r="D1370" t="s">
        <v>81</v>
      </c>
      <c r="E1370" s="2" t="str">
        <f>HYPERLINK("capsilon://?command=openfolder&amp;siteaddress=FAM.docvelocity-na8.net&amp;folderid=FX8F492FCA-E45C-B224-F0AD-07EA2D10B165","FX22048670")</f>
        <v>FX22048670</v>
      </c>
      <c r="F1370" t="s">
        <v>19</v>
      </c>
      <c r="G1370" t="s">
        <v>19</v>
      </c>
      <c r="H1370" t="s">
        <v>82</v>
      </c>
      <c r="I1370" t="s">
        <v>2988</v>
      </c>
      <c r="J1370">
        <v>56</v>
      </c>
      <c r="K1370" t="s">
        <v>84</v>
      </c>
      <c r="L1370" t="s">
        <v>85</v>
      </c>
      <c r="M1370" t="s">
        <v>86</v>
      </c>
      <c r="N1370">
        <v>2</v>
      </c>
      <c r="O1370" s="1">
        <v>44673.833298611113</v>
      </c>
      <c r="P1370" s="1">
        <v>44674.494791666664</v>
      </c>
      <c r="Q1370">
        <v>56447</v>
      </c>
      <c r="R1370">
        <v>706</v>
      </c>
      <c r="S1370" t="b">
        <v>0</v>
      </c>
      <c r="T1370" t="s">
        <v>87</v>
      </c>
      <c r="U1370" t="b">
        <v>0</v>
      </c>
      <c r="V1370" t="s">
        <v>315</v>
      </c>
      <c r="W1370" s="1">
        <v>44674.109756944446</v>
      </c>
      <c r="X1370">
        <v>274</v>
      </c>
      <c r="Y1370">
        <v>51</v>
      </c>
      <c r="Z1370">
        <v>0</v>
      </c>
      <c r="AA1370">
        <v>51</v>
      </c>
      <c r="AB1370">
        <v>0</v>
      </c>
      <c r="AC1370">
        <v>5</v>
      </c>
      <c r="AD1370">
        <v>5</v>
      </c>
      <c r="AE1370">
        <v>0</v>
      </c>
      <c r="AF1370">
        <v>0</v>
      </c>
      <c r="AG1370">
        <v>0</v>
      </c>
      <c r="AH1370" t="s">
        <v>1788</v>
      </c>
      <c r="AI1370" s="1">
        <v>44674.494791666664</v>
      </c>
      <c r="AJ1370">
        <v>362</v>
      </c>
      <c r="AK1370">
        <v>9</v>
      </c>
      <c r="AL1370">
        <v>0</v>
      </c>
      <c r="AM1370">
        <v>9</v>
      </c>
      <c r="AN1370">
        <v>0</v>
      </c>
      <c r="AO1370">
        <v>8</v>
      </c>
      <c r="AP1370">
        <v>-4</v>
      </c>
      <c r="AQ1370">
        <v>0</v>
      </c>
      <c r="AR1370">
        <v>0</v>
      </c>
      <c r="AS1370">
        <v>0</v>
      </c>
      <c r="AT1370" t="s">
        <v>87</v>
      </c>
      <c r="AU1370" t="s">
        <v>87</v>
      </c>
      <c r="AV1370" t="s">
        <v>87</v>
      </c>
      <c r="AW1370" t="s">
        <v>87</v>
      </c>
      <c r="AX1370" t="s">
        <v>87</v>
      </c>
      <c r="AY1370" t="s">
        <v>87</v>
      </c>
      <c r="AZ1370" t="s">
        <v>87</v>
      </c>
      <c r="BA1370" t="s">
        <v>87</v>
      </c>
      <c r="BB1370" t="s">
        <v>87</v>
      </c>
      <c r="BC1370" t="s">
        <v>87</v>
      </c>
      <c r="BD1370" t="s">
        <v>87</v>
      </c>
      <c r="BE1370" t="s">
        <v>87</v>
      </c>
    </row>
    <row r="1371" spans="1:57" hidden="1" x14ac:dyDescent="0.45">
      <c r="A1371" t="s">
        <v>2989</v>
      </c>
      <c r="B1371" t="s">
        <v>79</v>
      </c>
      <c r="C1371" t="s">
        <v>2907</v>
      </c>
      <c r="D1371" t="s">
        <v>81</v>
      </c>
      <c r="E1371" s="2" t="str">
        <f>HYPERLINK("capsilon://?command=openfolder&amp;siteaddress=FAM.docvelocity-na8.net&amp;folderid=FX4D39D731-9714-EC60-36FB-2B9A6FDDE7D0","FX22048275")</f>
        <v>FX22048275</v>
      </c>
      <c r="F1371" t="s">
        <v>19</v>
      </c>
      <c r="G1371" t="s">
        <v>19</v>
      </c>
      <c r="H1371" t="s">
        <v>82</v>
      </c>
      <c r="I1371" t="s">
        <v>2908</v>
      </c>
      <c r="J1371">
        <v>757</v>
      </c>
      <c r="K1371" t="s">
        <v>84</v>
      </c>
      <c r="L1371" t="s">
        <v>85</v>
      </c>
      <c r="M1371" t="s">
        <v>86</v>
      </c>
      <c r="N1371">
        <v>2</v>
      </c>
      <c r="O1371" s="1">
        <v>44673.83388888889</v>
      </c>
      <c r="P1371" s="1">
        <v>44673.909756944442</v>
      </c>
      <c r="Q1371">
        <v>2536</v>
      </c>
      <c r="R1371">
        <v>4019</v>
      </c>
      <c r="S1371" t="b">
        <v>0</v>
      </c>
      <c r="T1371" t="s">
        <v>87</v>
      </c>
      <c r="U1371" t="b">
        <v>1</v>
      </c>
      <c r="V1371" t="s">
        <v>315</v>
      </c>
      <c r="W1371" s="1">
        <v>44673.885034722225</v>
      </c>
      <c r="X1371">
        <v>2430</v>
      </c>
      <c r="Y1371">
        <v>578</v>
      </c>
      <c r="Z1371">
        <v>0</v>
      </c>
      <c r="AA1371">
        <v>578</v>
      </c>
      <c r="AB1371">
        <v>0</v>
      </c>
      <c r="AC1371">
        <v>97</v>
      </c>
      <c r="AD1371">
        <v>179</v>
      </c>
      <c r="AE1371">
        <v>0</v>
      </c>
      <c r="AF1371">
        <v>0</v>
      </c>
      <c r="AG1371">
        <v>0</v>
      </c>
      <c r="AH1371" t="s">
        <v>200</v>
      </c>
      <c r="AI1371" s="1">
        <v>44673.909756944442</v>
      </c>
      <c r="AJ1371">
        <v>1550</v>
      </c>
      <c r="AK1371">
        <v>8</v>
      </c>
      <c r="AL1371">
        <v>0</v>
      </c>
      <c r="AM1371">
        <v>8</v>
      </c>
      <c r="AN1371">
        <v>0</v>
      </c>
      <c r="AO1371">
        <v>5</v>
      </c>
      <c r="AP1371">
        <v>171</v>
      </c>
      <c r="AQ1371">
        <v>0</v>
      </c>
      <c r="AR1371">
        <v>0</v>
      </c>
      <c r="AS1371">
        <v>0</v>
      </c>
      <c r="AT1371" t="s">
        <v>87</v>
      </c>
      <c r="AU1371" t="s">
        <v>87</v>
      </c>
      <c r="AV1371" t="s">
        <v>87</v>
      </c>
      <c r="AW1371" t="s">
        <v>87</v>
      </c>
      <c r="AX1371" t="s">
        <v>87</v>
      </c>
      <c r="AY1371" t="s">
        <v>87</v>
      </c>
      <c r="AZ1371" t="s">
        <v>87</v>
      </c>
      <c r="BA1371" t="s">
        <v>87</v>
      </c>
      <c r="BB1371" t="s">
        <v>87</v>
      </c>
      <c r="BC1371" t="s">
        <v>87</v>
      </c>
      <c r="BD1371" t="s">
        <v>87</v>
      </c>
      <c r="BE1371" t="s">
        <v>87</v>
      </c>
    </row>
    <row r="1372" spans="1:57" hidden="1" x14ac:dyDescent="0.45">
      <c r="A1372" t="s">
        <v>2990</v>
      </c>
      <c r="B1372" t="s">
        <v>79</v>
      </c>
      <c r="C1372" t="s">
        <v>2895</v>
      </c>
      <c r="D1372" t="s">
        <v>81</v>
      </c>
      <c r="E1372" s="2" t="str">
        <f>HYPERLINK("capsilon://?command=openfolder&amp;siteaddress=FAM.docvelocity-na8.net&amp;folderid=FX7886F7B1-20DC-D642-2FEE-5D46EC010924","FX22046814")</f>
        <v>FX22046814</v>
      </c>
      <c r="F1372" t="s">
        <v>19</v>
      </c>
      <c r="G1372" t="s">
        <v>19</v>
      </c>
      <c r="H1372" t="s">
        <v>82</v>
      </c>
      <c r="I1372" t="s">
        <v>2896</v>
      </c>
      <c r="J1372">
        <v>352</v>
      </c>
      <c r="K1372" t="s">
        <v>84</v>
      </c>
      <c r="L1372" t="s">
        <v>85</v>
      </c>
      <c r="M1372" t="s">
        <v>86</v>
      </c>
      <c r="N1372">
        <v>2</v>
      </c>
      <c r="O1372" s="1">
        <v>44673.834374999999</v>
      </c>
      <c r="P1372" s="1">
        <v>44673.923437500001</v>
      </c>
      <c r="Q1372">
        <v>3887</v>
      </c>
      <c r="R1372">
        <v>3808</v>
      </c>
      <c r="S1372" t="b">
        <v>0</v>
      </c>
      <c r="T1372" t="s">
        <v>87</v>
      </c>
      <c r="U1372" t="b">
        <v>1</v>
      </c>
      <c r="V1372" t="s">
        <v>322</v>
      </c>
      <c r="W1372" s="1">
        <v>44673.904710648145</v>
      </c>
      <c r="X1372">
        <v>2627</v>
      </c>
      <c r="Y1372">
        <v>257</v>
      </c>
      <c r="Z1372">
        <v>0</v>
      </c>
      <c r="AA1372">
        <v>257</v>
      </c>
      <c r="AB1372">
        <v>0</v>
      </c>
      <c r="AC1372">
        <v>97</v>
      </c>
      <c r="AD1372">
        <v>95</v>
      </c>
      <c r="AE1372">
        <v>0</v>
      </c>
      <c r="AF1372">
        <v>0</v>
      </c>
      <c r="AG1372">
        <v>0</v>
      </c>
      <c r="AH1372" t="s">
        <v>200</v>
      </c>
      <c r="AI1372" s="1">
        <v>44673.923437500001</v>
      </c>
      <c r="AJ1372">
        <v>1181</v>
      </c>
      <c r="AK1372">
        <v>3</v>
      </c>
      <c r="AL1372">
        <v>0</v>
      </c>
      <c r="AM1372">
        <v>3</v>
      </c>
      <c r="AN1372">
        <v>0</v>
      </c>
      <c r="AO1372">
        <v>2</v>
      </c>
      <c r="AP1372">
        <v>92</v>
      </c>
      <c r="AQ1372">
        <v>0</v>
      </c>
      <c r="AR1372">
        <v>0</v>
      </c>
      <c r="AS1372">
        <v>0</v>
      </c>
      <c r="AT1372" t="s">
        <v>87</v>
      </c>
      <c r="AU1372" t="s">
        <v>87</v>
      </c>
      <c r="AV1372" t="s">
        <v>87</v>
      </c>
      <c r="AW1372" t="s">
        <v>87</v>
      </c>
      <c r="AX1372" t="s">
        <v>87</v>
      </c>
      <c r="AY1372" t="s">
        <v>87</v>
      </c>
      <c r="AZ1372" t="s">
        <v>87</v>
      </c>
      <c r="BA1372" t="s">
        <v>87</v>
      </c>
      <c r="BB1372" t="s">
        <v>87</v>
      </c>
      <c r="BC1372" t="s">
        <v>87</v>
      </c>
      <c r="BD1372" t="s">
        <v>87</v>
      </c>
      <c r="BE1372" t="s">
        <v>87</v>
      </c>
    </row>
    <row r="1373" spans="1:57" hidden="1" x14ac:dyDescent="0.45">
      <c r="A1373" t="s">
        <v>2991</v>
      </c>
      <c r="B1373" t="s">
        <v>79</v>
      </c>
      <c r="C1373" t="s">
        <v>2974</v>
      </c>
      <c r="D1373" t="s">
        <v>81</v>
      </c>
      <c r="E1373" s="2" t="str">
        <f>HYPERLINK("capsilon://?command=openfolder&amp;siteaddress=FAM.docvelocity-na8.net&amp;folderid=FX8F492FCA-E45C-B224-F0AD-07EA2D10B165","FX22048670")</f>
        <v>FX22048670</v>
      </c>
      <c r="F1373" t="s">
        <v>19</v>
      </c>
      <c r="G1373" t="s">
        <v>19</v>
      </c>
      <c r="H1373" t="s">
        <v>82</v>
      </c>
      <c r="I1373" t="s">
        <v>2992</v>
      </c>
      <c r="J1373">
        <v>28</v>
      </c>
      <c r="K1373" t="s">
        <v>84</v>
      </c>
      <c r="L1373" t="s">
        <v>85</v>
      </c>
      <c r="M1373" t="s">
        <v>86</v>
      </c>
      <c r="N1373">
        <v>2</v>
      </c>
      <c r="O1373" s="1">
        <v>44673.834988425922</v>
      </c>
      <c r="P1373" s="1">
        <v>44674.496400462966</v>
      </c>
      <c r="Q1373">
        <v>56839</v>
      </c>
      <c r="R1373">
        <v>307</v>
      </c>
      <c r="S1373" t="b">
        <v>0</v>
      </c>
      <c r="T1373" t="s">
        <v>87</v>
      </c>
      <c r="U1373" t="b">
        <v>0</v>
      </c>
      <c r="V1373" t="s">
        <v>322</v>
      </c>
      <c r="W1373" s="1">
        <v>44674.108993055554</v>
      </c>
      <c r="X1373">
        <v>169</v>
      </c>
      <c r="Y1373">
        <v>21</v>
      </c>
      <c r="Z1373">
        <v>0</v>
      </c>
      <c r="AA1373">
        <v>21</v>
      </c>
      <c r="AB1373">
        <v>0</v>
      </c>
      <c r="AC1373">
        <v>1</v>
      </c>
      <c r="AD1373">
        <v>7</v>
      </c>
      <c r="AE1373">
        <v>0</v>
      </c>
      <c r="AF1373">
        <v>0</v>
      </c>
      <c r="AG1373">
        <v>0</v>
      </c>
      <c r="AH1373" t="s">
        <v>1788</v>
      </c>
      <c r="AI1373" s="1">
        <v>44674.496400462966</v>
      </c>
      <c r="AJ1373">
        <v>138</v>
      </c>
      <c r="AK1373">
        <v>2</v>
      </c>
      <c r="AL1373">
        <v>0</v>
      </c>
      <c r="AM1373">
        <v>2</v>
      </c>
      <c r="AN1373">
        <v>0</v>
      </c>
      <c r="AO1373">
        <v>1</v>
      </c>
      <c r="AP1373">
        <v>5</v>
      </c>
      <c r="AQ1373">
        <v>0</v>
      </c>
      <c r="AR1373">
        <v>0</v>
      </c>
      <c r="AS1373">
        <v>0</v>
      </c>
      <c r="AT1373" t="s">
        <v>87</v>
      </c>
      <c r="AU1373" t="s">
        <v>87</v>
      </c>
      <c r="AV1373" t="s">
        <v>87</v>
      </c>
      <c r="AW1373" t="s">
        <v>87</v>
      </c>
      <c r="AX1373" t="s">
        <v>87</v>
      </c>
      <c r="AY1373" t="s">
        <v>87</v>
      </c>
      <c r="AZ1373" t="s">
        <v>87</v>
      </c>
      <c r="BA1373" t="s">
        <v>87</v>
      </c>
      <c r="BB1373" t="s">
        <v>87</v>
      </c>
      <c r="BC1373" t="s">
        <v>87</v>
      </c>
      <c r="BD1373" t="s">
        <v>87</v>
      </c>
      <c r="BE1373" t="s">
        <v>87</v>
      </c>
    </row>
    <row r="1374" spans="1:57" hidden="1" x14ac:dyDescent="0.45">
      <c r="A1374" t="s">
        <v>2993</v>
      </c>
      <c r="B1374" t="s">
        <v>79</v>
      </c>
      <c r="C1374" t="s">
        <v>2913</v>
      </c>
      <c r="D1374" t="s">
        <v>81</v>
      </c>
      <c r="E1374" s="2" t="str">
        <f>HYPERLINK("capsilon://?command=openfolder&amp;siteaddress=FAM.docvelocity-na8.net&amp;folderid=FX2482F84B-01C0-6257-9000-590D5BB723C9","FX22048387")</f>
        <v>FX22048387</v>
      </c>
      <c r="F1374" t="s">
        <v>19</v>
      </c>
      <c r="G1374" t="s">
        <v>19</v>
      </c>
      <c r="H1374" t="s">
        <v>82</v>
      </c>
      <c r="I1374" t="s">
        <v>2914</v>
      </c>
      <c r="J1374">
        <v>619</v>
      </c>
      <c r="K1374" t="s">
        <v>84</v>
      </c>
      <c r="L1374" t="s">
        <v>85</v>
      </c>
      <c r="M1374" t="s">
        <v>86</v>
      </c>
      <c r="N1374">
        <v>2</v>
      </c>
      <c r="O1374" s="1">
        <v>44673.835069444445</v>
      </c>
      <c r="P1374" s="1">
        <v>44674.084189814814</v>
      </c>
      <c r="Q1374">
        <v>17953</v>
      </c>
      <c r="R1374">
        <v>3571</v>
      </c>
      <c r="S1374" t="b">
        <v>0</v>
      </c>
      <c r="T1374" t="s">
        <v>87</v>
      </c>
      <c r="U1374" t="b">
        <v>1</v>
      </c>
      <c r="V1374" t="s">
        <v>320</v>
      </c>
      <c r="W1374" s="1">
        <v>44673.904305555552</v>
      </c>
      <c r="X1374">
        <v>2453</v>
      </c>
      <c r="Y1374">
        <v>331</v>
      </c>
      <c r="Z1374">
        <v>0</v>
      </c>
      <c r="AA1374">
        <v>331</v>
      </c>
      <c r="AB1374">
        <v>205</v>
      </c>
      <c r="AC1374">
        <v>13</v>
      </c>
      <c r="AD1374">
        <v>288</v>
      </c>
      <c r="AE1374">
        <v>0</v>
      </c>
      <c r="AF1374">
        <v>0</v>
      </c>
      <c r="AG1374">
        <v>0</v>
      </c>
      <c r="AH1374" t="s">
        <v>200</v>
      </c>
      <c r="AI1374" s="1">
        <v>44674.084189814814</v>
      </c>
      <c r="AJ1374">
        <v>1056</v>
      </c>
      <c r="AK1374">
        <v>0</v>
      </c>
      <c r="AL1374">
        <v>0</v>
      </c>
      <c r="AM1374">
        <v>0</v>
      </c>
      <c r="AN1374">
        <v>205</v>
      </c>
      <c r="AO1374">
        <v>0</v>
      </c>
      <c r="AP1374">
        <v>288</v>
      </c>
      <c r="AQ1374">
        <v>0</v>
      </c>
      <c r="AR1374">
        <v>0</v>
      </c>
      <c r="AS1374">
        <v>0</v>
      </c>
      <c r="AT1374" t="s">
        <v>87</v>
      </c>
      <c r="AU1374" t="s">
        <v>87</v>
      </c>
      <c r="AV1374" t="s">
        <v>87</v>
      </c>
      <c r="AW1374" t="s">
        <v>87</v>
      </c>
      <c r="AX1374" t="s">
        <v>87</v>
      </c>
      <c r="AY1374" t="s">
        <v>87</v>
      </c>
      <c r="AZ1374" t="s">
        <v>87</v>
      </c>
      <c r="BA1374" t="s">
        <v>87</v>
      </c>
      <c r="BB1374" t="s">
        <v>87</v>
      </c>
      <c r="BC1374" t="s">
        <v>87</v>
      </c>
      <c r="BD1374" t="s">
        <v>87</v>
      </c>
      <c r="BE1374" t="s">
        <v>87</v>
      </c>
    </row>
    <row r="1375" spans="1:57" hidden="1" x14ac:dyDescent="0.45">
      <c r="A1375" t="s">
        <v>2994</v>
      </c>
      <c r="B1375" t="s">
        <v>79</v>
      </c>
      <c r="C1375" t="s">
        <v>2995</v>
      </c>
      <c r="D1375" t="s">
        <v>81</v>
      </c>
      <c r="E1375" s="2" t="str">
        <f>HYPERLINK("capsilon://?command=openfolder&amp;siteaddress=FAM.docvelocity-na8.net&amp;folderid=FX58922925-AF35-7828-8127-206563156B2F","FX22047035")</f>
        <v>FX22047035</v>
      </c>
      <c r="F1375" t="s">
        <v>19</v>
      </c>
      <c r="G1375" t="s">
        <v>19</v>
      </c>
      <c r="H1375" t="s">
        <v>82</v>
      </c>
      <c r="I1375" t="s">
        <v>2996</v>
      </c>
      <c r="J1375">
        <v>211</v>
      </c>
      <c r="K1375" t="s">
        <v>84</v>
      </c>
      <c r="L1375" t="s">
        <v>85</v>
      </c>
      <c r="M1375" t="s">
        <v>86</v>
      </c>
      <c r="N1375">
        <v>1</v>
      </c>
      <c r="O1375" s="1">
        <v>44673.893692129626</v>
      </c>
      <c r="P1375" s="1">
        <v>44674.141099537039</v>
      </c>
      <c r="Q1375">
        <v>20584</v>
      </c>
      <c r="R1375">
        <v>792</v>
      </c>
      <c r="S1375" t="b">
        <v>0</v>
      </c>
      <c r="T1375" t="s">
        <v>87</v>
      </c>
      <c r="U1375" t="b">
        <v>0</v>
      </c>
      <c r="V1375" t="s">
        <v>320</v>
      </c>
      <c r="W1375" s="1">
        <v>44674.141099537039</v>
      </c>
      <c r="X1375">
        <v>449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211</v>
      </c>
      <c r="AE1375">
        <v>187</v>
      </c>
      <c r="AF1375">
        <v>0</v>
      </c>
      <c r="AG1375">
        <v>6</v>
      </c>
      <c r="AH1375" t="s">
        <v>87</v>
      </c>
      <c r="AI1375" t="s">
        <v>87</v>
      </c>
      <c r="AJ1375" t="s">
        <v>87</v>
      </c>
      <c r="AK1375" t="s">
        <v>87</v>
      </c>
      <c r="AL1375" t="s">
        <v>87</v>
      </c>
      <c r="AM1375" t="s">
        <v>87</v>
      </c>
      <c r="AN1375" t="s">
        <v>87</v>
      </c>
      <c r="AO1375" t="s">
        <v>87</v>
      </c>
      <c r="AP1375" t="s">
        <v>87</v>
      </c>
      <c r="AQ1375" t="s">
        <v>87</v>
      </c>
      <c r="AR1375" t="s">
        <v>87</v>
      </c>
      <c r="AS1375" t="s">
        <v>87</v>
      </c>
      <c r="AT1375" t="s">
        <v>87</v>
      </c>
      <c r="AU1375" t="s">
        <v>87</v>
      </c>
      <c r="AV1375" t="s">
        <v>87</v>
      </c>
      <c r="AW1375" t="s">
        <v>87</v>
      </c>
      <c r="AX1375" t="s">
        <v>87</v>
      </c>
      <c r="AY1375" t="s">
        <v>87</v>
      </c>
      <c r="AZ1375" t="s">
        <v>87</v>
      </c>
      <c r="BA1375" t="s">
        <v>87</v>
      </c>
      <c r="BB1375" t="s">
        <v>87</v>
      </c>
      <c r="BC1375" t="s">
        <v>87</v>
      </c>
      <c r="BD1375" t="s">
        <v>87</v>
      </c>
      <c r="BE1375" t="s">
        <v>87</v>
      </c>
    </row>
    <row r="1376" spans="1:57" hidden="1" x14ac:dyDescent="0.45">
      <c r="A1376" t="s">
        <v>2997</v>
      </c>
      <c r="B1376" t="s">
        <v>79</v>
      </c>
      <c r="C1376" t="s">
        <v>2603</v>
      </c>
      <c r="D1376" t="s">
        <v>81</v>
      </c>
      <c r="E1376" s="2" t="str">
        <f>HYPERLINK("capsilon://?command=openfolder&amp;siteaddress=FAM.docvelocity-na8.net&amp;folderid=FX240EA4C5-14F2-61B1-25C2-E4DB673AA201","FX22043580")</f>
        <v>FX22043580</v>
      </c>
      <c r="F1376" t="s">
        <v>19</v>
      </c>
      <c r="G1376" t="s">
        <v>19</v>
      </c>
      <c r="H1376" t="s">
        <v>82</v>
      </c>
      <c r="I1376" t="s">
        <v>2998</v>
      </c>
      <c r="J1376">
        <v>0</v>
      </c>
      <c r="K1376" t="s">
        <v>84</v>
      </c>
      <c r="L1376" t="s">
        <v>85</v>
      </c>
      <c r="M1376" t="s">
        <v>86</v>
      </c>
      <c r="N1376">
        <v>2</v>
      </c>
      <c r="O1376" s="1">
        <v>44674.026770833334</v>
      </c>
      <c r="P1376" s="1">
        <v>44674.502245370371</v>
      </c>
      <c r="Q1376">
        <v>40189</v>
      </c>
      <c r="R1376">
        <v>892</v>
      </c>
      <c r="S1376" t="b">
        <v>0</v>
      </c>
      <c r="T1376" t="s">
        <v>87</v>
      </c>
      <c r="U1376" t="b">
        <v>0</v>
      </c>
      <c r="V1376" t="s">
        <v>322</v>
      </c>
      <c r="W1376" s="1">
        <v>44674.133252314816</v>
      </c>
      <c r="X1376">
        <v>379</v>
      </c>
      <c r="Y1376">
        <v>52</v>
      </c>
      <c r="Z1376">
        <v>0</v>
      </c>
      <c r="AA1376">
        <v>52</v>
      </c>
      <c r="AB1376">
        <v>0</v>
      </c>
      <c r="AC1376">
        <v>39</v>
      </c>
      <c r="AD1376">
        <v>-52</v>
      </c>
      <c r="AE1376">
        <v>0</v>
      </c>
      <c r="AF1376">
        <v>0</v>
      </c>
      <c r="AG1376">
        <v>0</v>
      </c>
      <c r="AH1376" t="s">
        <v>1788</v>
      </c>
      <c r="AI1376" s="1">
        <v>44674.502245370371</v>
      </c>
      <c r="AJ1376">
        <v>504</v>
      </c>
      <c r="AK1376">
        <v>2</v>
      </c>
      <c r="AL1376">
        <v>0</v>
      </c>
      <c r="AM1376">
        <v>2</v>
      </c>
      <c r="AN1376">
        <v>0</v>
      </c>
      <c r="AO1376">
        <v>1</v>
      </c>
      <c r="AP1376">
        <v>-54</v>
      </c>
      <c r="AQ1376">
        <v>0</v>
      </c>
      <c r="AR1376">
        <v>0</v>
      </c>
      <c r="AS1376">
        <v>0</v>
      </c>
      <c r="AT1376" t="s">
        <v>87</v>
      </c>
      <c r="AU1376" t="s">
        <v>87</v>
      </c>
      <c r="AV1376" t="s">
        <v>87</v>
      </c>
      <c r="AW1376" t="s">
        <v>87</v>
      </c>
      <c r="AX1376" t="s">
        <v>87</v>
      </c>
      <c r="AY1376" t="s">
        <v>87</v>
      </c>
      <c r="AZ1376" t="s">
        <v>87</v>
      </c>
      <c r="BA1376" t="s">
        <v>87</v>
      </c>
      <c r="BB1376" t="s">
        <v>87</v>
      </c>
      <c r="BC1376" t="s">
        <v>87</v>
      </c>
      <c r="BD1376" t="s">
        <v>87</v>
      </c>
      <c r="BE1376" t="s">
        <v>87</v>
      </c>
    </row>
    <row r="1377" spans="1:57" hidden="1" x14ac:dyDescent="0.45">
      <c r="A1377" t="s">
        <v>2999</v>
      </c>
      <c r="B1377" t="s">
        <v>79</v>
      </c>
      <c r="C1377" t="s">
        <v>2603</v>
      </c>
      <c r="D1377" t="s">
        <v>81</v>
      </c>
      <c r="E1377" s="2" t="str">
        <f>HYPERLINK("capsilon://?command=openfolder&amp;siteaddress=FAM.docvelocity-na8.net&amp;folderid=FX240EA4C5-14F2-61B1-25C2-E4DB673AA201","FX22043580")</f>
        <v>FX22043580</v>
      </c>
      <c r="F1377" t="s">
        <v>19</v>
      </c>
      <c r="G1377" t="s">
        <v>19</v>
      </c>
      <c r="H1377" t="s">
        <v>82</v>
      </c>
      <c r="I1377" t="s">
        <v>3000</v>
      </c>
      <c r="J1377">
        <v>0</v>
      </c>
      <c r="K1377" t="s">
        <v>84</v>
      </c>
      <c r="L1377" t="s">
        <v>85</v>
      </c>
      <c r="M1377" t="s">
        <v>86</v>
      </c>
      <c r="N1377">
        <v>2</v>
      </c>
      <c r="O1377" s="1">
        <v>44674.030740740738</v>
      </c>
      <c r="P1377" s="1">
        <v>44674.503530092596</v>
      </c>
      <c r="Q1377">
        <v>40626</v>
      </c>
      <c r="R1377">
        <v>223</v>
      </c>
      <c r="S1377" t="b">
        <v>0</v>
      </c>
      <c r="T1377" t="s">
        <v>87</v>
      </c>
      <c r="U1377" t="b">
        <v>0</v>
      </c>
      <c r="V1377" t="s">
        <v>322</v>
      </c>
      <c r="W1377" s="1">
        <v>44674.134560185186</v>
      </c>
      <c r="X1377">
        <v>112</v>
      </c>
      <c r="Y1377">
        <v>9</v>
      </c>
      <c r="Z1377">
        <v>0</v>
      </c>
      <c r="AA1377">
        <v>9</v>
      </c>
      <c r="AB1377">
        <v>0</v>
      </c>
      <c r="AC1377">
        <v>0</v>
      </c>
      <c r="AD1377">
        <v>-9</v>
      </c>
      <c r="AE1377">
        <v>0</v>
      </c>
      <c r="AF1377">
        <v>0</v>
      </c>
      <c r="AG1377">
        <v>0</v>
      </c>
      <c r="AH1377" t="s">
        <v>1788</v>
      </c>
      <c r="AI1377" s="1">
        <v>44674.503530092596</v>
      </c>
      <c r="AJ1377">
        <v>111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-9</v>
      </c>
      <c r="AQ1377">
        <v>0</v>
      </c>
      <c r="AR1377">
        <v>0</v>
      </c>
      <c r="AS1377">
        <v>0</v>
      </c>
      <c r="AT1377" t="s">
        <v>87</v>
      </c>
      <c r="AU1377" t="s">
        <v>87</v>
      </c>
      <c r="AV1377" t="s">
        <v>87</v>
      </c>
      <c r="AW1377" t="s">
        <v>87</v>
      </c>
      <c r="AX1377" t="s">
        <v>87</v>
      </c>
      <c r="AY1377" t="s">
        <v>87</v>
      </c>
      <c r="AZ1377" t="s">
        <v>87</v>
      </c>
      <c r="BA1377" t="s">
        <v>87</v>
      </c>
      <c r="BB1377" t="s">
        <v>87</v>
      </c>
      <c r="BC1377" t="s">
        <v>87</v>
      </c>
      <c r="BD1377" t="s">
        <v>87</v>
      </c>
      <c r="BE1377" t="s">
        <v>87</v>
      </c>
    </row>
    <row r="1378" spans="1:57" hidden="1" x14ac:dyDescent="0.45">
      <c r="A1378" t="s">
        <v>3001</v>
      </c>
      <c r="B1378" t="s">
        <v>79</v>
      </c>
      <c r="C1378" t="s">
        <v>2609</v>
      </c>
      <c r="D1378" t="s">
        <v>81</v>
      </c>
      <c r="E1378" s="2" t="str">
        <f>HYPERLINK("capsilon://?command=openfolder&amp;siteaddress=FAM.docvelocity-na8.net&amp;folderid=FX218E068A-B843-7D3A-1CBC-84A700E1B459","FX22046994")</f>
        <v>FX22046994</v>
      </c>
      <c r="F1378" t="s">
        <v>19</v>
      </c>
      <c r="G1378" t="s">
        <v>19</v>
      </c>
      <c r="H1378" t="s">
        <v>82</v>
      </c>
      <c r="I1378" t="s">
        <v>2923</v>
      </c>
      <c r="J1378">
        <v>0</v>
      </c>
      <c r="K1378" t="s">
        <v>84</v>
      </c>
      <c r="L1378" t="s">
        <v>85</v>
      </c>
      <c r="M1378" t="s">
        <v>86</v>
      </c>
      <c r="N1378">
        <v>2</v>
      </c>
      <c r="O1378" s="1">
        <v>44674.037881944445</v>
      </c>
      <c r="P1378" s="1">
        <v>44674.085509259261</v>
      </c>
      <c r="Q1378">
        <v>3081</v>
      </c>
      <c r="R1378">
        <v>1034</v>
      </c>
      <c r="S1378" t="b">
        <v>0</v>
      </c>
      <c r="T1378" t="s">
        <v>87</v>
      </c>
      <c r="U1378" t="b">
        <v>1</v>
      </c>
      <c r="V1378" t="s">
        <v>315</v>
      </c>
      <c r="W1378" s="1">
        <v>44674.050393518519</v>
      </c>
      <c r="X1378">
        <v>921</v>
      </c>
      <c r="Y1378">
        <v>37</v>
      </c>
      <c r="Z1378">
        <v>0</v>
      </c>
      <c r="AA1378">
        <v>37</v>
      </c>
      <c r="AB1378">
        <v>0</v>
      </c>
      <c r="AC1378">
        <v>23</v>
      </c>
      <c r="AD1378">
        <v>-37</v>
      </c>
      <c r="AE1378">
        <v>0</v>
      </c>
      <c r="AF1378">
        <v>0</v>
      </c>
      <c r="AG1378">
        <v>0</v>
      </c>
      <c r="AH1378" t="s">
        <v>200</v>
      </c>
      <c r="AI1378" s="1">
        <v>44674.085509259261</v>
      </c>
      <c r="AJ1378">
        <v>113</v>
      </c>
      <c r="AK1378">
        <v>2</v>
      </c>
      <c r="AL1378">
        <v>0</v>
      </c>
      <c r="AM1378">
        <v>2</v>
      </c>
      <c r="AN1378">
        <v>0</v>
      </c>
      <c r="AO1378">
        <v>1</v>
      </c>
      <c r="AP1378">
        <v>-39</v>
      </c>
      <c r="AQ1378">
        <v>0</v>
      </c>
      <c r="AR1378">
        <v>0</v>
      </c>
      <c r="AS1378">
        <v>0</v>
      </c>
      <c r="AT1378" t="s">
        <v>87</v>
      </c>
      <c r="AU1378" t="s">
        <v>87</v>
      </c>
      <c r="AV1378" t="s">
        <v>87</v>
      </c>
      <c r="AW1378" t="s">
        <v>87</v>
      </c>
      <c r="AX1378" t="s">
        <v>87</v>
      </c>
      <c r="AY1378" t="s">
        <v>87</v>
      </c>
      <c r="AZ1378" t="s">
        <v>87</v>
      </c>
      <c r="BA1378" t="s">
        <v>87</v>
      </c>
      <c r="BB1378" t="s">
        <v>87</v>
      </c>
      <c r="BC1378" t="s">
        <v>87</v>
      </c>
      <c r="BD1378" t="s">
        <v>87</v>
      </c>
      <c r="BE1378" t="s">
        <v>87</v>
      </c>
    </row>
    <row r="1379" spans="1:57" hidden="1" x14ac:dyDescent="0.45">
      <c r="A1379" t="s">
        <v>3002</v>
      </c>
      <c r="B1379" t="s">
        <v>79</v>
      </c>
      <c r="C1379" t="s">
        <v>2609</v>
      </c>
      <c r="D1379" t="s">
        <v>81</v>
      </c>
      <c r="E1379" s="2" t="str">
        <f>HYPERLINK("capsilon://?command=openfolder&amp;siteaddress=FAM.docvelocity-na8.net&amp;folderid=FX218E068A-B843-7D3A-1CBC-84A700E1B459","FX22046994")</f>
        <v>FX22046994</v>
      </c>
      <c r="F1379" t="s">
        <v>19</v>
      </c>
      <c r="G1379" t="s">
        <v>19</v>
      </c>
      <c r="H1379" t="s">
        <v>82</v>
      </c>
      <c r="I1379" t="s">
        <v>2935</v>
      </c>
      <c r="J1379">
        <v>0</v>
      </c>
      <c r="K1379" t="s">
        <v>84</v>
      </c>
      <c r="L1379" t="s">
        <v>85</v>
      </c>
      <c r="M1379" t="s">
        <v>86</v>
      </c>
      <c r="N1379">
        <v>2</v>
      </c>
      <c r="O1379" s="1">
        <v>44674.063090277778</v>
      </c>
      <c r="P1379" s="1">
        <v>44674.086770833332</v>
      </c>
      <c r="Q1379">
        <v>1426</v>
      </c>
      <c r="R1379">
        <v>620</v>
      </c>
      <c r="S1379" t="b">
        <v>0</v>
      </c>
      <c r="T1379" t="s">
        <v>87</v>
      </c>
      <c r="U1379" t="b">
        <v>1</v>
      </c>
      <c r="V1379" t="s">
        <v>315</v>
      </c>
      <c r="W1379" s="1">
        <v>44674.069895833331</v>
      </c>
      <c r="X1379">
        <v>512</v>
      </c>
      <c r="Y1379">
        <v>37</v>
      </c>
      <c r="Z1379">
        <v>0</v>
      </c>
      <c r="AA1379">
        <v>37</v>
      </c>
      <c r="AB1379">
        <v>0</v>
      </c>
      <c r="AC1379">
        <v>25</v>
      </c>
      <c r="AD1379">
        <v>-37</v>
      </c>
      <c r="AE1379">
        <v>0</v>
      </c>
      <c r="AF1379">
        <v>0</v>
      </c>
      <c r="AG1379">
        <v>0</v>
      </c>
      <c r="AH1379" t="s">
        <v>200</v>
      </c>
      <c r="AI1379" s="1">
        <v>44674.086770833332</v>
      </c>
      <c r="AJ1379">
        <v>108</v>
      </c>
      <c r="AK1379">
        <v>3</v>
      </c>
      <c r="AL1379">
        <v>0</v>
      </c>
      <c r="AM1379">
        <v>3</v>
      </c>
      <c r="AN1379">
        <v>0</v>
      </c>
      <c r="AO1379">
        <v>2</v>
      </c>
      <c r="AP1379">
        <v>-40</v>
      </c>
      <c r="AQ1379">
        <v>0</v>
      </c>
      <c r="AR1379">
        <v>0</v>
      </c>
      <c r="AS1379">
        <v>0</v>
      </c>
      <c r="AT1379" t="s">
        <v>87</v>
      </c>
      <c r="AU1379" t="s">
        <v>87</v>
      </c>
      <c r="AV1379" t="s">
        <v>87</v>
      </c>
      <c r="AW1379" t="s">
        <v>87</v>
      </c>
      <c r="AX1379" t="s">
        <v>87</v>
      </c>
      <c r="AY1379" t="s">
        <v>87</v>
      </c>
      <c r="AZ1379" t="s">
        <v>87</v>
      </c>
      <c r="BA1379" t="s">
        <v>87</v>
      </c>
      <c r="BB1379" t="s">
        <v>87</v>
      </c>
      <c r="BC1379" t="s">
        <v>87</v>
      </c>
      <c r="BD1379" t="s">
        <v>87</v>
      </c>
      <c r="BE1379" t="s">
        <v>87</v>
      </c>
    </row>
    <row r="1380" spans="1:57" hidden="1" x14ac:dyDescent="0.45">
      <c r="A1380" t="s">
        <v>3003</v>
      </c>
      <c r="B1380" t="s">
        <v>79</v>
      </c>
      <c r="C1380" t="s">
        <v>2609</v>
      </c>
      <c r="D1380" t="s">
        <v>81</v>
      </c>
      <c r="E1380" s="2" t="str">
        <f>HYPERLINK("capsilon://?command=openfolder&amp;siteaddress=FAM.docvelocity-na8.net&amp;folderid=FX218E068A-B843-7D3A-1CBC-84A700E1B459","FX22046994")</f>
        <v>FX22046994</v>
      </c>
      <c r="F1380" t="s">
        <v>19</v>
      </c>
      <c r="G1380" t="s">
        <v>19</v>
      </c>
      <c r="H1380" t="s">
        <v>82</v>
      </c>
      <c r="I1380" t="s">
        <v>2947</v>
      </c>
      <c r="J1380">
        <v>0</v>
      </c>
      <c r="K1380" t="s">
        <v>84</v>
      </c>
      <c r="L1380" t="s">
        <v>85</v>
      </c>
      <c r="M1380" t="s">
        <v>86</v>
      </c>
      <c r="N1380">
        <v>2</v>
      </c>
      <c r="O1380" s="1">
        <v>44674.078784722224</v>
      </c>
      <c r="P1380" s="1">
        <v>44674.087673611109</v>
      </c>
      <c r="Q1380">
        <v>359</v>
      </c>
      <c r="R1380">
        <v>409</v>
      </c>
      <c r="S1380" t="b">
        <v>0</v>
      </c>
      <c r="T1380" t="s">
        <v>87</v>
      </c>
      <c r="U1380" t="b">
        <v>1</v>
      </c>
      <c r="V1380" t="s">
        <v>315</v>
      </c>
      <c r="W1380" s="1">
        <v>44674.082951388889</v>
      </c>
      <c r="X1380">
        <v>332</v>
      </c>
      <c r="Y1380">
        <v>37</v>
      </c>
      <c r="Z1380">
        <v>0</v>
      </c>
      <c r="AA1380">
        <v>37</v>
      </c>
      <c r="AB1380">
        <v>0</v>
      </c>
      <c r="AC1380">
        <v>23</v>
      </c>
      <c r="AD1380">
        <v>-37</v>
      </c>
      <c r="AE1380">
        <v>0</v>
      </c>
      <c r="AF1380">
        <v>0</v>
      </c>
      <c r="AG1380">
        <v>0</v>
      </c>
      <c r="AH1380" t="s">
        <v>200</v>
      </c>
      <c r="AI1380" s="1">
        <v>44674.087673611109</v>
      </c>
      <c r="AJ1380">
        <v>77</v>
      </c>
      <c r="AK1380">
        <v>1</v>
      </c>
      <c r="AL1380">
        <v>0</v>
      </c>
      <c r="AM1380">
        <v>1</v>
      </c>
      <c r="AN1380">
        <v>0</v>
      </c>
      <c r="AO1380">
        <v>1</v>
      </c>
      <c r="AP1380">
        <v>-38</v>
      </c>
      <c r="AQ1380">
        <v>0</v>
      </c>
      <c r="AR1380">
        <v>0</v>
      </c>
      <c r="AS1380">
        <v>0</v>
      </c>
      <c r="AT1380" t="s">
        <v>87</v>
      </c>
      <c r="AU1380" t="s">
        <v>87</v>
      </c>
      <c r="AV1380" t="s">
        <v>87</v>
      </c>
      <c r="AW1380" t="s">
        <v>87</v>
      </c>
      <c r="AX1380" t="s">
        <v>87</v>
      </c>
      <c r="AY1380" t="s">
        <v>87</v>
      </c>
      <c r="AZ1380" t="s">
        <v>87</v>
      </c>
      <c r="BA1380" t="s">
        <v>87</v>
      </c>
      <c r="BB1380" t="s">
        <v>87</v>
      </c>
      <c r="BC1380" t="s">
        <v>87</v>
      </c>
      <c r="BD1380" t="s">
        <v>87</v>
      </c>
      <c r="BE1380" t="s">
        <v>87</v>
      </c>
    </row>
    <row r="1381" spans="1:57" hidden="1" x14ac:dyDescent="0.45">
      <c r="A1381" t="s">
        <v>3004</v>
      </c>
      <c r="B1381" t="s">
        <v>79</v>
      </c>
      <c r="C1381" t="s">
        <v>2609</v>
      </c>
      <c r="D1381" t="s">
        <v>81</v>
      </c>
      <c r="E1381" s="2" t="str">
        <f>HYPERLINK("capsilon://?command=openfolder&amp;siteaddress=FAM.docvelocity-na8.net&amp;folderid=FX218E068A-B843-7D3A-1CBC-84A700E1B459","FX22046994")</f>
        <v>FX22046994</v>
      </c>
      <c r="F1381" t="s">
        <v>19</v>
      </c>
      <c r="G1381" t="s">
        <v>19</v>
      </c>
      <c r="H1381" t="s">
        <v>82</v>
      </c>
      <c r="I1381" t="s">
        <v>2959</v>
      </c>
      <c r="J1381">
        <v>0</v>
      </c>
      <c r="K1381" t="s">
        <v>84</v>
      </c>
      <c r="L1381" t="s">
        <v>85</v>
      </c>
      <c r="M1381" t="s">
        <v>86</v>
      </c>
      <c r="N1381">
        <v>2</v>
      </c>
      <c r="O1381" s="1">
        <v>44674.079363425924</v>
      </c>
      <c r="P1381" s="1">
        <v>44674.089884259258</v>
      </c>
      <c r="Q1381">
        <v>150</v>
      </c>
      <c r="R1381">
        <v>759</v>
      </c>
      <c r="S1381" t="b">
        <v>0</v>
      </c>
      <c r="T1381" t="s">
        <v>87</v>
      </c>
      <c r="U1381" t="b">
        <v>1</v>
      </c>
      <c r="V1381" t="s">
        <v>320</v>
      </c>
      <c r="W1381" s="1">
        <v>44674.087361111109</v>
      </c>
      <c r="X1381">
        <v>569</v>
      </c>
      <c r="Y1381">
        <v>37</v>
      </c>
      <c r="Z1381">
        <v>0</v>
      </c>
      <c r="AA1381">
        <v>37</v>
      </c>
      <c r="AB1381">
        <v>0</v>
      </c>
      <c r="AC1381">
        <v>24</v>
      </c>
      <c r="AD1381">
        <v>-37</v>
      </c>
      <c r="AE1381">
        <v>0</v>
      </c>
      <c r="AF1381">
        <v>0</v>
      </c>
      <c r="AG1381">
        <v>0</v>
      </c>
      <c r="AH1381" t="s">
        <v>200</v>
      </c>
      <c r="AI1381" s="1">
        <v>44674.089884259258</v>
      </c>
      <c r="AJ1381">
        <v>190</v>
      </c>
      <c r="AK1381">
        <v>3</v>
      </c>
      <c r="AL1381">
        <v>0</v>
      </c>
      <c r="AM1381">
        <v>3</v>
      </c>
      <c r="AN1381">
        <v>0</v>
      </c>
      <c r="AO1381">
        <v>2</v>
      </c>
      <c r="AP1381">
        <v>-40</v>
      </c>
      <c r="AQ1381">
        <v>0</v>
      </c>
      <c r="AR1381">
        <v>0</v>
      </c>
      <c r="AS1381">
        <v>0</v>
      </c>
      <c r="AT1381" t="s">
        <v>87</v>
      </c>
      <c r="AU1381" t="s">
        <v>87</v>
      </c>
      <c r="AV1381" t="s">
        <v>87</v>
      </c>
      <c r="AW1381" t="s">
        <v>87</v>
      </c>
      <c r="AX1381" t="s">
        <v>87</v>
      </c>
      <c r="AY1381" t="s">
        <v>87</v>
      </c>
      <c r="AZ1381" t="s">
        <v>87</v>
      </c>
      <c r="BA1381" t="s">
        <v>87</v>
      </c>
      <c r="BB1381" t="s">
        <v>87</v>
      </c>
      <c r="BC1381" t="s">
        <v>87</v>
      </c>
      <c r="BD1381" t="s">
        <v>87</v>
      </c>
      <c r="BE1381" t="s">
        <v>87</v>
      </c>
    </row>
    <row r="1382" spans="1:57" hidden="1" x14ac:dyDescent="0.45">
      <c r="A1382" t="s">
        <v>3005</v>
      </c>
      <c r="B1382" t="s">
        <v>79</v>
      </c>
      <c r="C1382" t="s">
        <v>2967</v>
      </c>
      <c r="D1382" t="s">
        <v>81</v>
      </c>
      <c r="E1382" s="2" t="str">
        <f>HYPERLINK("capsilon://?command=openfolder&amp;siteaddress=FAM.docvelocity-na8.net&amp;folderid=FX09DEA2BE-6509-F28F-9BA4-84F7E916A27C","FX22048376")</f>
        <v>FX22048376</v>
      </c>
      <c r="F1382" t="s">
        <v>19</v>
      </c>
      <c r="G1382" t="s">
        <v>19</v>
      </c>
      <c r="H1382" t="s">
        <v>82</v>
      </c>
      <c r="I1382" t="s">
        <v>2968</v>
      </c>
      <c r="J1382">
        <v>297</v>
      </c>
      <c r="K1382" t="s">
        <v>84</v>
      </c>
      <c r="L1382" t="s">
        <v>85</v>
      </c>
      <c r="M1382" t="s">
        <v>86</v>
      </c>
      <c r="N1382">
        <v>2</v>
      </c>
      <c r="O1382" s="1">
        <v>44674.092962962961</v>
      </c>
      <c r="P1382" s="1">
        <v>44674.126550925925</v>
      </c>
      <c r="Q1382">
        <v>986</v>
      </c>
      <c r="R1382">
        <v>1916</v>
      </c>
      <c r="S1382" t="b">
        <v>0</v>
      </c>
      <c r="T1382" t="s">
        <v>87</v>
      </c>
      <c r="U1382" t="b">
        <v>1</v>
      </c>
      <c r="V1382" t="s">
        <v>322</v>
      </c>
      <c r="W1382" s="1">
        <v>44674.107025462959</v>
      </c>
      <c r="X1382">
        <v>966</v>
      </c>
      <c r="Y1382">
        <v>272</v>
      </c>
      <c r="Z1382">
        <v>0</v>
      </c>
      <c r="AA1382">
        <v>272</v>
      </c>
      <c r="AB1382">
        <v>0</v>
      </c>
      <c r="AC1382">
        <v>22</v>
      </c>
      <c r="AD1382">
        <v>25</v>
      </c>
      <c r="AE1382">
        <v>0</v>
      </c>
      <c r="AF1382">
        <v>0</v>
      </c>
      <c r="AG1382">
        <v>0</v>
      </c>
      <c r="AH1382" t="s">
        <v>1193</v>
      </c>
      <c r="AI1382" s="1">
        <v>44674.126550925925</v>
      </c>
      <c r="AJ1382">
        <v>896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25</v>
      </c>
      <c r="AQ1382">
        <v>0</v>
      </c>
      <c r="AR1382">
        <v>0</v>
      </c>
      <c r="AS1382">
        <v>0</v>
      </c>
      <c r="AT1382" t="s">
        <v>87</v>
      </c>
      <c r="AU1382" t="s">
        <v>87</v>
      </c>
      <c r="AV1382" t="s">
        <v>87</v>
      </c>
      <c r="AW1382" t="s">
        <v>87</v>
      </c>
      <c r="AX1382" t="s">
        <v>87</v>
      </c>
      <c r="AY1382" t="s">
        <v>87</v>
      </c>
      <c r="AZ1382" t="s">
        <v>87</v>
      </c>
      <c r="BA1382" t="s">
        <v>87</v>
      </c>
      <c r="BB1382" t="s">
        <v>87</v>
      </c>
      <c r="BC1382" t="s">
        <v>87</v>
      </c>
      <c r="BD1382" t="s">
        <v>87</v>
      </c>
      <c r="BE1382" t="s">
        <v>87</v>
      </c>
    </row>
    <row r="1383" spans="1:57" hidden="1" x14ac:dyDescent="0.45">
      <c r="A1383" t="s">
        <v>3006</v>
      </c>
      <c r="B1383" t="s">
        <v>79</v>
      </c>
      <c r="C1383" t="s">
        <v>2967</v>
      </c>
      <c r="D1383" t="s">
        <v>81</v>
      </c>
      <c r="E1383" s="2" t="str">
        <f>HYPERLINK("capsilon://?command=openfolder&amp;siteaddress=FAM.docvelocity-na8.net&amp;folderid=FX09DEA2BE-6509-F28F-9BA4-84F7E916A27C","FX22048376")</f>
        <v>FX22048376</v>
      </c>
      <c r="F1383" t="s">
        <v>19</v>
      </c>
      <c r="G1383" t="s">
        <v>19</v>
      </c>
      <c r="H1383" t="s">
        <v>82</v>
      </c>
      <c r="I1383" t="s">
        <v>2970</v>
      </c>
      <c r="J1383">
        <v>220</v>
      </c>
      <c r="K1383" t="s">
        <v>84</v>
      </c>
      <c r="L1383" t="s">
        <v>85</v>
      </c>
      <c r="M1383" t="s">
        <v>86</v>
      </c>
      <c r="N1383">
        <v>2</v>
      </c>
      <c r="O1383" s="1">
        <v>44674.108912037038</v>
      </c>
      <c r="P1383" s="1">
        <v>44674.141585648147</v>
      </c>
      <c r="Q1383">
        <v>582</v>
      </c>
      <c r="R1383">
        <v>2241</v>
      </c>
      <c r="S1383" t="b">
        <v>0</v>
      </c>
      <c r="T1383" t="s">
        <v>87</v>
      </c>
      <c r="U1383" t="b">
        <v>1</v>
      </c>
      <c r="V1383" t="s">
        <v>322</v>
      </c>
      <c r="W1383" s="1">
        <v>44674.128437500003</v>
      </c>
      <c r="X1383">
        <v>1679</v>
      </c>
      <c r="Y1383">
        <v>182</v>
      </c>
      <c r="Z1383">
        <v>0</v>
      </c>
      <c r="AA1383">
        <v>182</v>
      </c>
      <c r="AB1383">
        <v>0</v>
      </c>
      <c r="AC1383">
        <v>67</v>
      </c>
      <c r="AD1383">
        <v>38</v>
      </c>
      <c r="AE1383">
        <v>0</v>
      </c>
      <c r="AF1383">
        <v>0</v>
      </c>
      <c r="AG1383">
        <v>0</v>
      </c>
      <c r="AH1383" t="s">
        <v>200</v>
      </c>
      <c r="AI1383" s="1">
        <v>44674.141585648147</v>
      </c>
      <c r="AJ1383">
        <v>562</v>
      </c>
      <c r="AK1383">
        <v>2</v>
      </c>
      <c r="AL1383">
        <v>0</v>
      </c>
      <c r="AM1383">
        <v>2</v>
      </c>
      <c r="AN1383">
        <v>0</v>
      </c>
      <c r="AO1383">
        <v>1</v>
      </c>
      <c r="AP1383">
        <v>36</v>
      </c>
      <c r="AQ1383">
        <v>0</v>
      </c>
      <c r="AR1383">
        <v>0</v>
      </c>
      <c r="AS1383">
        <v>0</v>
      </c>
      <c r="AT1383" t="s">
        <v>87</v>
      </c>
      <c r="AU1383" t="s">
        <v>87</v>
      </c>
      <c r="AV1383" t="s">
        <v>87</v>
      </c>
      <c r="AW1383" t="s">
        <v>87</v>
      </c>
      <c r="AX1383" t="s">
        <v>87</v>
      </c>
      <c r="AY1383" t="s">
        <v>87</v>
      </c>
      <c r="AZ1383" t="s">
        <v>87</v>
      </c>
      <c r="BA1383" t="s">
        <v>87</v>
      </c>
      <c r="BB1383" t="s">
        <v>87</v>
      </c>
      <c r="BC1383" t="s">
        <v>87</v>
      </c>
      <c r="BD1383" t="s">
        <v>87</v>
      </c>
      <c r="BE1383" t="s">
        <v>87</v>
      </c>
    </row>
    <row r="1384" spans="1:57" hidden="1" x14ac:dyDescent="0.45">
      <c r="A1384" t="s">
        <v>3007</v>
      </c>
      <c r="B1384" t="s">
        <v>79</v>
      </c>
      <c r="C1384" t="s">
        <v>2967</v>
      </c>
      <c r="D1384" t="s">
        <v>81</v>
      </c>
      <c r="E1384" s="2" t="str">
        <f>HYPERLINK("capsilon://?command=openfolder&amp;siteaddress=FAM.docvelocity-na8.net&amp;folderid=FX09DEA2BE-6509-F28F-9BA4-84F7E916A27C","FX22048376")</f>
        <v>FX22048376</v>
      </c>
      <c r="F1384" t="s">
        <v>19</v>
      </c>
      <c r="G1384" t="s">
        <v>19</v>
      </c>
      <c r="H1384" t="s">
        <v>82</v>
      </c>
      <c r="I1384" t="s">
        <v>2972</v>
      </c>
      <c r="J1384">
        <v>267</v>
      </c>
      <c r="K1384" t="s">
        <v>84</v>
      </c>
      <c r="L1384" t="s">
        <v>85</v>
      </c>
      <c r="M1384" t="s">
        <v>86</v>
      </c>
      <c r="N1384">
        <v>2</v>
      </c>
      <c r="O1384" s="1">
        <v>44674.111932870372</v>
      </c>
      <c r="P1384" s="1">
        <v>44674.364594907405</v>
      </c>
      <c r="Q1384">
        <v>18620</v>
      </c>
      <c r="R1384">
        <v>3210</v>
      </c>
      <c r="S1384" t="b">
        <v>0</v>
      </c>
      <c r="T1384" t="s">
        <v>87</v>
      </c>
      <c r="U1384" t="b">
        <v>1</v>
      </c>
      <c r="V1384" t="s">
        <v>315</v>
      </c>
      <c r="W1384" s="1">
        <v>44674.127685185187</v>
      </c>
      <c r="X1384">
        <v>1256</v>
      </c>
      <c r="Y1384">
        <v>242</v>
      </c>
      <c r="Z1384">
        <v>0</v>
      </c>
      <c r="AA1384">
        <v>242</v>
      </c>
      <c r="AB1384">
        <v>0</v>
      </c>
      <c r="AC1384">
        <v>56</v>
      </c>
      <c r="AD1384">
        <v>25</v>
      </c>
      <c r="AE1384">
        <v>0</v>
      </c>
      <c r="AF1384">
        <v>0</v>
      </c>
      <c r="AG1384">
        <v>0</v>
      </c>
      <c r="AH1384" t="s">
        <v>1788</v>
      </c>
      <c r="AI1384" s="1">
        <v>44674.364594907405</v>
      </c>
      <c r="AJ1384">
        <v>1929</v>
      </c>
      <c r="AK1384">
        <v>4</v>
      </c>
      <c r="AL1384">
        <v>0</v>
      </c>
      <c r="AM1384">
        <v>4</v>
      </c>
      <c r="AN1384">
        <v>0</v>
      </c>
      <c r="AO1384">
        <v>3</v>
      </c>
      <c r="AP1384">
        <v>21</v>
      </c>
      <c r="AQ1384">
        <v>0</v>
      </c>
      <c r="AR1384">
        <v>0</v>
      </c>
      <c r="AS1384">
        <v>0</v>
      </c>
      <c r="AT1384" t="s">
        <v>87</v>
      </c>
      <c r="AU1384" t="s">
        <v>87</v>
      </c>
      <c r="AV1384" t="s">
        <v>87</v>
      </c>
      <c r="AW1384" t="s">
        <v>87</v>
      </c>
      <c r="AX1384" t="s">
        <v>87</v>
      </c>
      <c r="AY1384" t="s">
        <v>87</v>
      </c>
      <c r="AZ1384" t="s">
        <v>87</v>
      </c>
      <c r="BA1384" t="s">
        <v>87</v>
      </c>
      <c r="BB1384" t="s">
        <v>87</v>
      </c>
      <c r="BC1384" t="s">
        <v>87</v>
      </c>
      <c r="BD1384" t="s">
        <v>87</v>
      </c>
      <c r="BE1384" t="s">
        <v>87</v>
      </c>
    </row>
    <row r="1385" spans="1:57" hidden="1" x14ac:dyDescent="0.45">
      <c r="A1385" t="s">
        <v>3008</v>
      </c>
      <c r="B1385" t="s">
        <v>79</v>
      </c>
      <c r="C1385" t="s">
        <v>2967</v>
      </c>
      <c r="D1385" t="s">
        <v>81</v>
      </c>
      <c r="E1385" s="2" t="str">
        <f>HYPERLINK("capsilon://?command=openfolder&amp;siteaddress=FAM.docvelocity-na8.net&amp;folderid=FX09DEA2BE-6509-F28F-9BA4-84F7E916A27C","FX22048376")</f>
        <v>FX22048376</v>
      </c>
      <c r="F1385" t="s">
        <v>19</v>
      </c>
      <c r="G1385" t="s">
        <v>19</v>
      </c>
      <c r="H1385" t="s">
        <v>82</v>
      </c>
      <c r="I1385" t="s">
        <v>2981</v>
      </c>
      <c r="J1385">
        <v>311</v>
      </c>
      <c r="K1385" t="s">
        <v>84</v>
      </c>
      <c r="L1385" t="s">
        <v>85</v>
      </c>
      <c r="M1385" t="s">
        <v>86</v>
      </c>
      <c r="N1385">
        <v>2</v>
      </c>
      <c r="O1385" s="1">
        <v>44674.115925925929</v>
      </c>
      <c r="P1385" s="1">
        <v>44674.381006944444</v>
      </c>
      <c r="Q1385">
        <v>20609</v>
      </c>
      <c r="R1385">
        <v>2294</v>
      </c>
      <c r="S1385" t="b">
        <v>0</v>
      </c>
      <c r="T1385" t="s">
        <v>87</v>
      </c>
      <c r="U1385" t="b">
        <v>1</v>
      </c>
      <c r="V1385" t="s">
        <v>320</v>
      </c>
      <c r="W1385" s="1">
        <v>44674.132685185185</v>
      </c>
      <c r="X1385">
        <v>1183</v>
      </c>
      <c r="Y1385">
        <v>281</v>
      </c>
      <c r="Z1385">
        <v>0</v>
      </c>
      <c r="AA1385">
        <v>281</v>
      </c>
      <c r="AB1385">
        <v>0</v>
      </c>
      <c r="AC1385">
        <v>35</v>
      </c>
      <c r="AD1385">
        <v>30</v>
      </c>
      <c r="AE1385">
        <v>0</v>
      </c>
      <c r="AF1385">
        <v>0</v>
      </c>
      <c r="AG1385">
        <v>0</v>
      </c>
      <c r="AH1385" t="s">
        <v>1788</v>
      </c>
      <c r="AI1385" s="1">
        <v>44674.381006944444</v>
      </c>
      <c r="AJ1385">
        <v>1095</v>
      </c>
      <c r="AK1385">
        <v>3</v>
      </c>
      <c r="AL1385">
        <v>0</v>
      </c>
      <c r="AM1385">
        <v>3</v>
      </c>
      <c r="AN1385">
        <v>0</v>
      </c>
      <c r="AO1385">
        <v>2</v>
      </c>
      <c r="AP1385">
        <v>27</v>
      </c>
      <c r="AQ1385">
        <v>0</v>
      </c>
      <c r="AR1385">
        <v>0</v>
      </c>
      <c r="AS1385">
        <v>0</v>
      </c>
      <c r="AT1385" t="s">
        <v>87</v>
      </c>
      <c r="AU1385" t="s">
        <v>87</v>
      </c>
      <c r="AV1385" t="s">
        <v>87</v>
      </c>
      <c r="AW1385" t="s">
        <v>87</v>
      </c>
      <c r="AX1385" t="s">
        <v>87</v>
      </c>
      <c r="AY1385" t="s">
        <v>87</v>
      </c>
      <c r="AZ1385" t="s">
        <v>87</v>
      </c>
      <c r="BA1385" t="s">
        <v>87</v>
      </c>
      <c r="BB1385" t="s">
        <v>87</v>
      </c>
      <c r="BC1385" t="s">
        <v>87</v>
      </c>
      <c r="BD1385" t="s">
        <v>87</v>
      </c>
      <c r="BE1385" t="s">
        <v>87</v>
      </c>
    </row>
    <row r="1386" spans="1:57" hidden="1" x14ac:dyDescent="0.45">
      <c r="A1386" t="s">
        <v>3009</v>
      </c>
      <c r="B1386" t="s">
        <v>79</v>
      </c>
      <c r="C1386" t="s">
        <v>2983</v>
      </c>
      <c r="D1386" t="s">
        <v>81</v>
      </c>
      <c r="E1386" s="2" t="str">
        <f>HYPERLINK("capsilon://?command=openfolder&amp;siteaddress=FAM.docvelocity-na8.net&amp;folderid=FXD5B4149A-FEBF-8E84-D1FB-F76229A906E6","FX22048093")</f>
        <v>FX22048093</v>
      </c>
      <c r="F1386" t="s">
        <v>19</v>
      </c>
      <c r="G1386" t="s">
        <v>19</v>
      </c>
      <c r="H1386" t="s">
        <v>82</v>
      </c>
      <c r="I1386" t="s">
        <v>2984</v>
      </c>
      <c r="J1386">
        <v>226</v>
      </c>
      <c r="K1386" t="s">
        <v>84</v>
      </c>
      <c r="L1386" t="s">
        <v>85</v>
      </c>
      <c r="M1386" t="s">
        <v>86</v>
      </c>
      <c r="N1386">
        <v>2</v>
      </c>
      <c r="O1386" s="1">
        <v>44674.119756944441</v>
      </c>
      <c r="P1386" s="1">
        <v>44674.423958333333</v>
      </c>
      <c r="Q1386">
        <v>23826</v>
      </c>
      <c r="R1386">
        <v>2457</v>
      </c>
      <c r="S1386" t="b">
        <v>0</v>
      </c>
      <c r="T1386" t="s">
        <v>87</v>
      </c>
      <c r="U1386" t="b">
        <v>1</v>
      </c>
      <c r="V1386" t="s">
        <v>315</v>
      </c>
      <c r="W1386" s="1">
        <v>44674.133530092593</v>
      </c>
      <c r="X1386">
        <v>504</v>
      </c>
      <c r="Y1386">
        <v>191</v>
      </c>
      <c r="Z1386">
        <v>0</v>
      </c>
      <c r="AA1386">
        <v>191</v>
      </c>
      <c r="AB1386">
        <v>0</v>
      </c>
      <c r="AC1386">
        <v>20</v>
      </c>
      <c r="AD1386">
        <v>35</v>
      </c>
      <c r="AE1386">
        <v>0</v>
      </c>
      <c r="AF1386">
        <v>0</v>
      </c>
      <c r="AG1386">
        <v>0</v>
      </c>
      <c r="AH1386" t="s">
        <v>1788</v>
      </c>
      <c r="AI1386" s="1">
        <v>44674.423958333333</v>
      </c>
      <c r="AJ1386">
        <v>1931</v>
      </c>
      <c r="AK1386">
        <v>28</v>
      </c>
      <c r="AL1386">
        <v>0</v>
      </c>
      <c r="AM1386">
        <v>28</v>
      </c>
      <c r="AN1386">
        <v>0</v>
      </c>
      <c r="AO1386">
        <v>26</v>
      </c>
      <c r="AP1386">
        <v>7</v>
      </c>
      <c r="AQ1386">
        <v>0</v>
      </c>
      <c r="AR1386">
        <v>0</v>
      </c>
      <c r="AS1386">
        <v>0</v>
      </c>
      <c r="AT1386" t="s">
        <v>87</v>
      </c>
      <c r="AU1386" t="s">
        <v>87</v>
      </c>
      <c r="AV1386" t="s">
        <v>87</v>
      </c>
      <c r="AW1386" t="s">
        <v>87</v>
      </c>
      <c r="AX1386" t="s">
        <v>87</v>
      </c>
      <c r="AY1386" t="s">
        <v>87</v>
      </c>
      <c r="AZ1386" t="s">
        <v>87</v>
      </c>
      <c r="BA1386" t="s">
        <v>87</v>
      </c>
      <c r="BB1386" t="s">
        <v>87</v>
      </c>
      <c r="BC1386" t="s">
        <v>87</v>
      </c>
      <c r="BD1386" t="s">
        <v>87</v>
      </c>
      <c r="BE1386" t="s">
        <v>87</v>
      </c>
    </row>
    <row r="1387" spans="1:57" hidden="1" x14ac:dyDescent="0.45">
      <c r="A1387" t="s">
        <v>3010</v>
      </c>
      <c r="B1387" t="s">
        <v>79</v>
      </c>
      <c r="C1387" t="s">
        <v>2995</v>
      </c>
      <c r="D1387" t="s">
        <v>81</v>
      </c>
      <c r="E1387" s="2" t="str">
        <f>HYPERLINK("capsilon://?command=openfolder&amp;siteaddress=FAM.docvelocity-na8.net&amp;folderid=FX58922925-AF35-7828-8127-206563156B2F","FX22047035")</f>
        <v>FX22047035</v>
      </c>
      <c r="F1387" t="s">
        <v>19</v>
      </c>
      <c r="G1387" t="s">
        <v>19</v>
      </c>
      <c r="H1387" t="s">
        <v>82</v>
      </c>
      <c r="I1387" t="s">
        <v>2996</v>
      </c>
      <c r="J1387">
        <v>263</v>
      </c>
      <c r="K1387" t="s">
        <v>84</v>
      </c>
      <c r="L1387" t="s">
        <v>85</v>
      </c>
      <c r="M1387" t="s">
        <v>86</v>
      </c>
      <c r="N1387">
        <v>2</v>
      </c>
      <c r="O1387" s="1">
        <v>44674.141898148147</v>
      </c>
      <c r="P1387" s="1">
        <v>44674.445532407408</v>
      </c>
      <c r="Q1387">
        <v>24143</v>
      </c>
      <c r="R1387">
        <v>2091</v>
      </c>
      <c r="S1387" t="b">
        <v>0</v>
      </c>
      <c r="T1387" t="s">
        <v>87</v>
      </c>
      <c r="U1387" t="b">
        <v>1</v>
      </c>
      <c r="V1387" t="s">
        <v>322</v>
      </c>
      <c r="W1387" s="1">
        <v>44674.177546296298</v>
      </c>
      <c r="X1387">
        <v>972</v>
      </c>
      <c r="Y1387">
        <v>227</v>
      </c>
      <c r="Z1387">
        <v>0</v>
      </c>
      <c r="AA1387">
        <v>227</v>
      </c>
      <c r="AB1387">
        <v>0</v>
      </c>
      <c r="AC1387">
        <v>49</v>
      </c>
      <c r="AD1387">
        <v>36</v>
      </c>
      <c r="AE1387">
        <v>0</v>
      </c>
      <c r="AF1387">
        <v>0</v>
      </c>
      <c r="AG1387">
        <v>0</v>
      </c>
      <c r="AH1387" t="s">
        <v>1788</v>
      </c>
      <c r="AI1387" s="1">
        <v>44674.445532407408</v>
      </c>
      <c r="AJ1387">
        <v>1102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36</v>
      </c>
      <c r="AQ1387">
        <v>0</v>
      </c>
      <c r="AR1387">
        <v>0</v>
      </c>
      <c r="AS1387">
        <v>0</v>
      </c>
      <c r="AT1387" t="s">
        <v>87</v>
      </c>
      <c r="AU1387" t="s">
        <v>87</v>
      </c>
      <c r="AV1387" t="s">
        <v>87</v>
      </c>
      <c r="AW1387" t="s">
        <v>87</v>
      </c>
      <c r="AX1387" t="s">
        <v>87</v>
      </c>
      <c r="AY1387" t="s">
        <v>87</v>
      </c>
      <c r="AZ1387" t="s">
        <v>87</v>
      </c>
      <c r="BA1387" t="s">
        <v>87</v>
      </c>
      <c r="BB1387" t="s">
        <v>87</v>
      </c>
      <c r="BC1387" t="s">
        <v>87</v>
      </c>
      <c r="BD1387" t="s">
        <v>87</v>
      </c>
      <c r="BE1387" t="s">
        <v>87</v>
      </c>
    </row>
    <row r="1388" spans="1:57" hidden="1" x14ac:dyDescent="0.45">
      <c r="A1388" t="s">
        <v>3011</v>
      </c>
      <c r="B1388" t="s">
        <v>79</v>
      </c>
      <c r="C1388" t="s">
        <v>1635</v>
      </c>
      <c r="D1388" t="s">
        <v>81</v>
      </c>
      <c r="E1388" s="2" t="str">
        <f>HYPERLINK("capsilon://?command=openfolder&amp;siteaddress=FAM.docvelocity-na8.net&amp;folderid=FXFCB999EE-773D-981F-32F6-8DF9C0ACD97C","FX22027434")</f>
        <v>FX22027434</v>
      </c>
      <c r="F1388" t="s">
        <v>19</v>
      </c>
      <c r="G1388" t="s">
        <v>19</v>
      </c>
      <c r="H1388" t="s">
        <v>82</v>
      </c>
      <c r="I1388" t="s">
        <v>3012</v>
      </c>
      <c r="J1388">
        <v>42</v>
      </c>
      <c r="K1388" t="s">
        <v>84</v>
      </c>
      <c r="L1388" t="s">
        <v>85</v>
      </c>
      <c r="M1388" t="s">
        <v>86</v>
      </c>
      <c r="N1388">
        <v>2</v>
      </c>
      <c r="O1388" s="1">
        <v>44652.378159722219</v>
      </c>
      <c r="P1388" s="1">
        <v>44652.390821759262</v>
      </c>
      <c r="Q1388">
        <v>504</v>
      </c>
      <c r="R1388">
        <v>590</v>
      </c>
      <c r="S1388" t="b">
        <v>0</v>
      </c>
      <c r="T1388" t="s">
        <v>87</v>
      </c>
      <c r="U1388" t="b">
        <v>0</v>
      </c>
      <c r="V1388" t="s">
        <v>993</v>
      </c>
      <c r="W1388" s="1">
        <v>44652.385196759256</v>
      </c>
      <c r="X1388">
        <v>339</v>
      </c>
      <c r="Y1388">
        <v>37</v>
      </c>
      <c r="Z1388">
        <v>0</v>
      </c>
      <c r="AA1388">
        <v>37</v>
      </c>
      <c r="AB1388">
        <v>0</v>
      </c>
      <c r="AC1388">
        <v>7</v>
      </c>
      <c r="AD1388">
        <v>5</v>
      </c>
      <c r="AE1388">
        <v>0</v>
      </c>
      <c r="AF1388">
        <v>0</v>
      </c>
      <c r="AG1388">
        <v>0</v>
      </c>
      <c r="AH1388" t="s">
        <v>420</v>
      </c>
      <c r="AI1388" s="1">
        <v>44652.390821759262</v>
      </c>
      <c r="AJ1388">
        <v>251</v>
      </c>
      <c r="AK1388">
        <v>5</v>
      </c>
      <c r="AL1388">
        <v>0</v>
      </c>
      <c r="AM1388">
        <v>5</v>
      </c>
      <c r="AN1388">
        <v>0</v>
      </c>
      <c r="AO1388">
        <v>4</v>
      </c>
      <c r="AP1388">
        <v>0</v>
      </c>
      <c r="AQ1388">
        <v>0</v>
      </c>
      <c r="AR1388">
        <v>0</v>
      </c>
      <c r="AS1388">
        <v>0</v>
      </c>
      <c r="AT1388" t="s">
        <v>87</v>
      </c>
      <c r="AU1388" t="s">
        <v>87</v>
      </c>
      <c r="AV1388" t="s">
        <v>87</v>
      </c>
      <c r="AW1388" t="s">
        <v>87</v>
      </c>
      <c r="AX1388" t="s">
        <v>87</v>
      </c>
      <c r="AY1388" t="s">
        <v>87</v>
      </c>
      <c r="AZ1388" t="s">
        <v>87</v>
      </c>
      <c r="BA1388" t="s">
        <v>87</v>
      </c>
      <c r="BB1388" t="s">
        <v>87</v>
      </c>
      <c r="BC1388" t="s">
        <v>87</v>
      </c>
      <c r="BD1388" t="s">
        <v>87</v>
      </c>
      <c r="BE1388" t="s">
        <v>87</v>
      </c>
    </row>
    <row r="1389" spans="1:57" hidden="1" x14ac:dyDescent="0.45">
      <c r="A1389" t="s">
        <v>3013</v>
      </c>
      <c r="B1389" t="s">
        <v>79</v>
      </c>
      <c r="C1389" t="s">
        <v>2732</v>
      </c>
      <c r="D1389" t="s">
        <v>81</v>
      </c>
      <c r="E1389" s="2" t="str">
        <f>HYPERLINK("capsilon://?command=openfolder&amp;siteaddress=FAM.docvelocity-na8.net&amp;folderid=FX41E0F1C0-F02D-0872-B0FD-625D31DA0944","FX220314003")</f>
        <v>FX220314003</v>
      </c>
      <c r="F1389" t="s">
        <v>19</v>
      </c>
      <c r="G1389" t="s">
        <v>19</v>
      </c>
      <c r="H1389" t="s">
        <v>82</v>
      </c>
      <c r="I1389" t="s">
        <v>2733</v>
      </c>
      <c r="J1389">
        <v>232</v>
      </c>
      <c r="K1389" t="s">
        <v>84</v>
      </c>
      <c r="L1389" t="s">
        <v>85</v>
      </c>
      <c r="M1389" t="s">
        <v>86</v>
      </c>
      <c r="N1389">
        <v>2</v>
      </c>
      <c r="O1389" s="1">
        <v>44655.616157407407</v>
      </c>
      <c r="P1389" s="1">
        <v>44655.647256944445</v>
      </c>
      <c r="Q1389">
        <v>691</v>
      </c>
      <c r="R1389">
        <v>1996</v>
      </c>
      <c r="S1389" t="b">
        <v>0</v>
      </c>
      <c r="T1389" t="s">
        <v>87</v>
      </c>
      <c r="U1389" t="b">
        <v>1</v>
      </c>
      <c r="V1389" t="s">
        <v>127</v>
      </c>
      <c r="W1389" s="1">
        <v>44655.634340277778</v>
      </c>
      <c r="X1389">
        <v>1379</v>
      </c>
      <c r="Y1389">
        <v>187</v>
      </c>
      <c r="Z1389">
        <v>0</v>
      </c>
      <c r="AA1389">
        <v>187</v>
      </c>
      <c r="AB1389">
        <v>0</v>
      </c>
      <c r="AC1389">
        <v>4</v>
      </c>
      <c r="AD1389">
        <v>45</v>
      </c>
      <c r="AE1389">
        <v>0</v>
      </c>
      <c r="AF1389">
        <v>0</v>
      </c>
      <c r="AG1389">
        <v>0</v>
      </c>
      <c r="AH1389" t="s">
        <v>182</v>
      </c>
      <c r="AI1389" s="1">
        <v>44655.647256944445</v>
      </c>
      <c r="AJ1389">
        <v>583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45</v>
      </c>
      <c r="AQ1389">
        <v>0</v>
      </c>
      <c r="AR1389">
        <v>0</v>
      </c>
      <c r="AS1389">
        <v>0</v>
      </c>
      <c r="AT1389" t="s">
        <v>87</v>
      </c>
      <c r="AU1389" t="s">
        <v>87</v>
      </c>
      <c r="AV1389" t="s">
        <v>87</v>
      </c>
      <c r="AW1389" t="s">
        <v>87</v>
      </c>
      <c r="AX1389" t="s">
        <v>87</v>
      </c>
      <c r="AY1389" t="s">
        <v>87</v>
      </c>
      <c r="AZ1389" t="s">
        <v>87</v>
      </c>
      <c r="BA1389" t="s">
        <v>87</v>
      </c>
      <c r="BB1389" t="s">
        <v>87</v>
      </c>
      <c r="BC1389" t="s">
        <v>87</v>
      </c>
      <c r="BD1389" t="s">
        <v>87</v>
      </c>
      <c r="BE1389" t="s">
        <v>87</v>
      </c>
    </row>
    <row r="1390" spans="1:57" hidden="1" x14ac:dyDescent="0.45">
      <c r="A1390" t="s">
        <v>3014</v>
      </c>
      <c r="B1390" t="s">
        <v>79</v>
      </c>
      <c r="C1390" t="s">
        <v>2892</v>
      </c>
      <c r="D1390" t="s">
        <v>81</v>
      </c>
      <c r="E1390" s="2" t="str">
        <f>HYPERLINK("capsilon://?command=openfolder&amp;siteaddress=FAM.docvelocity-na8.net&amp;folderid=FXFFEEC852-7F32-1D80-D60B-5C88E4CAF691","FX22047557")</f>
        <v>FX22047557</v>
      </c>
      <c r="F1390" t="s">
        <v>19</v>
      </c>
      <c r="G1390" t="s">
        <v>19</v>
      </c>
      <c r="H1390" t="s">
        <v>82</v>
      </c>
      <c r="I1390" t="s">
        <v>3015</v>
      </c>
      <c r="J1390">
        <v>28</v>
      </c>
      <c r="K1390" t="s">
        <v>84</v>
      </c>
      <c r="L1390" t="s">
        <v>85</v>
      </c>
      <c r="M1390" t="s">
        <v>86</v>
      </c>
      <c r="N1390">
        <v>2</v>
      </c>
      <c r="O1390" s="1">
        <v>44676.373368055552</v>
      </c>
      <c r="P1390" s="1">
        <v>44676.380057870374</v>
      </c>
      <c r="Q1390">
        <v>279</v>
      </c>
      <c r="R1390">
        <v>299</v>
      </c>
      <c r="S1390" t="b">
        <v>0</v>
      </c>
      <c r="T1390" t="s">
        <v>87</v>
      </c>
      <c r="U1390" t="b">
        <v>0</v>
      </c>
      <c r="V1390" t="s">
        <v>1708</v>
      </c>
      <c r="W1390" s="1">
        <v>44676.377893518518</v>
      </c>
      <c r="X1390">
        <v>137</v>
      </c>
      <c r="Y1390">
        <v>21</v>
      </c>
      <c r="Z1390">
        <v>0</v>
      </c>
      <c r="AA1390">
        <v>21</v>
      </c>
      <c r="AB1390">
        <v>0</v>
      </c>
      <c r="AC1390">
        <v>0</v>
      </c>
      <c r="AD1390">
        <v>7</v>
      </c>
      <c r="AE1390">
        <v>0</v>
      </c>
      <c r="AF1390">
        <v>0</v>
      </c>
      <c r="AG1390">
        <v>0</v>
      </c>
      <c r="AH1390" t="s">
        <v>413</v>
      </c>
      <c r="AI1390" s="1">
        <v>44676.380057870374</v>
      </c>
      <c r="AJ1390">
        <v>162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7</v>
      </c>
      <c r="AQ1390">
        <v>0</v>
      </c>
      <c r="AR1390">
        <v>0</v>
      </c>
      <c r="AS1390">
        <v>0</v>
      </c>
      <c r="AT1390" t="s">
        <v>87</v>
      </c>
      <c r="AU1390" t="s">
        <v>87</v>
      </c>
      <c r="AV1390" t="s">
        <v>87</v>
      </c>
      <c r="AW1390" t="s">
        <v>87</v>
      </c>
      <c r="AX1390" t="s">
        <v>87</v>
      </c>
      <c r="AY1390" t="s">
        <v>87</v>
      </c>
      <c r="AZ1390" t="s">
        <v>87</v>
      </c>
      <c r="BA1390" t="s">
        <v>87</v>
      </c>
      <c r="BB1390" t="s">
        <v>87</v>
      </c>
      <c r="BC1390" t="s">
        <v>87</v>
      </c>
      <c r="BD1390" t="s">
        <v>87</v>
      </c>
      <c r="BE1390" t="s">
        <v>87</v>
      </c>
    </row>
    <row r="1391" spans="1:57" hidden="1" x14ac:dyDescent="0.45">
      <c r="A1391" t="s">
        <v>3016</v>
      </c>
      <c r="B1391" t="s">
        <v>79</v>
      </c>
      <c r="C1391" t="s">
        <v>2778</v>
      </c>
      <c r="D1391" t="s">
        <v>81</v>
      </c>
      <c r="E1391" s="2" t="str">
        <f>HYPERLINK("capsilon://?command=openfolder&amp;siteaddress=FAM.docvelocity-na8.net&amp;folderid=FXBBDE3BCA-D396-D8DD-2B5F-7C17BD9B8132","FX220312846")</f>
        <v>FX220312846</v>
      </c>
      <c r="F1391" t="s">
        <v>19</v>
      </c>
      <c r="G1391" t="s">
        <v>19</v>
      </c>
      <c r="H1391" t="s">
        <v>82</v>
      </c>
      <c r="I1391" t="s">
        <v>2779</v>
      </c>
      <c r="J1391">
        <v>233</v>
      </c>
      <c r="K1391" t="s">
        <v>84</v>
      </c>
      <c r="L1391" t="s">
        <v>85</v>
      </c>
      <c r="M1391" t="s">
        <v>86</v>
      </c>
      <c r="N1391">
        <v>2</v>
      </c>
      <c r="O1391" s="1">
        <v>44655.618287037039</v>
      </c>
      <c r="P1391" s="1">
        <v>44655.722488425927</v>
      </c>
      <c r="Q1391">
        <v>3357</v>
      </c>
      <c r="R1391">
        <v>5646</v>
      </c>
      <c r="S1391" t="b">
        <v>0</v>
      </c>
      <c r="T1391" t="s">
        <v>87</v>
      </c>
      <c r="U1391" t="b">
        <v>1</v>
      </c>
      <c r="V1391" t="s">
        <v>189</v>
      </c>
      <c r="W1391" s="1">
        <v>44655.665127314816</v>
      </c>
      <c r="X1391">
        <v>3750</v>
      </c>
      <c r="Y1391">
        <v>238</v>
      </c>
      <c r="Z1391">
        <v>0</v>
      </c>
      <c r="AA1391">
        <v>238</v>
      </c>
      <c r="AB1391">
        <v>0</v>
      </c>
      <c r="AC1391">
        <v>76</v>
      </c>
      <c r="AD1391">
        <v>-5</v>
      </c>
      <c r="AE1391">
        <v>0</v>
      </c>
      <c r="AF1391">
        <v>0</v>
      </c>
      <c r="AG1391">
        <v>0</v>
      </c>
      <c r="AH1391" t="s">
        <v>115</v>
      </c>
      <c r="AI1391" s="1">
        <v>44655.722488425927</v>
      </c>
      <c r="AJ1391">
        <v>1855</v>
      </c>
      <c r="AK1391">
        <v>20</v>
      </c>
      <c r="AL1391">
        <v>0</v>
      </c>
      <c r="AM1391">
        <v>20</v>
      </c>
      <c r="AN1391">
        <v>0</v>
      </c>
      <c r="AO1391">
        <v>20</v>
      </c>
      <c r="AP1391">
        <v>-25</v>
      </c>
      <c r="AQ1391">
        <v>0</v>
      </c>
      <c r="AR1391">
        <v>0</v>
      </c>
      <c r="AS1391">
        <v>0</v>
      </c>
      <c r="AT1391" t="s">
        <v>87</v>
      </c>
      <c r="AU1391" t="s">
        <v>87</v>
      </c>
      <c r="AV1391" t="s">
        <v>87</v>
      </c>
      <c r="AW1391" t="s">
        <v>87</v>
      </c>
      <c r="AX1391" t="s">
        <v>87</v>
      </c>
      <c r="AY1391" t="s">
        <v>87</v>
      </c>
      <c r="AZ1391" t="s">
        <v>87</v>
      </c>
      <c r="BA1391" t="s">
        <v>87</v>
      </c>
      <c r="BB1391" t="s">
        <v>87</v>
      </c>
      <c r="BC1391" t="s">
        <v>87</v>
      </c>
      <c r="BD1391" t="s">
        <v>87</v>
      </c>
      <c r="BE1391" t="s">
        <v>87</v>
      </c>
    </row>
    <row r="1392" spans="1:57" hidden="1" x14ac:dyDescent="0.45">
      <c r="A1392" t="s">
        <v>3017</v>
      </c>
      <c r="B1392" t="s">
        <v>79</v>
      </c>
      <c r="C1392" t="s">
        <v>2913</v>
      </c>
      <c r="D1392" t="s">
        <v>81</v>
      </c>
      <c r="E1392" s="2" t="str">
        <f>HYPERLINK("capsilon://?command=openfolder&amp;siteaddress=FAM.docvelocity-na8.net&amp;folderid=FX2482F84B-01C0-6257-9000-590D5BB723C9","FX22048387")</f>
        <v>FX22048387</v>
      </c>
      <c r="F1392" t="s">
        <v>19</v>
      </c>
      <c r="G1392" t="s">
        <v>19</v>
      </c>
      <c r="H1392" t="s">
        <v>82</v>
      </c>
      <c r="I1392" t="s">
        <v>3018</v>
      </c>
      <c r="J1392">
        <v>56</v>
      </c>
      <c r="K1392" t="s">
        <v>84</v>
      </c>
      <c r="L1392" t="s">
        <v>85</v>
      </c>
      <c r="M1392" t="s">
        <v>86</v>
      </c>
      <c r="N1392">
        <v>2</v>
      </c>
      <c r="O1392" s="1">
        <v>44676.419004629628</v>
      </c>
      <c r="P1392" s="1">
        <v>44676.430868055555</v>
      </c>
      <c r="Q1392">
        <v>597</v>
      </c>
      <c r="R1392">
        <v>428</v>
      </c>
      <c r="S1392" t="b">
        <v>0</v>
      </c>
      <c r="T1392" t="s">
        <v>87</v>
      </c>
      <c r="U1392" t="b">
        <v>0</v>
      </c>
      <c r="V1392" t="s">
        <v>660</v>
      </c>
      <c r="W1392" s="1">
        <v>44676.424120370371</v>
      </c>
      <c r="X1392">
        <v>150</v>
      </c>
      <c r="Y1392">
        <v>51</v>
      </c>
      <c r="Z1392">
        <v>0</v>
      </c>
      <c r="AA1392">
        <v>51</v>
      </c>
      <c r="AB1392">
        <v>0</v>
      </c>
      <c r="AC1392">
        <v>0</v>
      </c>
      <c r="AD1392">
        <v>5</v>
      </c>
      <c r="AE1392">
        <v>0</v>
      </c>
      <c r="AF1392">
        <v>0</v>
      </c>
      <c r="AG1392">
        <v>0</v>
      </c>
      <c r="AH1392" t="s">
        <v>442</v>
      </c>
      <c r="AI1392" s="1">
        <v>44676.430868055555</v>
      </c>
      <c r="AJ1392">
        <v>278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5</v>
      </c>
      <c r="AQ1392">
        <v>0</v>
      </c>
      <c r="AR1392">
        <v>0</v>
      </c>
      <c r="AS1392">
        <v>0</v>
      </c>
      <c r="AT1392" t="s">
        <v>87</v>
      </c>
      <c r="AU1392" t="s">
        <v>87</v>
      </c>
      <c r="AV1392" t="s">
        <v>87</v>
      </c>
      <c r="AW1392" t="s">
        <v>87</v>
      </c>
      <c r="AX1392" t="s">
        <v>87</v>
      </c>
      <c r="AY1392" t="s">
        <v>87</v>
      </c>
      <c r="AZ1392" t="s">
        <v>87</v>
      </c>
      <c r="BA1392" t="s">
        <v>87</v>
      </c>
      <c r="BB1392" t="s">
        <v>87</v>
      </c>
      <c r="BC1392" t="s">
        <v>87</v>
      </c>
      <c r="BD1392" t="s">
        <v>87</v>
      </c>
      <c r="BE1392" t="s">
        <v>87</v>
      </c>
    </row>
    <row r="1393" spans="1:57" hidden="1" x14ac:dyDescent="0.45">
      <c r="A1393" t="s">
        <v>3019</v>
      </c>
      <c r="B1393" t="s">
        <v>79</v>
      </c>
      <c r="C1393" t="s">
        <v>2913</v>
      </c>
      <c r="D1393" t="s">
        <v>81</v>
      </c>
      <c r="E1393" s="2" t="str">
        <f>HYPERLINK("capsilon://?command=openfolder&amp;siteaddress=FAM.docvelocity-na8.net&amp;folderid=FX2482F84B-01C0-6257-9000-590D5BB723C9","FX22048387")</f>
        <v>FX22048387</v>
      </c>
      <c r="F1393" t="s">
        <v>19</v>
      </c>
      <c r="G1393" t="s">
        <v>19</v>
      </c>
      <c r="H1393" t="s">
        <v>82</v>
      </c>
      <c r="I1393" t="s">
        <v>3020</v>
      </c>
      <c r="J1393">
        <v>56</v>
      </c>
      <c r="K1393" t="s">
        <v>84</v>
      </c>
      <c r="L1393" t="s">
        <v>85</v>
      </c>
      <c r="M1393" t="s">
        <v>86</v>
      </c>
      <c r="N1393">
        <v>2</v>
      </c>
      <c r="O1393" s="1">
        <v>44676.419085648151</v>
      </c>
      <c r="P1393" s="1">
        <v>44676.431504629632</v>
      </c>
      <c r="Q1393">
        <v>720</v>
      </c>
      <c r="R1393">
        <v>353</v>
      </c>
      <c r="S1393" t="b">
        <v>0</v>
      </c>
      <c r="T1393" t="s">
        <v>87</v>
      </c>
      <c r="U1393" t="b">
        <v>0</v>
      </c>
      <c r="V1393" t="s">
        <v>660</v>
      </c>
      <c r="W1393" s="1">
        <v>44676.425127314818</v>
      </c>
      <c r="X1393">
        <v>86</v>
      </c>
      <c r="Y1393">
        <v>51</v>
      </c>
      <c r="Z1393">
        <v>0</v>
      </c>
      <c r="AA1393">
        <v>51</v>
      </c>
      <c r="AB1393">
        <v>0</v>
      </c>
      <c r="AC1393">
        <v>0</v>
      </c>
      <c r="AD1393">
        <v>5</v>
      </c>
      <c r="AE1393">
        <v>0</v>
      </c>
      <c r="AF1393">
        <v>0</v>
      </c>
      <c r="AG1393">
        <v>0</v>
      </c>
      <c r="AH1393" t="s">
        <v>413</v>
      </c>
      <c r="AI1393" s="1">
        <v>44676.431504629632</v>
      </c>
      <c r="AJ1393">
        <v>267</v>
      </c>
      <c r="AK1393">
        <v>3</v>
      </c>
      <c r="AL1393">
        <v>0</v>
      </c>
      <c r="AM1393">
        <v>3</v>
      </c>
      <c r="AN1393">
        <v>0</v>
      </c>
      <c r="AO1393">
        <v>3</v>
      </c>
      <c r="AP1393">
        <v>2</v>
      </c>
      <c r="AQ1393">
        <v>0</v>
      </c>
      <c r="AR1393">
        <v>0</v>
      </c>
      <c r="AS1393">
        <v>0</v>
      </c>
      <c r="AT1393" t="s">
        <v>87</v>
      </c>
      <c r="AU1393" t="s">
        <v>87</v>
      </c>
      <c r="AV1393" t="s">
        <v>87</v>
      </c>
      <c r="AW1393" t="s">
        <v>87</v>
      </c>
      <c r="AX1393" t="s">
        <v>87</v>
      </c>
      <c r="AY1393" t="s">
        <v>87</v>
      </c>
      <c r="AZ1393" t="s">
        <v>87</v>
      </c>
      <c r="BA1393" t="s">
        <v>87</v>
      </c>
      <c r="BB1393" t="s">
        <v>87</v>
      </c>
      <c r="BC1393" t="s">
        <v>87</v>
      </c>
      <c r="BD1393" t="s">
        <v>87</v>
      </c>
      <c r="BE1393" t="s">
        <v>87</v>
      </c>
    </row>
    <row r="1394" spans="1:57" hidden="1" x14ac:dyDescent="0.45">
      <c r="A1394" t="s">
        <v>3021</v>
      </c>
      <c r="B1394" t="s">
        <v>79</v>
      </c>
      <c r="C1394" t="s">
        <v>2913</v>
      </c>
      <c r="D1394" t="s">
        <v>81</v>
      </c>
      <c r="E1394" s="2" t="str">
        <f>HYPERLINK("capsilon://?command=openfolder&amp;siteaddress=FAM.docvelocity-na8.net&amp;folderid=FX2482F84B-01C0-6257-9000-590D5BB723C9","FX22048387")</f>
        <v>FX22048387</v>
      </c>
      <c r="F1394" t="s">
        <v>19</v>
      </c>
      <c r="G1394" t="s">
        <v>19</v>
      </c>
      <c r="H1394" t="s">
        <v>82</v>
      </c>
      <c r="I1394" t="s">
        <v>3022</v>
      </c>
      <c r="J1394">
        <v>56</v>
      </c>
      <c r="K1394" t="s">
        <v>84</v>
      </c>
      <c r="L1394" t="s">
        <v>85</v>
      </c>
      <c r="M1394" t="s">
        <v>86</v>
      </c>
      <c r="N1394">
        <v>2</v>
      </c>
      <c r="O1394" s="1">
        <v>44676.419131944444</v>
      </c>
      <c r="P1394" s="1">
        <v>44676.433981481481</v>
      </c>
      <c r="Q1394">
        <v>911</v>
      </c>
      <c r="R1394">
        <v>372</v>
      </c>
      <c r="S1394" t="b">
        <v>0</v>
      </c>
      <c r="T1394" t="s">
        <v>87</v>
      </c>
      <c r="U1394" t="b">
        <v>0</v>
      </c>
      <c r="V1394" t="s">
        <v>660</v>
      </c>
      <c r="W1394" s="1">
        <v>44676.428333333337</v>
      </c>
      <c r="X1394">
        <v>277</v>
      </c>
      <c r="Y1394">
        <v>51</v>
      </c>
      <c r="Z1394">
        <v>0</v>
      </c>
      <c r="AA1394">
        <v>51</v>
      </c>
      <c r="AB1394">
        <v>0</v>
      </c>
      <c r="AC1394">
        <v>4</v>
      </c>
      <c r="AD1394">
        <v>5</v>
      </c>
      <c r="AE1394">
        <v>0</v>
      </c>
      <c r="AF1394">
        <v>0</v>
      </c>
      <c r="AG1394">
        <v>0</v>
      </c>
      <c r="AH1394" t="s">
        <v>413</v>
      </c>
      <c r="AI1394" s="1">
        <v>44676.433981481481</v>
      </c>
      <c r="AJ1394">
        <v>95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5</v>
      </c>
      <c r="AQ1394">
        <v>0</v>
      </c>
      <c r="AR1394">
        <v>0</v>
      </c>
      <c r="AS1394">
        <v>0</v>
      </c>
      <c r="AT1394" t="s">
        <v>87</v>
      </c>
      <c r="AU1394" t="s">
        <v>87</v>
      </c>
      <c r="AV1394" t="s">
        <v>87</v>
      </c>
      <c r="AW1394" t="s">
        <v>87</v>
      </c>
      <c r="AX1394" t="s">
        <v>87</v>
      </c>
      <c r="AY1394" t="s">
        <v>87</v>
      </c>
      <c r="AZ1394" t="s">
        <v>87</v>
      </c>
      <c r="BA1394" t="s">
        <v>87</v>
      </c>
      <c r="BB1394" t="s">
        <v>87</v>
      </c>
      <c r="BC1394" t="s">
        <v>87</v>
      </c>
      <c r="BD1394" t="s">
        <v>87</v>
      </c>
      <c r="BE1394" t="s">
        <v>87</v>
      </c>
    </row>
    <row r="1395" spans="1:57" hidden="1" x14ac:dyDescent="0.45">
      <c r="A1395" t="s">
        <v>3023</v>
      </c>
      <c r="B1395" t="s">
        <v>79</v>
      </c>
      <c r="C1395" t="s">
        <v>2913</v>
      </c>
      <c r="D1395" t="s">
        <v>81</v>
      </c>
      <c r="E1395" s="2" t="str">
        <f>HYPERLINK("capsilon://?command=openfolder&amp;siteaddress=FAM.docvelocity-na8.net&amp;folderid=FX2482F84B-01C0-6257-9000-590D5BB723C9","FX22048387")</f>
        <v>FX22048387</v>
      </c>
      <c r="F1395" t="s">
        <v>19</v>
      </c>
      <c r="G1395" t="s">
        <v>19</v>
      </c>
      <c r="H1395" t="s">
        <v>82</v>
      </c>
      <c r="I1395" t="s">
        <v>3024</v>
      </c>
      <c r="J1395">
        <v>56</v>
      </c>
      <c r="K1395" t="s">
        <v>84</v>
      </c>
      <c r="L1395" t="s">
        <v>85</v>
      </c>
      <c r="M1395" t="s">
        <v>86</v>
      </c>
      <c r="N1395">
        <v>2</v>
      </c>
      <c r="O1395" s="1">
        <v>44676.419212962966</v>
      </c>
      <c r="P1395" s="1">
        <v>44676.432870370372</v>
      </c>
      <c r="Q1395">
        <v>794</v>
      </c>
      <c r="R1395">
        <v>386</v>
      </c>
      <c r="S1395" t="b">
        <v>0</v>
      </c>
      <c r="T1395" t="s">
        <v>87</v>
      </c>
      <c r="U1395" t="b">
        <v>0</v>
      </c>
      <c r="V1395" t="s">
        <v>1708</v>
      </c>
      <c r="W1395" s="1">
        <v>44676.428414351853</v>
      </c>
      <c r="X1395">
        <v>269</v>
      </c>
      <c r="Y1395">
        <v>51</v>
      </c>
      <c r="Z1395">
        <v>0</v>
      </c>
      <c r="AA1395">
        <v>51</v>
      </c>
      <c r="AB1395">
        <v>0</v>
      </c>
      <c r="AC1395">
        <v>4</v>
      </c>
      <c r="AD1395">
        <v>5</v>
      </c>
      <c r="AE1395">
        <v>0</v>
      </c>
      <c r="AF1395">
        <v>0</v>
      </c>
      <c r="AG1395">
        <v>0</v>
      </c>
      <c r="AH1395" t="s">
        <v>413</v>
      </c>
      <c r="AI1395" s="1">
        <v>44676.432870370372</v>
      </c>
      <c r="AJ1395">
        <v>117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5</v>
      </c>
      <c r="AQ1395">
        <v>0</v>
      </c>
      <c r="AR1395">
        <v>0</v>
      </c>
      <c r="AS1395">
        <v>0</v>
      </c>
      <c r="AT1395" t="s">
        <v>87</v>
      </c>
      <c r="AU1395" t="s">
        <v>87</v>
      </c>
      <c r="AV1395" t="s">
        <v>87</v>
      </c>
      <c r="AW1395" t="s">
        <v>87</v>
      </c>
      <c r="AX1395" t="s">
        <v>87</v>
      </c>
      <c r="AY1395" t="s">
        <v>87</v>
      </c>
      <c r="AZ1395" t="s">
        <v>87</v>
      </c>
      <c r="BA1395" t="s">
        <v>87</v>
      </c>
      <c r="BB1395" t="s">
        <v>87</v>
      </c>
      <c r="BC1395" t="s">
        <v>87</v>
      </c>
      <c r="BD1395" t="s">
        <v>87</v>
      </c>
      <c r="BE1395" t="s">
        <v>87</v>
      </c>
    </row>
    <row r="1396" spans="1:57" hidden="1" x14ac:dyDescent="0.45">
      <c r="A1396" t="s">
        <v>3025</v>
      </c>
      <c r="B1396" t="s">
        <v>79</v>
      </c>
      <c r="C1396" t="s">
        <v>3026</v>
      </c>
      <c r="D1396" t="s">
        <v>81</v>
      </c>
      <c r="E1396" s="2" t="str">
        <f t="shared" ref="E1396:E1403" si="32">HYPERLINK("capsilon://?command=openfolder&amp;siteaddress=FAM.docvelocity-na8.net&amp;folderid=FX3FF93AA2-5708-517E-A451-FBDE1C56E27C","FX22045558")</f>
        <v>FX22045558</v>
      </c>
      <c r="F1396" t="s">
        <v>19</v>
      </c>
      <c r="G1396" t="s">
        <v>19</v>
      </c>
      <c r="H1396" t="s">
        <v>82</v>
      </c>
      <c r="I1396" t="s">
        <v>3027</v>
      </c>
      <c r="J1396">
        <v>56</v>
      </c>
      <c r="K1396" t="s">
        <v>84</v>
      </c>
      <c r="L1396" t="s">
        <v>85</v>
      </c>
      <c r="M1396" t="s">
        <v>86</v>
      </c>
      <c r="N1396">
        <v>2</v>
      </c>
      <c r="O1396" s="1">
        <v>44676.423171296294</v>
      </c>
      <c r="P1396" s="1">
        <v>44676.433622685188</v>
      </c>
      <c r="Q1396">
        <v>560</v>
      </c>
      <c r="R1396">
        <v>343</v>
      </c>
      <c r="S1396" t="b">
        <v>0</v>
      </c>
      <c r="T1396" t="s">
        <v>87</v>
      </c>
      <c r="U1396" t="b">
        <v>0</v>
      </c>
      <c r="V1396" t="s">
        <v>660</v>
      </c>
      <c r="W1396" s="1">
        <v>44676.43041666667</v>
      </c>
      <c r="X1396">
        <v>180</v>
      </c>
      <c r="Y1396">
        <v>51</v>
      </c>
      <c r="Z1396">
        <v>0</v>
      </c>
      <c r="AA1396">
        <v>51</v>
      </c>
      <c r="AB1396">
        <v>0</v>
      </c>
      <c r="AC1396">
        <v>1</v>
      </c>
      <c r="AD1396">
        <v>5</v>
      </c>
      <c r="AE1396">
        <v>0</v>
      </c>
      <c r="AF1396">
        <v>0</v>
      </c>
      <c r="AG1396">
        <v>0</v>
      </c>
      <c r="AH1396" t="s">
        <v>442</v>
      </c>
      <c r="AI1396" s="1">
        <v>44676.433622685188</v>
      </c>
      <c r="AJ1396">
        <v>153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5</v>
      </c>
      <c r="AQ1396">
        <v>0</v>
      </c>
      <c r="AR1396">
        <v>0</v>
      </c>
      <c r="AS1396">
        <v>0</v>
      </c>
      <c r="AT1396" t="s">
        <v>87</v>
      </c>
      <c r="AU1396" t="s">
        <v>87</v>
      </c>
      <c r="AV1396" t="s">
        <v>87</v>
      </c>
      <c r="AW1396" t="s">
        <v>87</v>
      </c>
      <c r="AX1396" t="s">
        <v>87</v>
      </c>
      <c r="AY1396" t="s">
        <v>87</v>
      </c>
      <c r="AZ1396" t="s">
        <v>87</v>
      </c>
      <c r="BA1396" t="s">
        <v>87</v>
      </c>
      <c r="BB1396" t="s">
        <v>87</v>
      </c>
      <c r="BC1396" t="s">
        <v>87</v>
      </c>
      <c r="BD1396" t="s">
        <v>87</v>
      </c>
      <c r="BE1396" t="s">
        <v>87</v>
      </c>
    </row>
    <row r="1397" spans="1:57" hidden="1" x14ac:dyDescent="0.45">
      <c r="A1397" t="s">
        <v>3028</v>
      </c>
      <c r="B1397" t="s">
        <v>79</v>
      </c>
      <c r="C1397" t="s">
        <v>3026</v>
      </c>
      <c r="D1397" t="s">
        <v>81</v>
      </c>
      <c r="E1397" s="2" t="str">
        <f t="shared" si="32"/>
        <v>FX22045558</v>
      </c>
      <c r="F1397" t="s">
        <v>19</v>
      </c>
      <c r="G1397" t="s">
        <v>19</v>
      </c>
      <c r="H1397" t="s">
        <v>82</v>
      </c>
      <c r="I1397" t="s">
        <v>3029</v>
      </c>
      <c r="J1397">
        <v>56</v>
      </c>
      <c r="K1397" t="s">
        <v>84</v>
      </c>
      <c r="L1397" t="s">
        <v>85</v>
      </c>
      <c r="M1397" t="s">
        <v>86</v>
      </c>
      <c r="N1397">
        <v>2</v>
      </c>
      <c r="O1397" s="1">
        <v>44676.423321759263</v>
      </c>
      <c r="P1397" s="1">
        <v>44676.436967592592</v>
      </c>
      <c r="Q1397">
        <v>680</v>
      </c>
      <c r="R1397">
        <v>499</v>
      </c>
      <c r="S1397" t="b">
        <v>0</v>
      </c>
      <c r="T1397" t="s">
        <v>87</v>
      </c>
      <c r="U1397" t="b">
        <v>0</v>
      </c>
      <c r="V1397" t="s">
        <v>1708</v>
      </c>
      <c r="W1397" s="1">
        <v>44676.431215277778</v>
      </c>
      <c r="X1397">
        <v>242</v>
      </c>
      <c r="Y1397">
        <v>51</v>
      </c>
      <c r="Z1397">
        <v>0</v>
      </c>
      <c r="AA1397">
        <v>51</v>
      </c>
      <c r="AB1397">
        <v>0</v>
      </c>
      <c r="AC1397">
        <v>0</v>
      </c>
      <c r="AD1397">
        <v>5</v>
      </c>
      <c r="AE1397">
        <v>0</v>
      </c>
      <c r="AF1397">
        <v>0</v>
      </c>
      <c r="AG1397">
        <v>0</v>
      </c>
      <c r="AH1397" t="s">
        <v>413</v>
      </c>
      <c r="AI1397" s="1">
        <v>44676.436967592592</v>
      </c>
      <c r="AJ1397">
        <v>257</v>
      </c>
      <c r="AK1397">
        <v>1</v>
      </c>
      <c r="AL1397">
        <v>0</v>
      </c>
      <c r="AM1397">
        <v>1</v>
      </c>
      <c r="AN1397">
        <v>0</v>
      </c>
      <c r="AO1397">
        <v>1</v>
      </c>
      <c r="AP1397">
        <v>4</v>
      </c>
      <c r="AQ1397">
        <v>0</v>
      </c>
      <c r="AR1397">
        <v>0</v>
      </c>
      <c r="AS1397">
        <v>0</v>
      </c>
      <c r="AT1397" t="s">
        <v>87</v>
      </c>
      <c r="AU1397" t="s">
        <v>87</v>
      </c>
      <c r="AV1397" t="s">
        <v>87</v>
      </c>
      <c r="AW1397" t="s">
        <v>87</v>
      </c>
      <c r="AX1397" t="s">
        <v>87</v>
      </c>
      <c r="AY1397" t="s">
        <v>87</v>
      </c>
      <c r="AZ1397" t="s">
        <v>87</v>
      </c>
      <c r="BA1397" t="s">
        <v>87</v>
      </c>
      <c r="BB1397" t="s">
        <v>87</v>
      </c>
      <c r="BC1397" t="s">
        <v>87</v>
      </c>
      <c r="BD1397" t="s">
        <v>87</v>
      </c>
      <c r="BE1397" t="s">
        <v>87</v>
      </c>
    </row>
    <row r="1398" spans="1:57" hidden="1" x14ac:dyDescent="0.45">
      <c r="A1398" t="s">
        <v>3030</v>
      </c>
      <c r="B1398" t="s">
        <v>79</v>
      </c>
      <c r="C1398" t="s">
        <v>3026</v>
      </c>
      <c r="D1398" t="s">
        <v>81</v>
      </c>
      <c r="E1398" s="2" t="str">
        <f t="shared" si="32"/>
        <v>FX22045558</v>
      </c>
      <c r="F1398" t="s">
        <v>19</v>
      </c>
      <c r="G1398" t="s">
        <v>19</v>
      </c>
      <c r="H1398" t="s">
        <v>82</v>
      </c>
      <c r="I1398" t="s">
        <v>3031</v>
      </c>
      <c r="J1398">
        <v>28</v>
      </c>
      <c r="K1398" t="s">
        <v>84</v>
      </c>
      <c r="L1398" t="s">
        <v>85</v>
      </c>
      <c r="M1398" t="s">
        <v>86</v>
      </c>
      <c r="N1398">
        <v>2</v>
      </c>
      <c r="O1398" s="1">
        <v>44676.423668981479</v>
      </c>
      <c r="P1398" s="1">
        <v>44676.435497685183</v>
      </c>
      <c r="Q1398">
        <v>729</v>
      </c>
      <c r="R1398">
        <v>293</v>
      </c>
      <c r="S1398" t="b">
        <v>0</v>
      </c>
      <c r="T1398" t="s">
        <v>87</v>
      </c>
      <c r="U1398" t="b">
        <v>0</v>
      </c>
      <c r="V1398" t="s">
        <v>660</v>
      </c>
      <c r="W1398" s="1">
        <v>44676.431956018518</v>
      </c>
      <c r="X1398">
        <v>132</v>
      </c>
      <c r="Y1398">
        <v>21</v>
      </c>
      <c r="Z1398">
        <v>0</v>
      </c>
      <c r="AA1398">
        <v>21</v>
      </c>
      <c r="AB1398">
        <v>0</v>
      </c>
      <c r="AC1398">
        <v>3</v>
      </c>
      <c r="AD1398">
        <v>7</v>
      </c>
      <c r="AE1398">
        <v>0</v>
      </c>
      <c r="AF1398">
        <v>0</v>
      </c>
      <c r="AG1398">
        <v>0</v>
      </c>
      <c r="AH1398" t="s">
        <v>442</v>
      </c>
      <c r="AI1398" s="1">
        <v>44676.435497685183</v>
      </c>
      <c r="AJ1398">
        <v>161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7</v>
      </c>
      <c r="AQ1398">
        <v>0</v>
      </c>
      <c r="AR1398">
        <v>0</v>
      </c>
      <c r="AS1398">
        <v>0</v>
      </c>
      <c r="AT1398" t="s">
        <v>87</v>
      </c>
      <c r="AU1398" t="s">
        <v>87</v>
      </c>
      <c r="AV1398" t="s">
        <v>87</v>
      </c>
      <c r="AW1398" t="s">
        <v>87</v>
      </c>
      <c r="AX1398" t="s">
        <v>87</v>
      </c>
      <c r="AY1398" t="s">
        <v>87</v>
      </c>
      <c r="AZ1398" t="s">
        <v>87</v>
      </c>
      <c r="BA1398" t="s">
        <v>87</v>
      </c>
      <c r="BB1398" t="s">
        <v>87</v>
      </c>
      <c r="BC1398" t="s">
        <v>87</v>
      </c>
      <c r="BD1398" t="s">
        <v>87</v>
      </c>
      <c r="BE1398" t="s">
        <v>87</v>
      </c>
    </row>
    <row r="1399" spans="1:57" hidden="1" x14ac:dyDescent="0.45">
      <c r="A1399" t="s">
        <v>3032</v>
      </c>
      <c r="B1399" t="s">
        <v>79</v>
      </c>
      <c r="C1399" t="s">
        <v>3026</v>
      </c>
      <c r="D1399" t="s">
        <v>81</v>
      </c>
      <c r="E1399" s="2" t="str">
        <f t="shared" si="32"/>
        <v>FX22045558</v>
      </c>
      <c r="F1399" t="s">
        <v>19</v>
      </c>
      <c r="G1399" t="s">
        <v>19</v>
      </c>
      <c r="H1399" t="s">
        <v>82</v>
      </c>
      <c r="I1399" t="s">
        <v>3033</v>
      </c>
      <c r="J1399">
        <v>46</v>
      </c>
      <c r="K1399" t="s">
        <v>84</v>
      </c>
      <c r="L1399" t="s">
        <v>85</v>
      </c>
      <c r="M1399" t="s">
        <v>86</v>
      </c>
      <c r="N1399">
        <v>2</v>
      </c>
      <c r="O1399" s="1">
        <v>44676.424166666664</v>
      </c>
      <c r="P1399" s="1">
        <v>44676.438692129632</v>
      </c>
      <c r="Q1399">
        <v>775</v>
      </c>
      <c r="R1399">
        <v>480</v>
      </c>
      <c r="S1399" t="b">
        <v>0</v>
      </c>
      <c r="T1399" t="s">
        <v>87</v>
      </c>
      <c r="U1399" t="b">
        <v>0</v>
      </c>
      <c r="V1399" t="s">
        <v>1708</v>
      </c>
      <c r="W1399" s="1">
        <v>44676.433611111112</v>
      </c>
      <c r="X1399">
        <v>206</v>
      </c>
      <c r="Y1399">
        <v>41</v>
      </c>
      <c r="Z1399">
        <v>0</v>
      </c>
      <c r="AA1399">
        <v>41</v>
      </c>
      <c r="AB1399">
        <v>0</v>
      </c>
      <c r="AC1399">
        <v>15</v>
      </c>
      <c r="AD1399">
        <v>5</v>
      </c>
      <c r="AE1399">
        <v>0</v>
      </c>
      <c r="AF1399">
        <v>0</v>
      </c>
      <c r="AG1399">
        <v>0</v>
      </c>
      <c r="AH1399" t="s">
        <v>442</v>
      </c>
      <c r="AI1399" s="1">
        <v>44676.438692129632</v>
      </c>
      <c r="AJ1399">
        <v>274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5</v>
      </c>
      <c r="AQ1399">
        <v>0</v>
      </c>
      <c r="AR1399">
        <v>0</v>
      </c>
      <c r="AS1399">
        <v>0</v>
      </c>
      <c r="AT1399" t="s">
        <v>87</v>
      </c>
      <c r="AU1399" t="s">
        <v>87</v>
      </c>
      <c r="AV1399" t="s">
        <v>87</v>
      </c>
      <c r="AW1399" t="s">
        <v>87</v>
      </c>
      <c r="AX1399" t="s">
        <v>87</v>
      </c>
      <c r="AY1399" t="s">
        <v>87</v>
      </c>
      <c r="AZ1399" t="s">
        <v>87</v>
      </c>
      <c r="BA1399" t="s">
        <v>87</v>
      </c>
      <c r="BB1399" t="s">
        <v>87</v>
      </c>
      <c r="BC1399" t="s">
        <v>87</v>
      </c>
      <c r="BD1399" t="s">
        <v>87</v>
      </c>
      <c r="BE1399" t="s">
        <v>87</v>
      </c>
    </row>
    <row r="1400" spans="1:57" hidden="1" x14ac:dyDescent="0.45">
      <c r="A1400" t="s">
        <v>3034</v>
      </c>
      <c r="B1400" t="s">
        <v>79</v>
      </c>
      <c r="C1400" t="s">
        <v>3026</v>
      </c>
      <c r="D1400" t="s">
        <v>81</v>
      </c>
      <c r="E1400" s="2" t="str">
        <f t="shared" si="32"/>
        <v>FX22045558</v>
      </c>
      <c r="F1400" t="s">
        <v>19</v>
      </c>
      <c r="G1400" t="s">
        <v>19</v>
      </c>
      <c r="H1400" t="s">
        <v>82</v>
      </c>
      <c r="I1400" t="s">
        <v>3035</v>
      </c>
      <c r="J1400">
        <v>28</v>
      </c>
      <c r="K1400" t="s">
        <v>84</v>
      </c>
      <c r="L1400" t="s">
        <v>85</v>
      </c>
      <c r="M1400" t="s">
        <v>86</v>
      </c>
      <c r="N1400">
        <v>2</v>
      </c>
      <c r="O1400" s="1">
        <v>44676.424270833333</v>
      </c>
      <c r="P1400" s="1">
        <v>44676.438009259262</v>
      </c>
      <c r="Q1400">
        <v>970</v>
      </c>
      <c r="R1400">
        <v>217</v>
      </c>
      <c r="S1400" t="b">
        <v>0</v>
      </c>
      <c r="T1400" t="s">
        <v>87</v>
      </c>
      <c r="U1400" t="b">
        <v>0</v>
      </c>
      <c r="V1400" t="s">
        <v>660</v>
      </c>
      <c r="W1400" s="1">
        <v>44676.433425925927</v>
      </c>
      <c r="X1400">
        <v>127</v>
      </c>
      <c r="Y1400">
        <v>21</v>
      </c>
      <c r="Z1400">
        <v>0</v>
      </c>
      <c r="AA1400">
        <v>21</v>
      </c>
      <c r="AB1400">
        <v>0</v>
      </c>
      <c r="AC1400">
        <v>1</v>
      </c>
      <c r="AD1400">
        <v>7</v>
      </c>
      <c r="AE1400">
        <v>0</v>
      </c>
      <c r="AF1400">
        <v>0</v>
      </c>
      <c r="AG1400">
        <v>0</v>
      </c>
      <c r="AH1400" t="s">
        <v>413</v>
      </c>
      <c r="AI1400" s="1">
        <v>44676.438009259262</v>
      </c>
      <c r="AJ1400">
        <v>90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7</v>
      </c>
      <c r="AQ1400">
        <v>0</v>
      </c>
      <c r="AR1400">
        <v>0</v>
      </c>
      <c r="AS1400">
        <v>0</v>
      </c>
      <c r="AT1400" t="s">
        <v>87</v>
      </c>
      <c r="AU1400" t="s">
        <v>87</v>
      </c>
      <c r="AV1400" t="s">
        <v>87</v>
      </c>
      <c r="AW1400" t="s">
        <v>87</v>
      </c>
      <c r="AX1400" t="s">
        <v>87</v>
      </c>
      <c r="AY1400" t="s">
        <v>87</v>
      </c>
      <c r="AZ1400" t="s">
        <v>87</v>
      </c>
      <c r="BA1400" t="s">
        <v>87</v>
      </c>
      <c r="BB1400" t="s">
        <v>87</v>
      </c>
      <c r="BC1400" t="s">
        <v>87</v>
      </c>
      <c r="BD1400" t="s">
        <v>87</v>
      </c>
      <c r="BE1400" t="s">
        <v>87</v>
      </c>
    </row>
    <row r="1401" spans="1:57" hidden="1" x14ac:dyDescent="0.45">
      <c r="A1401" t="s">
        <v>3036</v>
      </c>
      <c r="B1401" t="s">
        <v>79</v>
      </c>
      <c r="C1401" t="s">
        <v>3026</v>
      </c>
      <c r="D1401" t="s">
        <v>81</v>
      </c>
      <c r="E1401" s="2" t="str">
        <f t="shared" si="32"/>
        <v>FX22045558</v>
      </c>
      <c r="F1401" t="s">
        <v>19</v>
      </c>
      <c r="G1401" t="s">
        <v>19</v>
      </c>
      <c r="H1401" t="s">
        <v>82</v>
      </c>
      <c r="I1401" t="s">
        <v>3037</v>
      </c>
      <c r="J1401">
        <v>44</v>
      </c>
      <c r="K1401" t="s">
        <v>84</v>
      </c>
      <c r="L1401" t="s">
        <v>85</v>
      </c>
      <c r="M1401" t="s">
        <v>86</v>
      </c>
      <c r="N1401">
        <v>2</v>
      </c>
      <c r="O1401" s="1">
        <v>44676.424351851849</v>
      </c>
      <c r="P1401" s="1">
        <v>44676.448738425926</v>
      </c>
      <c r="Q1401">
        <v>1070</v>
      </c>
      <c r="R1401">
        <v>1037</v>
      </c>
      <c r="S1401" t="b">
        <v>0</v>
      </c>
      <c r="T1401" t="s">
        <v>87</v>
      </c>
      <c r="U1401" t="b">
        <v>0</v>
      </c>
      <c r="V1401" t="s">
        <v>1708</v>
      </c>
      <c r="W1401" s="1">
        <v>44676.445081018515</v>
      </c>
      <c r="X1401">
        <v>668</v>
      </c>
      <c r="Y1401">
        <v>42</v>
      </c>
      <c r="Z1401">
        <v>0</v>
      </c>
      <c r="AA1401">
        <v>42</v>
      </c>
      <c r="AB1401">
        <v>0</v>
      </c>
      <c r="AC1401">
        <v>22</v>
      </c>
      <c r="AD1401">
        <v>2</v>
      </c>
      <c r="AE1401">
        <v>0</v>
      </c>
      <c r="AF1401">
        <v>0</v>
      </c>
      <c r="AG1401">
        <v>0</v>
      </c>
      <c r="AH1401" t="s">
        <v>442</v>
      </c>
      <c r="AI1401" s="1">
        <v>44676.448738425926</v>
      </c>
      <c r="AJ1401">
        <v>313</v>
      </c>
      <c r="AK1401">
        <v>3</v>
      </c>
      <c r="AL1401">
        <v>0</v>
      </c>
      <c r="AM1401">
        <v>3</v>
      </c>
      <c r="AN1401">
        <v>0</v>
      </c>
      <c r="AO1401">
        <v>3</v>
      </c>
      <c r="AP1401">
        <v>-1</v>
      </c>
      <c r="AQ1401">
        <v>0</v>
      </c>
      <c r="AR1401">
        <v>0</v>
      </c>
      <c r="AS1401">
        <v>0</v>
      </c>
      <c r="AT1401" t="s">
        <v>87</v>
      </c>
      <c r="AU1401" t="s">
        <v>87</v>
      </c>
      <c r="AV1401" t="s">
        <v>87</v>
      </c>
      <c r="AW1401" t="s">
        <v>87</v>
      </c>
      <c r="AX1401" t="s">
        <v>87</v>
      </c>
      <c r="AY1401" t="s">
        <v>87</v>
      </c>
      <c r="AZ1401" t="s">
        <v>87</v>
      </c>
      <c r="BA1401" t="s">
        <v>87</v>
      </c>
      <c r="BB1401" t="s">
        <v>87</v>
      </c>
      <c r="BC1401" t="s">
        <v>87</v>
      </c>
      <c r="BD1401" t="s">
        <v>87</v>
      </c>
      <c r="BE1401" t="s">
        <v>87</v>
      </c>
    </row>
    <row r="1402" spans="1:57" hidden="1" x14ac:dyDescent="0.45">
      <c r="A1402" t="s">
        <v>3038</v>
      </c>
      <c r="B1402" t="s">
        <v>79</v>
      </c>
      <c r="C1402" t="s">
        <v>3026</v>
      </c>
      <c r="D1402" t="s">
        <v>81</v>
      </c>
      <c r="E1402" s="2" t="str">
        <f t="shared" si="32"/>
        <v>FX22045558</v>
      </c>
      <c r="F1402" t="s">
        <v>19</v>
      </c>
      <c r="G1402" t="s">
        <v>19</v>
      </c>
      <c r="H1402" t="s">
        <v>82</v>
      </c>
      <c r="I1402" t="s">
        <v>3039</v>
      </c>
      <c r="J1402">
        <v>28</v>
      </c>
      <c r="K1402" t="s">
        <v>84</v>
      </c>
      <c r="L1402" t="s">
        <v>85</v>
      </c>
      <c r="M1402" t="s">
        <v>86</v>
      </c>
      <c r="N1402">
        <v>2</v>
      </c>
      <c r="O1402" s="1">
        <v>44676.424421296295</v>
      </c>
      <c r="P1402" s="1">
        <v>44676.443796296298</v>
      </c>
      <c r="Q1402">
        <v>1280</v>
      </c>
      <c r="R1402">
        <v>394</v>
      </c>
      <c r="S1402" t="b">
        <v>0</v>
      </c>
      <c r="T1402" t="s">
        <v>87</v>
      </c>
      <c r="U1402" t="b">
        <v>0</v>
      </c>
      <c r="V1402" t="s">
        <v>1708</v>
      </c>
      <c r="W1402" s="1">
        <v>44676.435173611113</v>
      </c>
      <c r="X1402">
        <v>134</v>
      </c>
      <c r="Y1402">
        <v>21</v>
      </c>
      <c r="Z1402">
        <v>0</v>
      </c>
      <c r="AA1402">
        <v>21</v>
      </c>
      <c r="AB1402">
        <v>0</v>
      </c>
      <c r="AC1402">
        <v>1</v>
      </c>
      <c r="AD1402">
        <v>7</v>
      </c>
      <c r="AE1402">
        <v>0</v>
      </c>
      <c r="AF1402">
        <v>0</v>
      </c>
      <c r="AG1402">
        <v>0</v>
      </c>
      <c r="AH1402" t="s">
        <v>442</v>
      </c>
      <c r="AI1402" s="1">
        <v>44676.443796296298</v>
      </c>
      <c r="AJ1402">
        <v>186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7</v>
      </c>
      <c r="AQ1402">
        <v>0</v>
      </c>
      <c r="AR1402">
        <v>0</v>
      </c>
      <c r="AS1402">
        <v>0</v>
      </c>
      <c r="AT1402" t="s">
        <v>87</v>
      </c>
      <c r="AU1402" t="s">
        <v>87</v>
      </c>
      <c r="AV1402" t="s">
        <v>87</v>
      </c>
      <c r="AW1402" t="s">
        <v>87</v>
      </c>
      <c r="AX1402" t="s">
        <v>87</v>
      </c>
      <c r="AY1402" t="s">
        <v>87</v>
      </c>
      <c r="AZ1402" t="s">
        <v>87</v>
      </c>
      <c r="BA1402" t="s">
        <v>87</v>
      </c>
      <c r="BB1402" t="s">
        <v>87</v>
      </c>
      <c r="BC1402" t="s">
        <v>87</v>
      </c>
      <c r="BD1402" t="s">
        <v>87</v>
      </c>
      <c r="BE1402" t="s">
        <v>87</v>
      </c>
    </row>
    <row r="1403" spans="1:57" hidden="1" x14ac:dyDescent="0.45">
      <c r="A1403" t="s">
        <v>3040</v>
      </c>
      <c r="B1403" t="s">
        <v>79</v>
      </c>
      <c r="C1403" t="s">
        <v>3026</v>
      </c>
      <c r="D1403" t="s">
        <v>81</v>
      </c>
      <c r="E1403" s="2" t="str">
        <f t="shared" si="32"/>
        <v>FX22045558</v>
      </c>
      <c r="F1403" t="s">
        <v>19</v>
      </c>
      <c r="G1403" t="s">
        <v>19</v>
      </c>
      <c r="H1403" t="s">
        <v>82</v>
      </c>
      <c r="I1403" t="s">
        <v>3041</v>
      </c>
      <c r="J1403">
        <v>28</v>
      </c>
      <c r="K1403" t="s">
        <v>84</v>
      </c>
      <c r="L1403" t="s">
        <v>85</v>
      </c>
      <c r="M1403" t="s">
        <v>86</v>
      </c>
      <c r="N1403">
        <v>2</v>
      </c>
      <c r="O1403" s="1">
        <v>44676.425300925926</v>
      </c>
      <c r="P1403" s="1">
        <v>44676.44158564815</v>
      </c>
      <c r="Q1403">
        <v>1069</v>
      </c>
      <c r="R1403">
        <v>338</v>
      </c>
      <c r="S1403" t="b">
        <v>0</v>
      </c>
      <c r="T1403" t="s">
        <v>87</v>
      </c>
      <c r="U1403" t="b">
        <v>0</v>
      </c>
      <c r="V1403" t="s">
        <v>1708</v>
      </c>
      <c r="W1403" s="1">
        <v>44676.436238425929</v>
      </c>
      <c r="X1403">
        <v>91</v>
      </c>
      <c r="Y1403">
        <v>21</v>
      </c>
      <c r="Z1403">
        <v>0</v>
      </c>
      <c r="AA1403">
        <v>21</v>
      </c>
      <c r="AB1403">
        <v>0</v>
      </c>
      <c r="AC1403">
        <v>0</v>
      </c>
      <c r="AD1403">
        <v>7</v>
      </c>
      <c r="AE1403">
        <v>0</v>
      </c>
      <c r="AF1403">
        <v>0</v>
      </c>
      <c r="AG1403">
        <v>0</v>
      </c>
      <c r="AH1403" t="s">
        <v>442</v>
      </c>
      <c r="AI1403" s="1">
        <v>44676.44158564815</v>
      </c>
      <c r="AJ1403">
        <v>247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7</v>
      </c>
      <c r="AQ1403">
        <v>0</v>
      </c>
      <c r="AR1403">
        <v>0</v>
      </c>
      <c r="AS1403">
        <v>0</v>
      </c>
      <c r="AT1403" t="s">
        <v>87</v>
      </c>
      <c r="AU1403" t="s">
        <v>87</v>
      </c>
      <c r="AV1403" t="s">
        <v>87</v>
      </c>
      <c r="AW1403" t="s">
        <v>87</v>
      </c>
      <c r="AX1403" t="s">
        <v>87</v>
      </c>
      <c r="AY1403" t="s">
        <v>87</v>
      </c>
      <c r="AZ1403" t="s">
        <v>87</v>
      </c>
      <c r="BA1403" t="s">
        <v>87</v>
      </c>
      <c r="BB1403" t="s">
        <v>87</v>
      </c>
      <c r="BC1403" t="s">
        <v>87</v>
      </c>
      <c r="BD1403" t="s">
        <v>87</v>
      </c>
      <c r="BE1403" t="s">
        <v>87</v>
      </c>
    </row>
    <row r="1404" spans="1:57" hidden="1" x14ac:dyDescent="0.45">
      <c r="A1404" t="s">
        <v>3042</v>
      </c>
      <c r="B1404" t="s">
        <v>79</v>
      </c>
      <c r="C1404" t="s">
        <v>3043</v>
      </c>
      <c r="D1404" t="s">
        <v>81</v>
      </c>
      <c r="E1404" s="2" t="str">
        <f>HYPERLINK("capsilon://?command=openfolder&amp;siteaddress=FAM.docvelocity-na8.net&amp;folderid=FX761FD9F3-C802-30BA-B8BC-281920E86E90","FX22048660")</f>
        <v>FX22048660</v>
      </c>
      <c r="F1404" t="s">
        <v>19</v>
      </c>
      <c r="G1404" t="s">
        <v>19</v>
      </c>
      <c r="H1404" t="s">
        <v>82</v>
      </c>
      <c r="I1404" t="s">
        <v>3044</v>
      </c>
      <c r="J1404">
        <v>84</v>
      </c>
      <c r="K1404" t="s">
        <v>84</v>
      </c>
      <c r="L1404" t="s">
        <v>85</v>
      </c>
      <c r="M1404" t="s">
        <v>86</v>
      </c>
      <c r="N1404">
        <v>2</v>
      </c>
      <c r="O1404" s="1">
        <v>44676.435069444444</v>
      </c>
      <c r="P1404" s="1">
        <v>44676.446145833332</v>
      </c>
      <c r="Q1404">
        <v>433</v>
      </c>
      <c r="R1404">
        <v>524</v>
      </c>
      <c r="S1404" t="b">
        <v>0</v>
      </c>
      <c r="T1404" t="s">
        <v>87</v>
      </c>
      <c r="U1404" t="b">
        <v>0</v>
      </c>
      <c r="V1404" t="s">
        <v>1708</v>
      </c>
      <c r="W1404" s="1">
        <v>44676.439421296294</v>
      </c>
      <c r="X1404">
        <v>274</v>
      </c>
      <c r="Y1404">
        <v>74</v>
      </c>
      <c r="Z1404">
        <v>0</v>
      </c>
      <c r="AA1404">
        <v>74</v>
      </c>
      <c r="AB1404">
        <v>0</v>
      </c>
      <c r="AC1404">
        <v>7</v>
      </c>
      <c r="AD1404">
        <v>10</v>
      </c>
      <c r="AE1404">
        <v>0</v>
      </c>
      <c r="AF1404">
        <v>0</v>
      </c>
      <c r="AG1404">
        <v>0</v>
      </c>
      <c r="AH1404" t="s">
        <v>413</v>
      </c>
      <c r="AI1404" s="1">
        <v>44676.446145833332</v>
      </c>
      <c r="AJ1404">
        <v>250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10</v>
      </c>
      <c r="AQ1404">
        <v>0</v>
      </c>
      <c r="AR1404">
        <v>0</v>
      </c>
      <c r="AS1404">
        <v>0</v>
      </c>
      <c r="AT1404" t="s">
        <v>87</v>
      </c>
      <c r="AU1404" t="s">
        <v>87</v>
      </c>
      <c r="AV1404" t="s">
        <v>87</v>
      </c>
      <c r="AW1404" t="s">
        <v>87</v>
      </c>
      <c r="AX1404" t="s">
        <v>87</v>
      </c>
      <c r="AY1404" t="s">
        <v>87</v>
      </c>
      <c r="AZ1404" t="s">
        <v>87</v>
      </c>
      <c r="BA1404" t="s">
        <v>87</v>
      </c>
      <c r="BB1404" t="s">
        <v>87</v>
      </c>
      <c r="BC1404" t="s">
        <v>87</v>
      </c>
      <c r="BD1404" t="s">
        <v>87</v>
      </c>
      <c r="BE1404" t="s">
        <v>87</v>
      </c>
    </row>
    <row r="1405" spans="1:57" hidden="1" x14ac:dyDescent="0.45">
      <c r="A1405" t="s">
        <v>3045</v>
      </c>
      <c r="B1405" t="s">
        <v>79</v>
      </c>
      <c r="C1405" t="s">
        <v>3043</v>
      </c>
      <c r="D1405" t="s">
        <v>81</v>
      </c>
      <c r="E1405" s="2" t="str">
        <f>HYPERLINK("capsilon://?command=openfolder&amp;siteaddress=FAM.docvelocity-na8.net&amp;folderid=FX761FD9F3-C802-30BA-B8BC-281920E86E90","FX22048660")</f>
        <v>FX22048660</v>
      </c>
      <c r="F1405" t="s">
        <v>19</v>
      </c>
      <c r="G1405" t="s">
        <v>19</v>
      </c>
      <c r="H1405" t="s">
        <v>82</v>
      </c>
      <c r="I1405" t="s">
        <v>3046</v>
      </c>
      <c r="J1405">
        <v>28</v>
      </c>
      <c r="K1405" t="s">
        <v>84</v>
      </c>
      <c r="L1405" t="s">
        <v>85</v>
      </c>
      <c r="M1405" t="s">
        <v>86</v>
      </c>
      <c r="N1405">
        <v>2</v>
      </c>
      <c r="O1405" s="1">
        <v>44676.435243055559</v>
      </c>
      <c r="P1405" s="1">
        <v>44676.448020833333</v>
      </c>
      <c r="Q1405">
        <v>855</v>
      </c>
      <c r="R1405">
        <v>249</v>
      </c>
      <c r="S1405" t="b">
        <v>0</v>
      </c>
      <c r="T1405" t="s">
        <v>87</v>
      </c>
      <c r="U1405" t="b">
        <v>0</v>
      </c>
      <c r="V1405" t="s">
        <v>1708</v>
      </c>
      <c r="W1405" s="1">
        <v>44676.446145833332</v>
      </c>
      <c r="X1405">
        <v>91</v>
      </c>
      <c r="Y1405">
        <v>21</v>
      </c>
      <c r="Z1405">
        <v>0</v>
      </c>
      <c r="AA1405">
        <v>21</v>
      </c>
      <c r="AB1405">
        <v>0</v>
      </c>
      <c r="AC1405">
        <v>1</v>
      </c>
      <c r="AD1405">
        <v>7</v>
      </c>
      <c r="AE1405">
        <v>0</v>
      </c>
      <c r="AF1405">
        <v>0</v>
      </c>
      <c r="AG1405">
        <v>0</v>
      </c>
      <c r="AH1405" t="s">
        <v>1797</v>
      </c>
      <c r="AI1405" s="1">
        <v>44676.448020833333</v>
      </c>
      <c r="AJ1405">
        <v>138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7</v>
      </c>
      <c r="AQ1405">
        <v>21</v>
      </c>
      <c r="AR1405">
        <v>0</v>
      </c>
      <c r="AS1405">
        <v>3</v>
      </c>
      <c r="AT1405" t="s">
        <v>87</v>
      </c>
      <c r="AU1405" t="s">
        <v>87</v>
      </c>
      <c r="AV1405" t="s">
        <v>87</v>
      </c>
      <c r="AW1405" t="s">
        <v>87</v>
      </c>
      <c r="AX1405" t="s">
        <v>87</v>
      </c>
      <c r="AY1405" t="s">
        <v>87</v>
      </c>
      <c r="AZ1405" t="s">
        <v>87</v>
      </c>
      <c r="BA1405" t="s">
        <v>87</v>
      </c>
      <c r="BB1405" t="s">
        <v>87</v>
      </c>
      <c r="BC1405" t="s">
        <v>87</v>
      </c>
      <c r="BD1405" t="s">
        <v>87</v>
      </c>
      <c r="BE1405" t="s">
        <v>87</v>
      </c>
    </row>
    <row r="1406" spans="1:57" hidden="1" x14ac:dyDescent="0.45">
      <c r="A1406" t="s">
        <v>3047</v>
      </c>
      <c r="B1406" t="s">
        <v>79</v>
      </c>
      <c r="C1406" t="s">
        <v>3043</v>
      </c>
      <c r="D1406" t="s">
        <v>81</v>
      </c>
      <c r="E1406" s="2" t="str">
        <f>HYPERLINK("capsilon://?command=openfolder&amp;siteaddress=FAM.docvelocity-na8.net&amp;folderid=FX761FD9F3-C802-30BA-B8BC-281920E86E90","FX22048660")</f>
        <v>FX22048660</v>
      </c>
      <c r="F1406" t="s">
        <v>19</v>
      </c>
      <c r="G1406" t="s">
        <v>19</v>
      </c>
      <c r="H1406" t="s">
        <v>82</v>
      </c>
      <c r="I1406" t="s">
        <v>3048</v>
      </c>
      <c r="J1406">
        <v>84</v>
      </c>
      <c r="K1406" t="s">
        <v>84</v>
      </c>
      <c r="L1406" t="s">
        <v>85</v>
      </c>
      <c r="M1406" t="s">
        <v>86</v>
      </c>
      <c r="N1406">
        <v>2</v>
      </c>
      <c r="O1406" s="1">
        <v>44676.435277777775</v>
      </c>
      <c r="P1406" s="1">
        <v>44676.447592592594</v>
      </c>
      <c r="Q1406">
        <v>520</v>
      </c>
      <c r="R1406">
        <v>544</v>
      </c>
      <c r="S1406" t="b">
        <v>0</v>
      </c>
      <c r="T1406" t="s">
        <v>87</v>
      </c>
      <c r="U1406" t="b">
        <v>0</v>
      </c>
      <c r="V1406" t="s">
        <v>148</v>
      </c>
      <c r="W1406" s="1">
        <v>44676.444374999999</v>
      </c>
      <c r="X1406">
        <v>420</v>
      </c>
      <c r="Y1406">
        <v>74</v>
      </c>
      <c r="Z1406">
        <v>0</v>
      </c>
      <c r="AA1406">
        <v>74</v>
      </c>
      <c r="AB1406">
        <v>0</v>
      </c>
      <c r="AC1406">
        <v>7</v>
      </c>
      <c r="AD1406">
        <v>10</v>
      </c>
      <c r="AE1406">
        <v>0</v>
      </c>
      <c r="AF1406">
        <v>0</v>
      </c>
      <c r="AG1406">
        <v>0</v>
      </c>
      <c r="AH1406" t="s">
        <v>413</v>
      </c>
      <c r="AI1406" s="1">
        <v>44676.447592592594</v>
      </c>
      <c r="AJ1406">
        <v>124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10</v>
      </c>
      <c r="AQ1406">
        <v>0</v>
      </c>
      <c r="AR1406">
        <v>0</v>
      </c>
      <c r="AS1406">
        <v>0</v>
      </c>
      <c r="AT1406" t="s">
        <v>87</v>
      </c>
      <c r="AU1406" t="s">
        <v>87</v>
      </c>
      <c r="AV1406" t="s">
        <v>87</v>
      </c>
      <c r="AW1406" t="s">
        <v>87</v>
      </c>
      <c r="AX1406" t="s">
        <v>87</v>
      </c>
      <c r="AY1406" t="s">
        <v>87</v>
      </c>
      <c r="AZ1406" t="s">
        <v>87</v>
      </c>
      <c r="BA1406" t="s">
        <v>87</v>
      </c>
      <c r="BB1406" t="s">
        <v>87</v>
      </c>
      <c r="BC1406" t="s">
        <v>87</v>
      </c>
      <c r="BD1406" t="s">
        <v>87</v>
      </c>
      <c r="BE1406" t="s">
        <v>87</v>
      </c>
    </row>
    <row r="1407" spans="1:57" hidden="1" x14ac:dyDescent="0.45">
      <c r="A1407" t="s">
        <v>3049</v>
      </c>
      <c r="B1407" t="s">
        <v>79</v>
      </c>
      <c r="C1407" t="s">
        <v>2818</v>
      </c>
      <c r="D1407" t="s">
        <v>81</v>
      </c>
      <c r="E1407" s="2" t="str">
        <f>HYPERLINK("capsilon://?command=openfolder&amp;siteaddress=FAM.docvelocity-na8.net&amp;folderid=FX8727512B-A3DD-66EB-3504-032FF9CB10ED","FX22048410")</f>
        <v>FX22048410</v>
      </c>
      <c r="F1407" t="s">
        <v>19</v>
      </c>
      <c r="G1407" t="s">
        <v>19</v>
      </c>
      <c r="H1407" t="s">
        <v>82</v>
      </c>
      <c r="I1407" t="s">
        <v>3050</v>
      </c>
      <c r="J1407">
        <v>28</v>
      </c>
      <c r="K1407" t="s">
        <v>84</v>
      </c>
      <c r="L1407" t="s">
        <v>85</v>
      </c>
      <c r="M1407" t="s">
        <v>86</v>
      </c>
      <c r="N1407">
        <v>2</v>
      </c>
      <c r="O1407" s="1">
        <v>44676.440312500003</v>
      </c>
      <c r="P1407" s="1">
        <v>44676.449548611112</v>
      </c>
      <c r="Q1407">
        <v>367</v>
      </c>
      <c r="R1407">
        <v>431</v>
      </c>
      <c r="S1407" t="b">
        <v>0</v>
      </c>
      <c r="T1407" t="s">
        <v>87</v>
      </c>
      <c r="U1407" t="b">
        <v>0</v>
      </c>
      <c r="V1407" t="s">
        <v>148</v>
      </c>
      <c r="W1407" s="1">
        <v>44676.447592592594</v>
      </c>
      <c r="X1407">
        <v>277</v>
      </c>
      <c r="Y1407">
        <v>21</v>
      </c>
      <c r="Z1407">
        <v>0</v>
      </c>
      <c r="AA1407">
        <v>21</v>
      </c>
      <c r="AB1407">
        <v>0</v>
      </c>
      <c r="AC1407">
        <v>1</v>
      </c>
      <c r="AD1407">
        <v>7</v>
      </c>
      <c r="AE1407">
        <v>0</v>
      </c>
      <c r="AF1407">
        <v>0</v>
      </c>
      <c r="AG1407">
        <v>0</v>
      </c>
      <c r="AH1407" t="s">
        <v>1797</v>
      </c>
      <c r="AI1407" s="1">
        <v>44676.449548611112</v>
      </c>
      <c r="AJ1407">
        <v>131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7</v>
      </c>
      <c r="AQ1407">
        <v>0</v>
      </c>
      <c r="AR1407">
        <v>0</v>
      </c>
      <c r="AS1407">
        <v>0</v>
      </c>
      <c r="AT1407" t="s">
        <v>87</v>
      </c>
      <c r="AU1407" t="s">
        <v>87</v>
      </c>
      <c r="AV1407" t="s">
        <v>87</v>
      </c>
      <c r="AW1407" t="s">
        <v>87</v>
      </c>
      <c r="AX1407" t="s">
        <v>87</v>
      </c>
      <c r="AY1407" t="s">
        <v>87</v>
      </c>
      <c r="AZ1407" t="s">
        <v>87</v>
      </c>
      <c r="BA1407" t="s">
        <v>87</v>
      </c>
      <c r="BB1407" t="s">
        <v>87</v>
      </c>
      <c r="BC1407" t="s">
        <v>87</v>
      </c>
      <c r="BD1407" t="s">
        <v>87</v>
      </c>
      <c r="BE1407" t="s">
        <v>87</v>
      </c>
    </row>
    <row r="1408" spans="1:57" hidden="1" x14ac:dyDescent="0.45">
      <c r="A1408" t="s">
        <v>3051</v>
      </c>
      <c r="B1408" t="s">
        <v>79</v>
      </c>
      <c r="C1408" t="s">
        <v>2818</v>
      </c>
      <c r="D1408" t="s">
        <v>81</v>
      </c>
      <c r="E1408" s="2" t="str">
        <f>HYPERLINK("capsilon://?command=openfolder&amp;siteaddress=FAM.docvelocity-na8.net&amp;folderid=FX8727512B-A3DD-66EB-3504-032FF9CB10ED","FX22048410")</f>
        <v>FX22048410</v>
      </c>
      <c r="F1408" t="s">
        <v>19</v>
      </c>
      <c r="G1408" t="s">
        <v>19</v>
      </c>
      <c r="H1408" t="s">
        <v>82</v>
      </c>
      <c r="I1408" t="s">
        <v>3052</v>
      </c>
      <c r="J1408">
        <v>28</v>
      </c>
      <c r="K1408" t="s">
        <v>84</v>
      </c>
      <c r="L1408" t="s">
        <v>85</v>
      </c>
      <c r="M1408" t="s">
        <v>86</v>
      </c>
      <c r="N1408">
        <v>2</v>
      </c>
      <c r="O1408" s="1">
        <v>44676.440370370372</v>
      </c>
      <c r="P1408" s="1">
        <v>44676.450949074075</v>
      </c>
      <c r="Q1408">
        <v>531</v>
      </c>
      <c r="R1408">
        <v>383</v>
      </c>
      <c r="S1408" t="b">
        <v>0</v>
      </c>
      <c r="T1408" t="s">
        <v>87</v>
      </c>
      <c r="U1408" t="b">
        <v>0</v>
      </c>
      <c r="V1408" t="s">
        <v>1708</v>
      </c>
      <c r="W1408" s="1">
        <v>44676.449062500003</v>
      </c>
      <c r="X1408">
        <v>251</v>
      </c>
      <c r="Y1408">
        <v>21</v>
      </c>
      <c r="Z1408">
        <v>0</v>
      </c>
      <c r="AA1408">
        <v>21</v>
      </c>
      <c r="AB1408">
        <v>0</v>
      </c>
      <c r="AC1408">
        <v>2</v>
      </c>
      <c r="AD1408">
        <v>7</v>
      </c>
      <c r="AE1408">
        <v>0</v>
      </c>
      <c r="AF1408">
        <v>0</v>
      </c>
      <c r="AG1408">
        <v>0</v>
      </c>
      <c r="AH1408" t="s">
        <v>1797</v>
      </c>
      <c r="AI1408" s="1">
        <v>44676.450949074075</v>
      </c>
      <c r="AJ1408">
        <v>120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7</v>
      </c>
      <c r="AQ1408">
        <v>0</v>
      </c>
      <c r="AR1408">
        <v>0</v>
      </c>
      <c r="AS1408">
        <v>0</v>
      </c>
      <c r="AT1408" t="s">
        <v>87</v>
      </c>
      <c r="AU1408" t="s">
        <v>87</v>
      </c>
      <c r="AV1408" t="s">
        <v>87</v>
      </c>
      <c r="AW1408" t="s">
        <v>87</v>
      </c>
      <c r="AX1408" t="s">
        <v>87</v>
      </c>
      <c r="AY1408" t="s">
        <v>87</v>
      </c>
      <c r="AZ1408" t="s">
        <v>87</v>
      </c>
      <c r="BA1408" t="s">
        <v>87</v>
      </c>
      <c r="BB1408" t="s">
        <v>87</v>
      </c>
      <c r="BC1408" t="s">
        <v>87</v>
      </c>
      <c r="BD1408" t="s">
        <v>87</v>
      </c>
      <c r="BE1408" t="s">
        <v>87</v>
      </c>
    </row>
    <row r="1409" spans="1:57" hidden="1" x14ac:dyDescent="0.45">
      <c r="A1409" t="s">
        <v>3053</v>
      </c>
      <c r="B1409" t="s">
        <v>79</v>
      </c>
      <c r="C1409" t="s">
        <v>2818</v>
      </c>
      <c r="D1409" t="s">
        <v>81</v>
      </c>
      <c r="E1409" s="2" t="str">
        <f>HYPERLINK("capsilon://?command=openfolder&amp;siteaddress=FAM.docvelocity-na8.net&amp;folderid=FX8727512B-A3DD-66EB-3504-032FF9CB10ED","FX22048410")</f>
        <v>FX22048410</v>
      </c>
      <c r="F1409" t="s">
        <v>19</v>
      </c>
      <c r="G1409" t="s">
        <v>19</v>
      </c>
      <c r="H1409" t="s">
        <v>82</v>
      </c>
      <c r="I1409" t="s">
        <v>3054</v>
      </c>
      <c r="J1409">
        <v>107</v>
      </c>
      <c r="K1409" t="s">
        <v>84</v>
      </c>
      <c r="L1409" t="s">
        <v>85</v>
      </c>
      <c r="M1409" t="s">
        <v>86</v>
      </c>
      <c r="N1409">
        <v>2</v>
      </c>
      <c r="O1409" s="1">
        <v>44676.440393518518</v>
      </c>
      <c r="P1409" s="1">
        <v>44676.46769675926</v>
      </c>
      <c r="Q1409">
        <v>1068</v>
      </c>
      <c r="R1409">
        <v>1291</v>
      </c>
      <c r="S1409" t="b">
        <v>0</v>
      </c>
      <c r="T1409" t="s">
        <v>87</v>
      </c>
      <c r="U1409" t="b">
        <v>0</v>
      </c>
      <c r="V1409" t="s">
        <v>1708</v>
      </c>
      <c r="W1409" s="1">
        <v>44676.460844907408</v>
      </c>
      <c r="X1409">
        <v>977</v>
      </c>
      <c r="Y1409">
        <v>107</v>
      </c>
      <c r="Z1409">
        <v>0</v>
      </c>
      <c r="AA1409">
        <v>107</v>
      </c>
      <c r="AB1409">
        <v>0</v>
      </c>
      <c r="AC1409">
        <v>40</v>
      </c>
      <c r="AD1409">
        <v>0</v>
      </c>
      <c r="AE1409">
        <v>0</v>
      </c>
      <c r="AF1409">
        <v>0</v>
      </c>
      <c r="AG1409">
        <v>0</v>
      </c>
      <c r="AH1409" t="s">
        <v>413</v>
      </c>
      <c r="AI1409" s="1">
        <v>44676.46769675926</v>
      </c>
      <c r="AJ1409">
        <v>268</v>
      </c>
      <c r="AK1409">
        <v>1</v>
      </c>
      <c r="AL1409">
        <v>0</v>
      </c>
      <c r="AM1409">
        <v>1</v>
      </c>
      <c r="AN1409">
        <v>0</v>
      </c>
      <c r="AO1409">
        <v>1</v>
      </c>
      <c r="AP1409">
        <v>-1</v>
      </c>
      <c r="AQ1409">
        <v>0</v>
      </c>
      <c r="AR1409">
        <v>0</v>
      </c>
      <c r="AS1409">
        <v>0</v>
      </c>
      <c r="AT1409" t="s">
        <v>87</v>
      </c>
      <c r="AU1409" t="s">
        <v>87</v>
      </c>
      <c r="AV1409" t="s">
        <v>87</v>
      </c>
      <c r="AW1409" t="s">
        <v>87</v>
      </c>
      <c r="AX1409" t="s">
        <v>87</v>
      </c>
      <c r="AY1409" t="s">
        <v>87</v>
      </c>
      <c r="AZ1409" t="s">
        <v>87</v>
      </c>
      <c r="BA1409" t="s">
        <v>87</v>
      </c>
      <c r="BB1409" t="s">
        <v>87</v>
      </c>
      <c r="BC1409" t="s">
        <v>87</v>
      </c>
      <c r="BD1409" t="s">
        <v>87</v>
      </c>
      <c r="BE1409" t="s">
        <v>87</v>
      </c>
    </row>
    <row r="1410" spans="1:57" hidden="1" x14ac:dyDescent="0.45">
      <c r="A1410" t="s">
        <v>3055</v>
      </c>
      <c r="B1410" t="s">
        <v>79</v>
      </c>
      <c r="C1410" t="s">
        <v>2818</v>
      </c>
      <c r="D1410" t="s">
        <v>81</v>
      </c>
      <c r="E1410" s="2" t="str">
        <f>HYPERLINK("capsilon://?command=openfolder&amp;siteaddress=FAM.docvelocity-na8.net&amp;folderid=FX8727512B-A3DD-66EB-3504-032FF9CB10ED","FX22048410")</f>
        <v>FX22048410</v>
      </c>
      <c r="F1410" t="s">
        <v>19</v>
      </c>
      <c r="G1410" t="s">
        <v>19</v>
      </c>
      <c r="H1410" t="s">
        <v>82</v>
      </c>
      <c r="I1410" t="s">
        <v>3056</v>
      </c>
      <c r="J1410">
        <v>112</v>
      </c>
      <c r="K1410" t="s">
        <v>84</v>
      </c>
      <c r="L1410" t="s">
        <v>85</v>
      </c>
      <c r="M1410" t="s">
        <v>86</v>
      </c>
      <c r="N1410">
        <v>2</v>
      </c>
      <c r="O1410" s="1">
        <v>44676.440462962964</v>
      </c>
      <c r="P1410" s="1">
        <v>44676.460474537038</v>
      </c>
      <c r="Q1410">
        <v>986</v>
      </c>
      <c r="R1410">
        <v>743</v>
      </c>
      <c r="S1410" t="b">
        <v>0</v>
      </c>
      <c r="T1410" t="s">
        <v>87</v>
      </c>
      <c r="U1410" t="b">
        <v>0</v>
      </c>
      <c r="V1410" t="s">
        <v>1708</v>
      </c>
      <c r="W1410" s="1">
        <v>44676.457118055558</v>
      </c>
      <c r="X1410">
        <v>370</v>
      </c>
      <c r="Y1410">
        <v>102</v>
      </c>
      <c r="Z1410">
        <v>0</v>
      </c>
      <c r="AA1410">
        <v>102</v>
      </c>
      <c r="AB1410">
        <v>0</v>
      </c>
      <c r="AC1410">
        <v>2</v>
      </c>
      <c r="AD1410">
        <v>10</v>
      </c>
      <c r="AE1410">
        <v>0</v>
      </c>
      <c r="AF1410">
        <v>0</v>
      </c>
      <c r="AG1410">
        <v>0</v>
      </c>
      <c r="AH1410" t="s">
        <v>413</v>
      </c>
      <c r="AI1410" s="1">
        <v>44676.460474537038</v>
      </c>
      <c r="AJ1410">
        <v>265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10</v>
      </c>
      <c r="AQ1410">
        <v>0</v>
      </c>
      <c r="AR1410">
        <v>0</v>
      </c>
      <c r="AS1410">
        <v>0</v>
      </c>
      <c r="AT1410" t="s">
        <v>87</v>
      </c>
      <c r="AU1410" t="s">
        <v>87</v>
      </c>
      <c r="AV1410" t="s">
        <v>87</v>
      </c>
      <c r="AW1410" t="s">
        <v>87</v>
      </c>
      <c r="AX1410" t="s">
        <v>87</v>
      </c>
      <c r="AY1410" t="s">
        <v>87</v>
      </c>
      <c r="AZ1410" t="s">
        <v>87</v>
      </c>
      <c r="BA1410" t="s">
        <v>87</v>
      </c>
      <c r="BB1410" t="s">
        <v>87</v>
      </c>
      <c r="BC1410" t="s">
        <v>87</v>
      </c>
      <c r="BD1410" t="s">
        <v>87</v>
      </c>
      <c r="BE1410" t="s">
        <v>87</v>
      </c>
    </row>
    <row r="1411" spans="1:57" hidden="1" x14ac:dyDescent="0.45">
      <c r="A1411" t="s">
        <v>3057</v>
      </c>
      <c r="B1411" t="s">
        <v>79</v>
      </c>
      <c r="C1411" t="s">
        <v>2818</v>
      </c>
      <c r="D1411" t="s">
        <v>81</v>
      </c>
      <c r="E1411" s="2" t="str">
        <f>HYPERLINK("capsilon://?command=openfolder&amp;siteaddress=FAM.docvelocity-na8.net&amp;folderid=FX8727512B-A3DD-66EB-3504-032FF9CB10ED","FX22048410")</f>
        <v>FX22048410</v>
      </c>
      <c r="F1411" t="s">
        <v>19</v>
      </c>
      <c r="G1411" t="s">
        <v>19</v>
      </c>
      <c r="H1411" t="s">
        <v>82</v>
      </c>
      <c r="I1411" t="s">
        <v>3058</v>
      </c>
      <c r="J1411">
        <v>28</v>
      </c>
      <c r="K1411" t="s">
        <v>84</v>
      </c>
      <c r="L1411" t="s">
        <v>85</v>
      </c>
      <c r="M1411" t="s">
        <v>86</v>
      </c>
      <c r="N1411">
        <v>2</v>
      </c>
      <c r="O1411" s="1">
        <v>44676.440729166665</v>
      </c>
      <c r="P1411" s="1">
        <v>44676.45484953704</v>
      </c>
      <c r="Q1411">
        <v>972</v>
      </c>
      <c r="R1411">
        <v>248</v>
      </c>
      <c r="S1411" t="b">
        <v>0</v>
      </c>
      <c r="T1411" t="s">
        <v>87</v>
      </c>
      <c r="U1411" t="b">
        <v>0</v>
      </c>
      <c r="V1411" t="s">
        <v>1708</v>
      </c>
      <c r="W1411" s="1">
        <v>44676.452824074076</v>
      </c>
      <c r="X1411">
        <v>124</v>
      </c>
      <c r="Y1411">
        <v>21</v>
      </c>
      <c r="Z1411">
        <v>0</v>
      </c>
      <c r="AA1411">
        <v>21</v>
      </c>
      <c r="AB1411">
        <v>0</v>
      </c>
      <c r="AC1411">
        <v>3</v>
      </c>
      <c r="AD1411">
        <v>7</v>
      </c>
      <c r="AE1411">
        <v>0</v>
      </c>
      <c r="AF1411">
        <v>0</v>
      </c>
      <c r="AG1411">
        <v>0</v>
      </c>
      <c r="AH1411" t="s">
        <v>1797</v>
      </c>
      <c r="AI1411" s="1">
        <v>44676.45484953704</v>
      </c>
      <c r="AJ1411">
        <v>124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7</v>
      </c>
      <c r="AQ1411">
        <v>0</v>
      </c>
      <c r="AR1411">
        <v>0</v>
      </c>
      <c r="AS1411">
        <v>0</v>
      </c>
      <c r="AT1411" t="s">
        <v>87</v>
      </c>
      <c r="AU1411" t="s">
        <v>87</v>
      </c>
      <c r="AV1411" t="s">
        <v>87</v>
      </c>
      <c r="AW1411" t="s">
        <v>87</v>
      </c>
      <c r="AX1411" t="s">
        <v>87</v>
      </c>
      <c r="AY1411" t="s">
        <v>87</v>
      </c>
      <c r="AZ1411" t="s">
        <v>87</v>
      </c>
      <c r="BA1411" t="s">
        <v>87</v>
      </c>
      <c r="BB1411" t="s">
        <v>87</v>
      </c>
      <c r="BC1411" t="s">
        <v>87</v>
      </c>
      <c r="BD1411" t="s">
        <v>87</v>
      </c>
      <c r="BE1411" t="s">
        <v>87</v>
      </c>
    </row>
    <row r="1412" spans="1:57" hidden="1" x14ac:dyDescent="0.45">
      <c r="A1412" t="s">
        <v>3059</v>
      </c>
      <c r="B1412" t="s">
        <v>79</v>
      </c>
      <c r="C1412" t="s">
        <v>3043</v>
      </c>
      <c r="D1412" t="s">
        <v>81</v>
      </c>
      <c r="E1412" s="2" t="str">
        <f>HYPERLINK("capsilon://?command=openfolder&amp;siteaddress=FAM.docvelocity-na8.net&amp;folderid=FX761FD9F3-C802-30BA-B8BC-281920E86E90","FX22048660")</f>
        <v>FX22048660</v>
      </c>
      <c r="F1412" t="s">
        <v>19</v>
      </c>
      <c r="G1412" t="s">
        <v>19</v>
      </c>
      <c r="H1412" t="s">
        <v>82</v>
      </c>
      <c r="I1412" t="s">
        <v>3046</v>
      </c>
      <c r="J1412">
        <v>84</v>
      </c>
      <c r="K1412" t="s">
        <v>84</v>
      </c>
      <c r="L1412" t="s">
        <v>85</v>
      </c>
      <c r="M1412" t="s">
        <v>86</v>
      </c>
      <c r="N1412">
        <v>2</v>
      </c>
      <c r="O1412" s="1">
        <v>44676.448958333334</v>
      </c>
      <c r="P1412" s="1">
        <v>44676.454479166663</v>
      </c>
      <c r="Q1412">
        <v>133</v>
      </c>
      <c r="R1412">
        <v>344</v>
      </c>
      <c r="S1412" t="b">
        <v>0</v>
      </c>
      <c r="T1412" t="s">
        <v>87</v>
      </c>
      <c r="U1412" t="b">
        <v>1</v>
      </c>
      <c r="V1412" t="s">
        <v>1708</v>
      </c>
      <c r="W1412" s="1">
        <v>44676.451377314814</v>
      </c>
      <c r="X1412">
        <v>199</v>
      </c>
      <c r="Y1412">
        <v>63</v>
      </c>
      <c r="Z1412">
        <v>0</v>
      </c>
      <c r="AA1412">
        <v>63</v>
      </c>
      <c r="AB1412">
        <v>0</v>
      </c>
      <c r="AC1412">
        <v>5</v>
      </c>
      <c r="AD1412">
        <v>21</v>
      </c>
      <c r="AE1412">
        <v>0</v>
      </c>
      <c r="AF1412">
        <v>0</v>
      </c>
      <c r="AG1412">
        <v>0</v>
      </c>
      <c r="AH1412" t="s">
        <v>413</v>
      </c>
      <c r="AI1412" s="1">
        <v>44676.454479166663</v>
      </c>
      <c r="AJ1412">
        <v>145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21</v>
      </c>
      <c r="AQ1412">
        <v>0</v>
      </c>
      <c r="AR1412">
        <v>0</v>
      </c>
      <c r="AS1412">
        <v>0</v>
      </c>
      <c r="AT1412" t="s">
        <v>87</v>
      </c>
      <c r="AU1412" t="s">
        <v>87</v>
      </c>
      <c r="AV1412" t="s">
        <v>87</v>
      </c>
      <c r="AW1412" t="s">
        <v>87</v>
      </c>
      <c r="AX1412" t="s">
        <v>87</v>
      </c>
      <c r="AY1412" t="s">
        <v>87</v>
      </c>
      <c r="AZ1412" t="s">
        <v>87</v>
      </c>
      <c r="BA1412" t="s">
        <v>87</v>
      </c>
      <c r="BB1412" t="s">
        <v>87</v>
      </c>
      <c r="BC1412" t="s">
        <v>87</v>
      </c>
      <c r="BD1412" t="s">
        <v>87</v>
      </c>
      <c r="BE1412" t="s">
        <v>87</v>
      </c>
    </row>
    <row r="1413" spans="1:57" hidden="1" x14ac:dyDescent="0.45">
      <c r="A1413" t="s">
        <v>3060</v>
      </c>
      <c r="B1413" t="s">
        <v>79</v>
      </c>
      <c r="C1413" t="s">
        <v>3061</v>
      </c>
      <c r="D1413" t="s">
        <v>81</v>
      </c>
      <c r="E1413" s="2" t="str">
        <f t="shared" ref="E1413:E1420" si="33">HYPERLINK("capsilon://?command=openfolder&amp;siteaddress=FAM.docvelocity-na8.net&amp;folderid=FX3DF0B8E1-09A4-3D9D-84F9-C3D43711376C","FX22038579")</f>
        <v>FX22038579</v>
      </c>
      <c r="F1413" t="s">
        <v>19</v>
      </c>
      <c r="G1413" t="s">
        <v>19</v>
      </c>
      <c r="H1413" t="s">
        <v>82</v>
      </c>
      <c r="I1413" t="s">
        <v>3062</v>
      </c>
      <c r="J1413">
        <v>45</v>
      </c>
      <c r="K1413" t="s">
        <v>84</v>
      </c>
      <c r="L1413" t="s">
        <v>85</v>
      </c>
      <c r="M1413" t="s">
        <v>86</v>
      </c>
      <c r="N1413">
        <v>2</v>
      </c>
      <c r="O1413" s="1">
        <v>44676.454004629632</v>
      </c>
      <c r="P1413" s="1">
        <v>44676.4690162037</v>
      </c>
      <c r="Q1413">
        <v>341</v>
      </c>
      <c r="R1413">
        <v>956</v>
      </c>
      <c r="S1413" t="b">
        <v>0</v>
      </c>
      <c r="T1413" t="s">
        <v>87</v>
      </c>
      <c r="U1413" t="b">
        <v>0</v>
      </c>
      <c r="V1413" t="s">
        <v>148</v>
      </c>
      <c r="W1413" s="1">
        <v>44676.464189814818</v>
      </c>
      <c r="X1413">
        <v>843</v>
      </c>
      <c r="Y1413">
        <v>56</v>
      </c>
      <c r="Z1413">
        <v>0</v>
      </c>
      <c r="AA1413">
        <v>56</v>
      </c>
      <c r="AB1413">
        <v>0</v>
      </c>
      <c r="AC1413">
        <v>11</v>
      </c>
      <c r="AD1413">
        <v>-11</v>
      </c>
      <c r="AE1413">
        <v>0</v>
      </c>
      <c r="AF1413">
        <v>0</v>
      </c>
      <c r="AG1413">
        <v>0</v>
      </c>
      <c r="AH1413" t="s">
        <v>413</v>
      </c>
      <c r="AI1413" s="1">
        <v>44676.4690162037</v>
      </c>
      <c r="AJ1413">
        <v>113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-11</v>
      </c>
      <c r="AQ1413">
        <v>0</v>
      </c>
      <c r="AR1413">
        <v>0</v>
      </c>
      <c r="AS1413">
        <v>0</v>
      </c>
      <c r="AT1413" t="s">
        <v>87</v>
      </c>
      <c r="AU1413" t="s">
        <v>87</v>
      </c>
      <c r="AV1413" t="s">
        <v>87</v>
      </c>
      <c r="AW1413" t="s">
        <v>87</v>
      </c>
      <c r="AX1413" t="s">
        <v>87</v>
      </c>
      <c r="AY1413" t="s">
        <v>87</v>
      </c>
      <c r="AZ1413" t="s">
        <v>87</v>
      </c>
      <c r="BA1413" t="s">
        <v>87</v>
      </c>
      <c r="BB1413" t="s">
        <v>87</v>
      </c>
      <c r="BC1413" t="s">
        <v>87</v>
      </c>
      <c r="BD1413" t="s">
        <v>87</v>
      </c>
      <c r="BE1413" t="s">
        <v>87</v>
      </c>
    </row>
    <row r="1414" spans="1:57" hidden="1" x14ac:dyDescent="0.45">
      <c r="A1414" t="s">
        <v>3063</v>
      </c>
      <c r="B1414" t="s">
        <v>79</v>
      </c>
      <c r="C1414" t="s">
        <v>3061</v>
      </c>
      <c r="D1414" t="s">
        <v>81</v>
      </c>
      <c r="E1414" s="2" t="str">
        <f t="shared" si="33"/>
        <v>FX22038579</v>
      </c>
      <c r="F1414" t="s">
        <v>19</v>
      </c>
      <c r="G1414" t="s">
        <v>19</v>
      </c>
      <c r="H1414" t="s">
        <v>82</v>
      </c>
      <c r="I1414" t="s">
        <v>3064</v>
      </c>
      <c r="J1414">
        <v>61</v>
      </c>
      <c r="K1414" t="s">
        <v>84</v>
      </c>
      <c r="L1414" t="s">
        <v>85</v>
      </c>
      <c r="M1414" t="s">
        <v>86</v>
      </c>
      <c r="N1414">
        <v>2</v>
      </c>
      <c r="O1414" s="1">
        <v>44676.454027777778</v>
      </c>
      <c r="P1414" s="1">
        <v>44676.469930555555</v>
      </c>
      <c r="Q1414">
        <v>547</v>
      </c>
      <c r="R1414">
        <v>827</v>
      </c>
      <c r="S1414" t="b">
        <v>0</v>
      </c>
      <c r="T1414" t="s">
        <v>87</v>
      </c>
      <c r="U1414" t="b">
        <v>0</v>
      </c>
      <c r="V1414" t="s">
        <v>158</v>
      </c>
      <c r="W1414" s="1">
        <v>44676.463275462964</v>
      </c>
      <c r="X1414">
        <v>749</v>
      </c>
      <c r="Y1414">
        <v>56</v>
      </c>
      <c r="Z1414">
        <v>0</v>
      </c>
      <c r="AA1414">
        <v>56</v>
      </c>
      <c r="AB1414">
        <v>0</v>
      </c>
      <c r="AC1414">
        <v>1</v>
      </c>
      <c r="AD1414">
        <v>5</v>
      </c>
      <c r="AE1414">
        <v>0</v>
      </c>
      <c r="AF1414">
        <v>0</v>
      </c>
      <c r="AG1414">
        <v>0</v>
      </c>
      <c r="AH1414" t="s">
        <v>413</v>
      </c>
      <c r="AI1414" s="1">
        <v>44676.469930555555</v>
      </c>
      <c r="AJ1414">
        <v>78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5</v>
      </c>
      <c r="AQ1414">
        <v>0</v>
      </c>
      <c r="AR1414">
        <v>0</v>
      </c>
      <c r="AS1414">
        <v>0</v>
      </c>
      <c r="AT1414" t="s">
        <v>87</v>
      </c>
      <c r="AU1414" t="s">
        <v>87</v>
      </c>
      <c r="AV1414" t="s">
        <v>87</v>
      </c>
      <c r="AW1414" t="s">
        <v>87</v>
      </c>
      <c r="AX1414" t="s">
        <v>87</v>
      </c>
      <c r="AY1414" t="s">
        <v>87</v>
      </c>
      <c r="AZ1414" t="s">
        <v>87</v>
      </c>
      <c r="BA1414" t="s">
        <v>87</v>
      </c>
      <c r="BB1414" t="s">
        <v>87</v>
      </c>
      <c r="BC1414" t="s">
        <v>87</v>
      </c>
      <c r="BD1414" t="s">
        <v>87</v>
      </c>
      <c r="BE1414" t="s">
        <v>87</v>
      </c>
    </row>
    <row r="1415" spans="1:57" hidden="1" x14ac:dyDescent="0.45">
      <c r="A1415" t="s">
        <v>3065</v>
      </c>
      <c r="B1415" t="s">
        <v>79</v>
      </c>
      <c r="C1415" t="s">
        <v>3061</v>
      </c>
      <c r="D1415" t="s">
        <v>81</v>
      </c>
      <c r="E1415" s="2" t="str">
        <f t="shared" si="33"/>
        <v>FX22038579</v>
      </c>
      <c r="F1415" t="s">
        <v>19</v>
      </c>
      <c r="G1415" t="s">
        <v>19</v>
      </c>
      <c r="H1415" t="s">
        <v>82</v>
      </c>
      <c r="I1415" t="s">
        <v>3066</v>
      </c>
      <c r="J1415">
        <v>61</v>
      </c>
      <c r="K1415" t="s">
        <v>84</v>
      </c>
      <c r="L1415" t="s">
        <v>85</v>
      </c>
      <c r="M1415" t="s">
        <v>86</v>
      </c>
      <c r="N1415">
        <v>2</v>
      </c>
      <c r="O1415" s="1">
        <v>44676.454074074078</v>
      </c>
      <c r="P1415" s="1">
        <v>44676.472361111111</v>
      </c>
      <c r="Q1415">
        <v>1252</v>
      </c>
      <c r="R1415">
        <v>328</v>
      </c>
      <c r="S1415" t="b">
        <v>0</v>
      </c>
      <c r="T1415" t="s">
        <v>87</v>
      </c>
      <c r="U1415" t="b">
        <v>0</v>
      </c>
      <c r="V1415" t="s">
        <v>660</v>
      </c>
      <c r="W1415" s="1">
        <v>44676.4609375</v>
      </c>
      <c r="X1415">
        <v>119</v>
      </c>
      <c r="Y1415">
        <v>56</v>
      </c>
      <c r="Z1415">
        <v>0</v>
      </c>
      <c r="AA1415">
        <v>56</v>
      </c>
      <c r="AB1415">
        <v>0</v>
      </c>
      <c r="AC1415">
        <v>0</v>
      </c>
      <c r="AD1415">
        <v>5</v>
      </c>
      <c r="AE1415">
        <v>0</v>
      </c>
      <c r="AF1415">
        <v>0</v>
      </c>
      <c r="AG1415">
        <v>0</v>
      </c>
      <c r="AH1415" t="s">
        <v>413</v>
      </c>
      <c r="AI1415" s="1">
        <v>44676.472361111111</v>
      </c>
      <c r="AJ1415">
        <v>209</v>
      </c>
      <c r="AK1415">
        <v>1</v>
      </c>
      <c r="AL1415">
        <v>0</v>
      </c>
      <c r="AM1415">
        <v>1</v>
      </c>
      <c r="AN1415">
        <v>0</v>
      </c>
      <c r="AO1415">
        <v>1</v>
      </c>
      <c r="AP1415">
        <v>4</v>
      </c>
      <c r="AQ1415">
        <v>0</v>
      </c>
      <c r="AR1415">
        <v>0</v>
      </c>
      <c r="AS1415">
        <v>0</v>
      </c>
      <c r="AT1415" t="s">
        <v>87</v>
      </c>
      <c r="AU1415" t="s">
        <v>87</v>
      </c>
      <c r="AV1415" t="s">
        <v>87</v>
      </c>
      <c r="AW1415" t="s">
        <v>87</v>
      </c>
      <c r="AX1415" t="s">
        <v>87</v>
      </c>
      <c r="AY1415" t="s">
        <v>87</v>
      </c>
      <c r="AZ1415" t="s">
        <v>87</v>
      </c>
      <c r="BA1415" t="s">
        <v>87</v>
      </c>
      <c r="BB1415" t="s">
        <v>87</v>
      </c>
      <c r="BC1415" t="s">
        <v>87</v>
      </c>
      <c r="BD1415" t="s">
        <v>87</v>
      </c>
      <c r="BE1415" t="s">
        <v>87</v>
      </c>
    </row>
    <row r="1416" spans="1:57" hidden="1" x14ac:dyDescent="0.45">
      <c r="A1416" t="s">
        <v>3067</v>
      </c>
      <c r="B1416" t="s">
        <v>79</v>
      </c>
      <c r="C1416" t="s">
        <v>3061</v>
      </c>
      <c r="D1416" t="s">
        <v>81</v>
      </c>
      <c r="E1416" s="2" t="str">
        <f t="shared" si="33"/>
        <v>FX22038579</v>
      </c>
      <c r="F1416" t="s">
        <v>19</v>
      </c>
      <c r="G1416" t="s">
        <v>19</v>
      </c>
      <c r="H1416" t="s">
        <v>82</v>
      </c>
      <c r="I1416" t="s">
        <v>3068</v>
      </c>
      <c r="J1416">
        <v>66</v>
      </c>
      <c r="K1416" t="s">
        <v>84</v>
      </c>
      <c r="L1416" t="s">
        <v>85</v>
      </c>
      <c r="M1416" t="s">
        <v>86</v>
      </c>
      <c r="N1416">
        <v>2</v>
      </c>
      <c r="O1416" s="1">
        <v>44676.454189814816</v>
      </c>
      <c r="P1416" s="1">
        <v>44676.475902777776</v>
      </c>
      <c r="Q1416">
        <v>1267</v>
      </c>
      <c r="R1416">
        <v>609</v>
      </c>
      <c r="S1416" t="b">
        <v>0</v>
      </c>
      <c r="T1416" t="s">
        <v>87</v>
      </c>
      <c r="U1416" t="b">
        <v>0</v>
      </c>
      <c r="V1416" t="s">
        <v>1708</v>
      </c>
      <c r="W1416" s="1">
        <v>44676.464375000003</v>
      </c>
      <c r="X1416">
        <v>304</v>
      </c>
      <c r="Y1416">
        <v>61</v>
      </c>
      <c r="Z1416">
        <v>0</v>
      </c>
      <c r="AA1416">
        <v>61</v>
      </c>
      <c r="AB1416">
        <v>0</v>
      </c>
      <c r="AC1416">
        <v>6</v>
      </c>
      <c r="AD1416">
        <v>5</v>
      </c>
      <c r="AE1416">
        <v>0</v>
      </c>
      <c r="AF1416">
        <v>0</v>
      </c>
      <c r="AG1416">
        <v>0</v>
      </c>
      <c r="AH1416" t="s">
        <v>413</v>
      </c>
      <c r="AI1416" s="1">
        <v>44676.475902777776</v>
      </c>
      <c r="AJ1416">
        <v>305</v>
      </c>
      <c r="AK1416">
        <v>4</v>
      </c>
      <c r="AL1416">
        <v>0</v>
      </c>
      <c r="AM1416">
        <v>4</v>
      </c>
      <c r="AN1416">
        <v>0</v>
      </c>
      <c r="AO1416">
        <v>4</v>
      </c>
      <c r="AP1416">
        <v>1</v>
      </c>
      <c r="AQ1416">
        <v>0</v>
      </c>
      <c r="AR1416">
        <v>0</v>
      </c>
      <c r="AS1416">
        <v>0</v>
      </c>
      <c r="AT1416" t="s">
        <v>87</v>
      </c>
      <c r="AU1416" t="s">
        <v>87</v>
      </c>
      <c r="AV1416" t="s">
        <v>87</v>
      </c>
      <c r="AW1416" t="s">
        <v>87</v>
      </c>
      <c r="AX1416" t="s">
        <v>87</v>
      </c>
      <c r="AY1416" t="s">
        <v>87</v>
      </c>
      <c r="AZ1416" t="s">
        <v>87</v>
      </c>
      <c r="BA1416" t="s">
        <v>87</v>
      </c>
      <c r="BB1416" t="s">
        <v>87</v>
      </c>
      <c r="BC1416" t="s">
        <v>87</v>
      </c>
      <c r="BD1416" t="s">
        <v>87</v>
      </c>
      <c r="BE1416" t="s">
        <v>87</v>
      </c>
    </row>
    <row r="1417" spans="1:57" hidden="1" x14ac:dyDescent="0.45">
      <c r="A1417" t="s">
        <v>3069</v>
      </c>
      <c r="B1417" t="s">
        <v>79</v>
      </c>
      <c r="C1417" t="s">
        <v>3061</v>
      </c>
      <c r="D1417" t="s">
        <v>81</v>
      </c>
      <c r="E1417" s="2" t="str">
        <f t="shared" si="33"/>
        <v>FX22038579</v>
      </c>
      <c r="F1417" t="s">
        <v>19</v>
      </c>
      <c r="G1417" t="s">
        <v>19</v>
      </c>
      <c r="H1417" t="s">
        <v>82</v>
      </c>
      <c r="I1417" t="s">
        <v>3070</v>
      </c>
      <c r="J1417">
        <v>66</v>
      </c>
      <c r="K1417" t="s">
        <v>84</v>
      </c>
      <c r="L1417" t="s">
        <v>85</v>
      </c>
      <c r="M1417" t="s">
        <v>86</v>
      </c>
      <c r="N1417">
        <v>2</v>
      </c>
      <c r="O1417" s="1">
        <v>44676.454317129632</v>
      </c>
      <c r="P1417" s="1">
        <v>44676.491053240738</v>
      </c>
      <c r="Q1417">
        <v>2625</v>
      </c>
      <c r="R1417">
        <v>549</v>
      </c>
      <c r="S1417" t="b">
        <v>0</v>
      </c>
      <c r="T1417" t="s">
        <v>87</v>
      </c>
      <c r="U1417" t="b">
        <v>0</v>
      </c>
      <c r="V1417" t="s">
        <v>660</v>
      </c>
      <c r="W1417" s="1">
        <v>44676.462083333332</v>
      </c>
      <c r="X1417">
        <v>98</v>
      </c>
      <c r="Y1417">
        <v>56</v>
      </c>
      <c r="Z1417">
        <v>0</v>
      </c>
      <c r="AA1417">
        <v>56</v>
      </c>
      <c r="AB1417">
        <v>0</v>
      </c>
      <c r="AC1417">
        <v>0</v>
      </c>
      <c r="AD1417">
        <v>10</v>
      </c>
      <c r="AE1417">
        <v>0</v>
      </c>
      <c r="AF1417">
        <v>0</v>
      </c>
      <c r="AG1417">
        <v>0</v>
      </c>
      <c r="AH1417" t="s">
        <v>479</v>
      </c>
      <c r="AI1417" s="1">
        <v>44676.491053240738</v>
      </c>
      <c r="AJ1417">
        <v>443</v>
      </c>
      <c r="AK1417">
        <v>2</v>
      </c>
      <c r="AL1417">
        <v>0</v>
      </c>
      <c r="AM1417">
        <v>2</v>
      </c>
      <c r="AN1417">
        <v>0</v>
      </c>
      <c r="AO1417">
        <v>1</v>
      </c>
      <c r="AP1417">
        <v>8</v>
      </c>
      <c r="AQ1417">
        <v>0</v>
      </c>
      <c r="AR1417">
        <v>0</v>
      </c>
      <c r="AS1417">
        <v>0</v>
      </c>
      <c r="AT1417" t="s">
        <v>87</v>
      </c>
      <c r="AU1417" t="s">
        <v>87</v>
      </c>
      <c r="AV1417" t="s">
        <v>87</v>
      </c>
      <c r="AW1417" t="s">
        <v>87</v>
      </c>
      <c r="AX1417" t="s">
        <v>87</v>
      </c>
      <c r="AY1417" t="s">
        <v>87</v>
      </c>
      <c r="AZ1417" t="s">
        <v>87</v>
      </c>
      <c r="BA1417" t="s">
        <v>87</v>
      </c>
      <c r="BB1417" t="s">
        <v>87</v>
      </c>
      <c r="BC1417" t="s">
        <v>87</v>
      </c>
      <c r="BD1417" t="s">
        <v>87</v>
      </c>
      <c r="BE1417" t="s">
        <v>87</v>
      </c>
    </row>
    <row r="1418" spans="1:57" hidden="1" x14ac:dyDescent="0.45">
      <c r="A1418" t="s">
        <v>3071</v>
      </c>
      <c r="B1418" t="s">
        <v>79</v>
      </c>
      <c r="C1418" t="s">
        <v>3061</v>
      </c>
      <c r="D1418" t="s">
        <v>81</v>
      </c>
      <c r="E1418" s="2" t="str">
        <f t="shared" si="33"/>
        <v>FX22038579</v>
      </c>
      <c r="F1418" t="s">
        <v>19</v>
      </c>
      <c r="G1418" t="s">
        <v>19</v>
      </c>
      <c r="H1418" t="s">
        <v>82</v>
      </c>
      <c r="I1418" t="s">
        <v>3072</v>
      </c>
      <c r="J1418">
        <v>61</v>
      </c>
      <c r="K1418" t="s">
        <v>84</v>
      </c>
      <c r="L1418" t="s">
        <v>85</v>
      </c>
      <c r="M1418" t="s">
        <v>86</v>
      </c>
      <c r="N1418">
        <v>2</v>
      </c>
      <c r="O1418" s="1">
        <v>44676.454351851855</v>
      </c>
      <c r="P1418" s="1">
        <v>44676.500740740739</v>
      </c>
      <c r="Q1418">
        <v>3644</v>
      </c>
      <c r="R1418">
        <v>364</v>
      </c>
      <c r="S1418" t="b">
        <v>0</v>
      </c>
      <c r="T1418" t="s">
        <v>87</v>
      </c>
      <c r="U1418" t="b">
        <v>0</v>
      </c>
      <c r="V1418" t="s">
        <v>660</v>
      </c>
      <c r="W1418" s="1">
        <v>44676.463090277779</v>
      </c>
      <c r="X1418">
        <v>86</v>
      </c>
      <c r="Y1418">
        <v>56</v>
      </c>
      <c r="Z1418">
        <v>0</v>
      </c>
      <c r="AA1418">
        <v>56</v>
      </c>
      <c r="AB1418">
        <v>0</v>
      </c>
      <c r="AC1418">
        <v>0</v>
      </c>
      <c r="AD1418">
        <v>5</v>
      </c>
      <c r="AE1418">
        <v>0</v>
      </c>
      <c r="AF1418">
        <v>0</v>
      </c>
      <c r="AG1418">
        <v>0</v>
      </c>
      <c r="AH1418" t="s">
        <v>99</v>
      </c>
      <c r="AI1418" s="1">
        <v>44676.500740740739</v>
      </c>
      <c r="AJ1418">
        <v>274</v>
      </c>
      <c r="AK1418">
        <v>2</v>
      </c>
      <c r="AL1418">
        <v>0</v>
      </c>
      <c r="AM1418">
        <v>2</v>
      </c>
      <c r="AN1418">
        <v>0</v>
      </c>
      <c r="AO1418">
        <v>1</v>
      </c>
      <c r="AP1418">
        <v>3</v>
      </c>
      <c r="AQ1418">
        <v>0</v>
      </c>
      <c r="AR1418">
        <v>0</v>
      </c>
      <c r="AS1418">
        <v>0</v>
      </c>
      <c r="AT1418" t="s">
        <v>87</v>
      </c>
      <c r="AU1418" t="s">
        <v>87</v>
      </c>
      <c r="AV1418" t="s">
        <v>87</v>
      </c>
      <c r="AW1418" t="s">
        <v>87</v>
      </c>
      <c r="AX1418" t="s">
        <v>87</v>
      </c>
      <c r="AY1418" t="s">
        <v>87</v>
      </c>
      <c r="AZ1418" t="s">
        <v>87</v>
      </c>
      <c r="BA1418" t="s">
        <v>87</v>
      </c>
      <c r="BB1418" t="s">
        <v>87</v>
      </c>
      <c r="BC1418" t="s">
        <v>87</v>
      </c>
      <c r="BD1418" t="s">
        <v>87</v>
      </c>
      <c r="BE1418" t="s">
        <v>87</v>
      </c>
    </row>
    <row r="1419" spans="1:57" hidden="1" x14ac:dyDescent="0.45">
      <c r="A1419" t="s">
        <v>3073</v>
      </c>
      <c r="B1419" t="s">
        <v>79</v>
      </c>
      <c r="C1419" t="s">
        <v>3061</v>
      </c>
      <c r="D1419" t="s">
        <v>81</v>
      </c>
      <c r="E1419" s="2" t="str">
        <f t="shared" si="33"/>
        <v>FX22038579</v>
      </c>
      <c r="F1419" t="s">
        <v>19</v>
      </c>
      <c r="G1419" t="s">
        <v>19</v>
      </c>
      <c r="H1419" t="s">
        <v>82</v>
      </c>
      <c r="I1419" t="s">
        <v>3074</v>
      </c>
      <c r="J1419">
        <v>66</v>
      </c>
      <c r="K1419" t="s">
        <v>84</v>
      </c>
      <c r="L1419" t="s">
        <v>85</v>
      </c>
      <c r="M1419" t="s">
        <v>86</v>
      </c>
      <c r="N1419">
        <v>2</v>
      </c>
      <c r="O1419" s="1">
        <v>44676.454421296294</v>
      </c>
      <c r="P1419" s="1">
        <v>44676.505428240744</v>
      </c>
      <c r="Q1419">
        <v>3509</v>
      </c>
      <c r="R1419">
        <v>898</v>
      </c>
      <c r="S1419" t="b">
        <v>0</v>
      </c>
      <c r="T1419" t="s">
        <v>87</v>
      </c>
      <c r="U1419" t="b">
        <v>0</v>
      </c>
      <c r="V1419" t="s">
        <v>158</v>
      </c>
      <c r="W1419" s="1">
        <v>44676.468900462962</v>
      </c>
      <c r="X1419">
        <v>485</v>
      </c>
      <c r="Y1419">
        <v>56</v>
      </c>
      <c r="Z1419">
        <v>0</v>
      </c>
      <c r="AA1419">
        <v>56</v>
      </c>
      <c r="AB1419">
        <v>0</v>
      </c>
      <c r="AC1419">
        <v>2</v>
      </c>
      <c r="AD1419">
        <v>10</v>
      </c>
      <c r="AE1419">
        <v>0</v>
      </c>
      <c r="AF1419">
        <v>0</v>
      </c>
      <c r="AG1419">
        <v>0</v>
      </c>
      <c r="AH1419" t="s">
        <v>99</v>
      </c>
      <c r="AI1419" s="1">
        <v>44676.505428240744</v>
      </c>
      <c r="AJ1419">
        <v>405</v>
      </c>
      <c r="AK1419">
        <v>2</v>
      </c>
      <c r="AL1419">
        <v>0</v>
      </c>
      <c r="AM1419">
        <v>2</v>
      </c>
      <c r="AN1419">
        <v>0</v>
      </c>
      <c r="AO1419">
        <v>1</v>
      </c>
      <c r="AP1419">
        <v>8</v>
      </c>
      <c r="AQ1419">
        <v>0</v>
      </c>
      <c r="AR1419">
        <v>0</v>
      </c>
      <c r="AS1419">
        <v>0</v>
      </c>
      <c r="AT1419" t="s">
        <v>87</v>
      </c>
      <c r="AU1419" t="s">
        <v>87</v>
      </c>
      <c r="AV1419" t="s">
        <v>87</v>
      </c>
      <c r="AW1419" t="s">
        <v>87</v>
      </c>
      <c r="AX1419" t="s">
        <v>87</v>
      </c>
      <c r="AY1419" t="s">
        <v>87</v>
      </c>
      <c r="AZ1419" t="s">
        <v>87</v>
      </c>
      <c r="BA1419" t="s">
        <v>87</v>
      </c>
      <c r="BB1419" t="s">
        <v>87</v>
      </c>
      <c r="BC1419" t="s">
        <v>87</v>
      </c>
      <c r="BD1419" t="s">
        <v>87</v>
      </c>
      <c r="BE1419" t="s">
        <v>87</v>
      </c>
    </row>
    <row r="1420" spans="1:57" hidden="1" x14ac:dyDescent="0.45">
      <c r="A1420" t="s">
        <v>3075</v>
      </c>
      <c r="B1420" t="s">
        <v>79</v>
      </c>
      <c r="C1420" t="s">
        <v>3061</v>
      </c>
      <c r="D1420" t="s">
        <v>81</v>
      </c>
      <c r="E1420" s="2" t="str">
        <f t="shared" si="33"/>
        <v>FX22038579</v>
      </c>
      <c r="F1420" t="s">
        <v>19</v>
      </c>
      <c r="G1420" t="s">
        <v>19</v>
      </c>
      <c r="H1420" t="s">
        <v>82</v>
      </c>
      <c r="I1420" t="s">
        <v>3076</v>
      </c>
      <c r="J1420">
        <v>66</v>
      </c>
      <c r="K1420" t="s">
        <v>84</v>
      </c>
      <c r="L1420" t="s">
        <v>85</v>
      </c>
      <c r="M1420" t="s">
        <v>86</v>
      </c>
      <c r="N1420">
        <v>2</v>
      </c>
      <c r="O1420" s="1">
        <v>44676.454456018517</v>
      </c>
      <c r="P1420" s="1">
        <v>44676.505694444444</v>
      </c>
      <c r="Q1420">
        <v>3844</v>
      </c>
      <c r="R1420">
        <v>583</v>
      </c>
      <c r="S1420" t="b">
        <v>0</v>
      </c>
      <c r="T1420" t="s">
        <v>87</v>
      </c>
      <c r="U1420" t="b">
        <v>0</v>
      </c>
      <c r="V1420" t="s">
        <v>660</v>
      </c>
      <c r="W1420" s="1">
        <v>44676.466365740744</v>
      </c>
      <c r="X1420">
        <v>197</v>
      </c>
      <c r="Y1420">
        <v>61</v>
      </c>
      <c r="Z1420">
        <v>0</v>
      </c>
      <c r="AA1420">
        <v>61</v>
      </c>
      <c r="AB1420">
        <v>0</v>
      </c>
      <c r="AC1420">
        <v>2</v>
      </c>
      <c r="AD1420">
        <v>5</v>
      </c>
      <c r="AE1420">
        <v>0</v>
      </c>
      <c r="AF1420">
        <v>0</v>
      </c>
      <c r="AG1420">
        <v>0</v>
      </c>
      <c r="AH1420" t="s">
        <v>479</v>
      </c>
      <c r="AI1420" s="1">
        <v>44676.505694444444</v>
      </c>
      <c r="AJ1420">
        <v>386</v>
      </c>
      <c r="AK1420">
        <v>2</v>
      </c>
      <c r="AL1420">
        <v>0</v>
      </c>
      <c r="AM1420">
        <v>2</v>
      </c>
      <c r="AN1420">
        <v>0</v>
      </c>
      <c r="AO1420">
        <v>1</v>
      </c>
      <c r="AP1420">
        <v>3</v>
      </c>
      <c r="AQ1420">
        <v>0</v>
      </c>
      <c r="AR1420">
        <v>0</v>
      </c>
      <c r="AS1420">
        <v>0</v>
      </c>
      <c r="AT1420" t="s">
        <v>87</v>
      </c>
      <c r="AU1420" t="s">
        <v>87</v>
      </c>
      <c r="AV1420" t="s">
        <v>87</v>
      </c>
      <c r="AW1420" t="s">
        <v>87</v>
      </c>
      <c r="AX1420" t="s">
        <v>87</v>
      </c>
      <c r="AY1420" t="s">
        <v>87</v>
      </c>
      <c r="AZ1420" t="s">
        <v>87</v>
      </c>
      <c r="BA1420" t="s">
        <v>87</v>
      </c>
      <c r="BB1420" t="s">
        <v>87</v>
      </c>
      <c r="BC1420" t="s">
        <v>87</v>
      </c>
      <c r="BD1420" t="s">
        <v>87</v>
      </c>
      <c r="BE1420" t="s">
        <v>87</v>
      </c>
    </row>
    <row r="1421" spans="1:57" hidden="1" x14ac:dyDescent="0.45">
      <c r="A1421" t="s">
        <v>3077</v>
      </c>
      <c r="B1421" t="s">
        <v>79</v>
      </c>
      <c r="C1421" t="s">
        <v>3078</v>
      </c>
      <c r="D1421" t="s">
        <v>81</v>
      </c>
      <c r="E1421" s="2" t="str">
        <f t="shared" ref="E1421:E1433" si="34">HYPERLINK("capsilon://?command=openfolder&amp;siteaddress=FAM.docvelocity-na8.net&amp;folderid=FXC6E7D443-E92F-40D9-1368-F5737DD6FBD5","FX22047778")</f>
        <v>FX22047778</v>
      </c>
      <c r="F1421" t="s">
        <v>19</v>
      </c>
      <c r="G1421" t="s">
        <v>19</v>
      </c>
      <c r="H1421" t="s">
        <v>82</v>
      </c>
      <c r="I1421" t="s">
        <v>3079</v>
      </c>
      <c r="J1421">
        <v>28</v>
      </c>
      <c r="K1421" t="s">
        <v>84</v>
      </c>
      <c r="L1421" t="s">
        <v>85</v>
      </c>
      <c r="M1421" t="s">
        <v>86</v>
      </c>
      <c r="N1421">
        <v>2</v>
      </c>
      <c r="O1421" s="1">
        <v>44676.45590277778</v>
      </c>
      <c r="P1421" s="1">
        <v>44676.509664351855</v>
      </c>
      <c r="Q1421">
        <v>3964</v>
      </c>
      <c r="R1421">
        <v>681</v>
      </c>
      <c r="S1421" t="b">
        <v>0</v>
      </c>
      <c r="T1421" t="s">
        <v>87</v>
      </c>
      <c r="U1421" t="b">
        <v>0</v>
      </c>
      <c r="V1421" t="s">
        <v>1708</v>
      </c>
      <c r="W1421" s="1">
        <v>44676.466840277775</v>
      </c>
      <c r="X1421">
        <v>116</v>
      </c>
      <c r="Y1421">
        <v>21</v>
      </c>
      <c r="Z1421">
        <v>0</v>
      </c>
      <c r="AA1421">
        <v>21</v>
      </c>
      <c r="AB1421">
        <v>0</v>
      </c>
      <c r="AC1421">
        <v>1</v>
      </c>
      <c r="AD1421">
        <v>7</v>
      </c>
      <c r="AE1421">
        <v>0</v>
      </c>
      <c r="AF1421">
        <v>0</v>
      </c>
      <c r="AG1421">
        <v>0</v>
      </c>
      <c r="AH1421" t="s">
        <v>115</v>
      </c>
      <c r="AI1421" s="1">
        <v>44676.509664351855</v>
      </c>
      <c r="AJ1421">
        <v>528</v>
      </c>
      <c r="AK1421">
        <v>12</v>
      </c>
      <c r="AL1421">
        <v>0</v>
      </c>
      <c r="AM1421">
        <v>12</v>
      </c>
      <c r="AN1421">
        <v>0</v>
      </c>
      <c r="AO1421">
        <v>12</v>
      </c>
      <c r="AP1421">
        <v>-5</v>
      </c>
      <c r="AQ1421">
        <v>0</v>
      </c>
      <c r="AR1421">
        <v>0</v>
      </c>
      <c r="AS1421">
        <v>0</v>
      </c>
      <c r="AT1421" t="s">
        <v>87</v>
      </c>
      <c r="AU1421" t="s">
        <v>87</v>
      </c>
      <c r="AV1421" t="s">
        <v>87</v>
      </c>
      <c r="AW1421" t="s">
        <v>87</v>
      </c>
      <c r="AX1421" t="s">
        <v>87</v>
      </c>
      <c r="AY1421" t="s">
        <v>87</v>
      </c>
      <c r="AZ1421" t="s">
        <v>87</v>
      </c>
      <c r="BA1421" t="s">
        <v>87</v>
      </c>
      <c r="BB1421" t="s">
        <v>87</v>
      </c>
      <c r="BC1421" t="s">
        <v>87</v>
      </c>
      <c r="BD1421" t="s">
        <v>87</v>
      </c>
      <c r="BE1421" t="s">
        <v>87</v>
      </c>
    </row>
    <row r="1422" spans="1:57" hidden="1" x14ac:dyDescent="0.45">
      <c r="A1422" t="s">
        <v>3080</v>
      </c>
      <c r="B1422" t="s">
        <v>79</v>
      </c>
      <c r="C1422" t="s">
        <v>3078</v>
      </c>
      <c r="D1422" t="s">
        <v>81</v>
      </c>
      <c r="E1422" s="2" t="str">
        <f t="shared" si="34"/>
        <v>FX22047778</v>
      </c>
      <c r="F1422" t="s">
        <v>19</v>
      </c>
      <c r="G1422" t="s">
        <v>19</v>
      </c>
      <c r="H1422" t="s">
        <v>82</v>
      </c>
      <c r="I1422" t="s">
        <v>3081</v>
      </c>
      <c r="J1422">
        <v>28</v>
      </c>
      <c r="K1422" t="s">
        <v>84</v>
      </c>
      <c r="L1422" t="s">
        <v>85</v>
      </c>
      <c r="M1422" t="s">
        <v>86</v>
      </c>
      <c r="N1422">
        <v>2</v>
      </c>
      <c r="O1422" s="1">
        <v>44676.457662037035</v>
      </c>
      <c r="P1422" s="1">
        <v>44676.507893518516</v>
      </c>
      <c r="Q1422">
        <v>4032</v>
      </c>
      <c r="R1422">
        <v>308</v>
      </c>
      <c r="S1422" t="b">
        <v>0</v>
      </c>
      <c r="T1422" t="s">
        <v>87</v>
      </c>
      <c r="U1422" t="b">
        <v>0</v>
      </c>
      <c r="V1422" t="s">
        <v>1708</v>
      </c>
      <c r="W1422" s="1">
        <v>44676.465486111112</v>
      </c>
      <c r="X1422">
        <v>96</v>
      </c>
      <c r="Y1422">
        <v>21</v>
      </c>
      <c r="Z1422">
        <v>0</v>
      </c>
      <c r="AA1422">
        <v>21</v>
      </c>
      <c r="AB1422">
        <v>0</v>
      </c>
      <c r="AC1422">
        <v>1</v>
      </c>
      <c r="AD1422">
        <v>7</v>
      </c>
      <c r="AE1422">
        <v>0</v>
      </c>
      <c r="AF1422">
        <v>0</v>
      </c>
      <c r="AG1422">
        <v>0</v>
      </c>
      <c r="AH1422" t="s">
        <v>99</v>
      </c>
      <c r="AI1422" s="1">
        <v>44676.507893518516</v>
      </c>
      <c r="AJ1422">
        <v>212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7</v>
      </c>
      <c r="AQ1422">
        <v>0</v>
      </c>
      <c r="AR1422">
        <v>0</v>
      </c>
      <c r="AS1422">
        <v>0</v>
      </c>
      <c r="AT1422" t="s">
        <v>87</v>
      </c>
      <c r="AU1422" t="s">
        <v>87</v>
      </c>
      <c r="AV1422" t="s">
        <v>87</v>
      </c>
      <c r="AW1422" t="s">
        <v>87</v>
      </c>
      <c r="AX1422" t="s">
        <v>87</v>
      </c>
      <c r="AY1422" t="s">
        <v>87</v>
      </c>
      <c r="AZ1422" t="s">
        <v>87</v>
      </c>
      <c r="BA1422" t="s">
        <v>87</v>
      </c>
      <c r="BB1422" t="s">
        <v>87</v>
      </c>
      <c r="BC1422" t="s">
        <v>87</v>
      </c>
      <c r="BD1422" t="s">
        <v>87</v>
      </c>
      <c r="BE1422" t="s">
        <v>87</v>
      </c>
    </row>
    <row r="1423" spans="1:57" hidden="1" x14ac:dyDescent="0.45">
      <c r="A1423" t="s">
        <v>3082</v>
      </c>
      <c r="B1423" t="s">
        <v>79</v>
      </c>
      <c r="C1423" t="s">
        <v>3078</v>
      </c>
      <c r="D1423" t="s">
        <v>81</v>
      </c>
      <c r="E1423" s="2" t="str">
        <f t="shared" si="34"/>
        <v>FX22047778</v>
      </c>
      <c r="F1423" t="s">
        <v>19</v>
      </c>
      <c r="G1423" t="s">
        <v>19</v>
      </c>
      <c r="H1423" t="s">
        <v>82</v>
      </c>
      <c r="I1423" t="s">
        <v>3083</v>
      </c>
      <c r="J1423">
        <v>28</v>
      </c>
      <c r="K1423" t="s">
        <v>84</v>
      </c>
      <c r="L1423" t="s">
        <v>85</v>
      </c>
      <c r="M1423" t="s">
        <v>86</v>
      </c>
      <c r="N1423">
        <v>1</v>
      </c>
      <c r="O1423" s="1">
        <v>44676.459131944444</v>
      </c>
      <c r="P1423" s="1">
        <v>44676.490115740744</v>
      </c>
      <c r="Q1423">
        <v>2166</v>
      </c>
      <c r="R1423">
        <v>511</v>
      </c>
      <c r="S1423" t="b">
        <v>0</v>
      </c>
      <c r="T1423" t="s">
        <v>87</v>
      </c>
      <c r="U1423" t="b">
        <v>0</v>
      </c>
      <c r="V1423" t="s">
        <v>88</v>
      </c>
      <c r="W1423" s="1">
        <v>44676.490115740744</v>
      </c>
      <c r="X1423">
        <v>233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28</v>
      </c>
      <c r="AE1423">
        <v>21</v>
      </c>
      <c r="AF1423">
        <v>0</v>
      </c>
      <c r="AG1423">
        <v>3</v>
      </c>
      <c r="AH1423" t="s">
        <v>87</v>
      </c>
      <c r="AI1423" t="s">
        <v>87</v>
      </c>
      <c r="AJ1423" t="s">
        <v>87</v>
      </c>
      <c r="AK1423" t="s">
        <v>87</v>
      </c>
      <c r="AL1423" t="s">
        <v>87</v>
      </c>
      <c r="AM1423" t="s">
        <v>87</v>
      </c>
      <c r="AN1423" t="s">
        <v>87</v>
      </c>
      <c r="AO1423" t="s">
        <v>87</v>
      </c>
      <c r="AP1423" t="s">
        <v>87</v>
      </c>
      <c r="AQ1423" t="s">
        <v>87</v>
      </c>
      <c r="AR1423" t="s">
        <v>87</v>
      </c>
      <c r="AS1423" t="s">
        <v>87</v>
      </c>
      <c r="AT1423" t="s">
        <v>87</v>
      </c>
      <c r="AU1423" t="s">
        <v>87</v>
      </c>
      <c r="AV1423" t="s">
        <v>87</v>
      </c>
      <c r="AW1423" t="s">
        <v>87</v>
      </c>
      <c r="AX1423" t="s">
        <v>87</v>
      </c>
      <c r="AY1423" t="s">
        <v>87</v>
      </c>
      <c r="AZ1423" t="s">
        <v>87</v>
      </c>
      <c r="BA1423" t="s">
        <v>87</v>
      </c>
      <c r="BB1423" t="s">
        <v>87</v>
      </c>
      <c r="BC1423" t="s">
        <v>87</v>
      </c>
      <c r="BD1423" t="s">
        <v>87</v>
      </c>
      <c r="BE1423" t="s">
        <v>87</v>
      </c>
    </row>
    <row r="1424" spans="1:57" hidden="1" x14ac:dyDescent="0.45">
      <c r="A1424" t="s">
        <v>3084</v>
      </c>
      <c r="B1424" t="s">
        <v>79</v>
      </c>
      <c r="C1424" t="s">
        <v>3078</v>
      </c>
      <c r="D1424" t="s">
        <v>81</v>
      </c>
      <c r="E1424" s="2" t="str">
        <f t="shared" si="34"/>
        <v>FX22047778</v>
      </c>
      <c r="F1424" t="s">
        <v>19</v>
      </c>
      <c r="G1424" t="s">
        <v>19</v>
      </c>
      <c r="H1424" t="s">
        <v>82</v>
      </c>
      <c r="I1424" t="s">
        <v>3085</v>
      </c>
      <c r="J1424">
        <v>80</v>
      </c>
      <c r="K1424" t="s">
        <v>84</v>
      </c>
      <c r="L1424" t="s">
        <v>85</v>
      </c>
      <c r="M1424" t="s">
        <v>86</v>
      </c>
      <c r="N1424">
        <v>2</v>
      </c>
      <c r="O1424" s="1">
        <v>44676.459293981483</v>
      </c>
      <c r="P1424" s="1">
        <v>44676.508969907409</v>
      </c>
      <c r="Q1424">
        <v>3400</v>
      </c>
      <c r="R1424">
        <v>892</v>
      </c>
      <c r="S1424" t="b">
        <v>0</v>
      </c>
      <c r="T1424" t="s">
        <v>87</v>
      </c>
      <c r="U1424" t="b">
        <v>0</v>
      </c>
      <c r="V1424" t="s">
        <v>148</v>
      </c>
      <c r="W1424" s="1">
        <v>44676.472199074073</v>
      </c>
      <c r="X1424">
        <v>610</v>
      </c>
      <c r="Y1424">
        <v>70</v>
      </c>
      <c r="Z1424">
        <v>0</v>
      </c>
      <c r="AA1424">
        <v>70</v>
      </c>
      <c r="AB1424">
        <v>0</v>
      </c>
      <c r="AC1424">
        <v>12</v>
      </c>
      <c r="AD1424">
        <v>10</v>
      </c>
      <c r="AE1424">
        <v>0</v>
      </c>
      <c r="AF1424">
        <v>0</v>
      </c>
      <c r="AG1424">
        <v>0</v>
      </c>
      <c r="AH1424" t="s">
        <v>479</v>
      </c>
      <c r="AI1424" s="1">
        <v>44676.508969907409</v>
      </c>
      <c r="AJ1424">
        <v>282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10</v>
      </c>
      <c r="AQ1424">
        <v>0</v>
      </c>
      <c r="AR1424">
        <v>0</v>
      </c>
      <c r="AS1424">
        <v>0</v>
      </c>
      <c r="AT1424" t="s">
        <v>87</v>
      </c>
      <c r="AU1424" t="s">
        <v>87</v>
      </c>
      <c r="AV1424" t="s">
        <v>87</v>
      </c>
      <c r="AW1424" t="s">
        <v>87</v>
      </c>
      <c r="AX1424" t="s">
        <v>87</v>
      </c>
      <c r="AY1424" t="s">
        <v>87</v>
      </c>
      <c r="AZ1424" t="s">
        <v>87</v>
      </c>
      <c r="BA1424" t="s">
        <v>87</v>
      </c>
      <c r="BB1424" t="s">
        <v>87</v>
      </c>
      <c r="BC1424" t="s">
        <v>87</v>
      </c>
      <c r="BD1424" t="s">
        <v>87</v>
      </c>
      <c r="BE1424" t="s">
        <v>87</v>
      </c>
    </row>
    <row r="1425" spans="1:57" hidden="1" x14ac:dyDescent="0.45">
      <c r="A1425" t="s">
        <v>3086</v>
      </c>
      <c r="B1425" t="s">
        <v>79</v>
      </c>
      <c r="C1425" t="s">
        <v>3078</v>
      </c>
      <c r="D1425" t="s">
        <v>81</v>
      </c>
      <c r="E1425" s="2" t="str">
        <f t="shared" si="34"/>
        <v>FX22047778</v>
      </c>
      <c r="F1425" t="s">
        <v>19</v>
      </c>
      <c r="G1425" t="s">
        <v>19</v>
      </c>
      <c r="H1425" t="s">
        <v>82</v>
      </c>
      <c r="I1425" t="s">
        <v>3087</v>
      </c>
      <c r="J1425">
        <v>85</v>
      </c>
      <c r="K1425" t="s">
        <v>84</v>
      </c>
      <c r="L1425" t="s">
        <v>85</v>
      </c>
      <c r="M1425" t="s">
        <v>86</v>
      </c>
      <c r="N1425">
        <v>2</v>
      </c>
      <c r="O1425" s="1">
        <v>44676.459374999999</v>
      </c>
      <c r="P1425" s="1">
        <v>44676.511458333334</v>
      </c>
      <c r="Q1425">
        <v>3675</v>
      </c>
      <c r="R1425">
        <v>825</v>
      </c>
      <c r="S1425" t="b">
        <v>0</v>
      </c>
      <c r="T1425" t="s">
        <v>87</v>
      </c>
      <c r="U1425" t="b">
        <v>0</v>
      </c>
      <c r="V1425" t="s">
        <v>531</v>
      </c>
      <c r="W1425" s="1">
        <v>44676.480462962965</v>
      </c>
      <c r="X1425">
        <v>334</v>
      </c>
      <c r="Y1425">
        <v>75</v>
      </c>
      <c r="Z1425">
        <v>0</v>
      </c>
      <c r="AA1425">
        <v>75</v>
      </c>
      <c r="AB1425">
        <v>5</v>
      </c>
      <c r="AC1425">
        <v>40</v>
      </c>
      <c r="AD1425">
        <v>10</v>
      </c>
      <c r="AE1425">
        <v>0</v>
      </c>
      <c r="AF1425">
        <v>0</v>
      </c>
      <c r="AG1425">
        <v>0</v>
      </c>
      <c r="AH1425" t="s">
        <v>182</v>
      </c>
      <c r="AI1425" s="1">
        <v>44676.511458333334</v>
      </c>
      <c r="AJ1425">
        <v>491</v>
      </c>
      <c r="AK1425">
        <v>1</v>
      </c>
      <c r="AL1425">
        <v>0</v>
      </c>
      <c r="AM1425">
        <v>1</v>
      </c>
      <c r="AN1425">
        <v>0</v>
      </c>
      <c r="AO1425">
        <v>1</v>
      </c>
      <c r="AP1425">
        <v>9</v>
      </c>
      <c r="AQ1425">
        <v>0</v>
      </c>
      <c r="AR1425">
        <v>0</v>
      </c>
      <c r="AS1425">
        <v>0</v>
      </c>
      <c r="AT1425" t="s">
        <v>87</v>
      </c>
      <c r="AU1425" t="s">
        <v>87</v>
      </c>
      <c r="AV1425" t="s">
        <v>87</v>
      </c>
      <c r="AW1425" t="s">
        <v>87</v>
      </c>
      <c r="AX1425" t="s">
        <v>87</v>
      </c>
      <c r="AY1425" t="s">
        <v>87</v>
      </c>
      <c r="AZ1425" t="s">
        <v>87</v>
      </c>
      <c r="BA1425" t="s">
        <v>87</v>
      </c>
      <c r="BB1425" t="s">
        <v>87</v>
      </c>
      <c r="BC1425" t="s">
        <v>87</v>
      </c>
      <c r="BD1425" t="s">
        <v>87</v>
      </c>
      <c r="BE1425" t="s">
        <v>87</v>
      </c>
    </row>
    <row r="1426" spans="1:57" hidden="1" x14ac:dyDescent="0.45">
      <c r="A1426" t="s">
        <v>3088</v>
      </c>
      <c r="B1426" t="s">
        <v>79</v>
      </c>
      <c r="C1426" t="s">
        <v>3078</v>
      </c>
      <c r="D1426" t="s">
        <v>81</v>
      </c>
      <c r="E1426" s="2" t="str">
        <f t="shared" si="34"/>
        <v>FX22047778</v>
      </c>
      <c r="F1426" t="s">
        <v>19</v>
      </c>
      <c r="G1426" t="s">
        <v>19</v>
      </c>
      <c r="H1426" t="s">
        <v>82</v>
      </c>
      <c r="I1426" t="s">
        <v>3089</v>
      </c>
      <c r="J1426">
        <v>57</v>
      </c>
      <c r="K1426" t="s">
        <v>84</v>
      </c>
      <c r="L1426" t="s">
        <v>85</v>
      </c>
      <c r="M1426" t="s">
        <v>86</v>
      </c>
      <c r="N1426">
        <v>2</v>
      </c>
      <c r="O1426" s="1">
        <v>44676.459444444445</v>
      </c>
      <c r="P1426" s="1">
        <v>44676.510462962964</v>
      </c>
      <c r="Q1426">
        <v>3632</v>
      </c>
      <c r="R1426">
        <v>776</v>
      </c>
      <c r="S1426" t="b">
        <v>0</v>
      </c>
      <c r="T1426" t="s">
        <v>87</v>
      </c>
      <c r="U1426" t="b">
        <v>0</v>
      </c>
      <c r="V1426" t="s">
        <v>148</v>
      </c>
      <c r="W1426" s="1">
        <v>44676.477118055554</v>
      </c>
      <c r="X1426">
        <v>424</v>
      </c>
      <c r="Y1426">
        <v>52</v>
      </c>
      <c r="Z1426">
        <v>0</v>
      </c>
      <c r="AA1426">
        <v>52</v>
      </c>
      <c r="AB1426">
        <v>0</v>
      </c>
      <c r="AC1426">
        <v>4</v>
      </c>
      <c r="AD1426">
        <v>5</v>
      </c>
      <c r="AE1426">
        <v>0</v>
      </c>
      <c r="AF1426">
        <v>0</v>
      </c>
      <c r="AG1426">
        <v>0</v>
      </c>
      <c r="AH1426" t="s">
        <v>442</v>
      </c>
      <c r="AI1426" s="1">
        <v>44676.510462962964</v>
      </c>
      <c r="AJ1426">
        <v>352</v>
      </c>
      <c r="AK1426">
        <v>1</v>
      </c>
      <c r="AL1426">
        <v>0</v>
      </c>
      <c r="AM1426">
        <v>1</v>
      </c>
      <c r="AN1426">
        <v>0</v>
      </c>
      <c r="AO1426">
        <v>1</v>
      </c>
      <c r="AP1426">
        <v>4</v>
      </c>
      <c r="AQ1426">
        <v>0</v>
      </c>
      <c r="AR1426">
        <v>0</v>
      </c>
      <c r="AS1426">
        <v>0</v>
      </c>
      <c r="AT1426" t="s">
        <v>87</v>
      </c>
      <c r="AU1426" t="s">
        <v>87</v>
      </c>
      <c r="AV1426" t="s">
        <v>87</v>
      </c>
      <c r="AW1426" t="s">
        <v>87</v>
      </c>
      <c r="AX1426" t="s">
        <v>87</v>
      </c>
      <c r="AY1426" t="s">
        <v>87</v>
      </c>
      <c r="AZ1426" t="s">
        <v>87</v>
      </c>
      <c r="BA1426" t="s">
        <v>87</v>
      </c>
      <c r="BB1426" t="s">
        <v>87</v>
      </c>
      <c r="BC1426" t="s">
        <v>87</v>
      </c>
      <c r="BD1426" t="s">
        <v>87</v>
      </c>
      <c r="BE1426" t="s">
        <v>87</v>
      </c>
    </row>
    <row r="1427" spans="1:57" hidden="1" x14ac:dyDescent="0.45">
      <c r="A1427" t="s">
        <v>3090</v>
      </c>
      <c r="B1427" t="s">
        <v>79</v>
      </c>
      <c r="C1427" t="s">
        <v>3078</v>
      </c>
      <c r="D1427" t="s">
        <v>81</v>
      </c>
      <c r="E1427" s="2" t="str">
        <f t="shared" si="34"/>
        <v>FX22047778</v>
      </c>
      <c r="F1427" t="s">
        <v>19</v>
      </c>
      <c r="G1427" t="s">
        <v>19</v>
      </c>
      <c r="H1427" t="s">
        <v>82</v>
      </c>
      <c r="I1427" t="s">
        <v>3091</v>
      </c>
      <c r="J1427">
        <v>62</v>
      </c>
      <c r="K1427" t="s">
        <v>84</v>
      </c>
      <c r="L1427" t="s">
        <v>85</v>
      </c>
      <c r="M1427" t="s">
        <v>86</v>
      </c>
      <c r="N1427">
        <v>2</v>
      </c>
      <c r="O1427" s="1">
        <v>44676.459560185183</v>
      </c>
      <c r="P1427" s="1">
        <v>44676.511840277781</v>
      </c>
      <c r="Q1427">
        <v>3968</v>
      </c>
      <c r="R1427">
        <v>549</v>
      </c>
      <c r="S1427" t="b">
        <v>0</v>
      </c>
      <c r="T1427" t="s">
        <v>87</v>
      </c>
      <c r="U1427" t="b">
        <v>0</v>
      </c>
      <c r="V1427" t="s">
        <v>189</v>
      </c>
      <c r="W1427" s="1">
        <v>44676.474189814813</v>
      </c>
      <c r="X1427">
        <v>151</v>
      </c>
      <c r="Y1427">
        <v>57</v>
      </c>
      <c r="Z1427">
        <v>0</v>
      </c>
      <c r="AA1427">
        <v>57</v>
      </c>
      <c r="AB1427">
        <v>0</v>
      </c>
      <c r="AC1427">
        <v>5</v>
      </c>
      <c r="AD1427">
        <v>5</v>
      </c>
      <c r="AE1427">
        <v>0</v>
      </c>
      <c r="AF1427">
        <v>0</v>
      </c>
      <c r="AG1427">
        <v>0</v>
      </c>
      <c r="AH1427" t="s">
        <v>190</v>
      </c>
      <c r="AI1427" s="1">
        <v>44676.511840277781</v>
      </c>
      <c r="AJ1427">
        <v>390</v>
      </c>
      <c r="AK1427">
        <v>2</v>
      </c>
      <c r="AL1427">
        <v>0</v>
      </c>
      <c r="AM1427">
        <v>2</v>
      </c>
      <c r="AN1427">
        <v>0</v>
      </c>
      <c r="AO1427">
        <v>2</v>
      </c>
      <c r="AP1427">
        <v>3</v>
      </c>
      <c r="AQ1427">
        <v>0</v>
      </c>
      <c r="AR1427">
        <v>0</v>
      </c>
      <c r="AS1427">
        <v>0</v>
      </c>
      <c r="AT1427" t="s">
        <v>87</v>
      </c>
      <c r="AU1427" t="s">
        <v>87</v>
      </c>
      <c r="AV1427" t="s">
        <v>87</v>
      </c>
      <c r="AW1427" t="s">
        <v>87</v>
      </c>
      <c r="AX1427" t="s">
        <v>87</v>
      </c>
      <c r="AY1427" t="s">
        <v>87</v>
      </c>
      <c r="AZ1427" t="s">
        <v>87</v>
      </c>
      <c r="BA1427" t="s">
        <v>87</v>
      </c>
      <c r="BB1427" t="s">
        <v>87</v>
      </c>
      <c r="BC1427" t="s">
        <v>87</v>
      </c>
      <c r="BD1427" t="s">
        <v>87</v>
      </c>
      <c r="BE1427" t="s">
        <v>87</v>
      </c>
    </row>
    <row r="1428" spans="1:57" hidden="1" x14ac:dyDescent="0.45">
      <c r="A1428" t="s">
        <v>3092</v>
      </c>
      <c r="B1428" t="s">
        <v>79</v>
      </c>
      <c r="C1428" t="s">
        <v>3078</v>
      </c>
      <c r="D1428" t="s">
        <v>81</v>
      </c>
      <c r="E1428" s="2" t="str">
        <f t="shared" si="34"/>
        <v>FX22047778</v>
      </c>
      <c r="F1428" t="s">
        <v>19</v>
      </c>
      <c r="G1428" t="s">
        <v>19</v>
      </c>
      <c r="H1428" t="s">
        <v>82</v>
      </c>
      <c r="I1428" t="s">
        <v>3093</v>
      </c>
      <c r="J1428">
        <v>105</v>
      </c>
      <c r="K1428" t="s">
        <v>84</v>
      </c>
      <c r="L1428" t="s">
        <v>85</v>
      </c>
      <c r="M1428" t="s">
        <v>86</v>
      </c>
      <c r="N1428">
        <v>2</v>
      </c>
      <c r="O1428" s="1">
        <v>44676.463113425925</v>
      </c>
      <c r="P1428" s="1">
        <v>44676.511701388888</v>
      </c>
      <c r="Q1428">
        <v>3286</v>
      </c>
      <c r="R1428">
        <v>912</v>
      </c>
      <c r="S1428" t="b">
        <v>0</v>
      </c>
      <c r="T1428" t="s">
        <v>87</v>
      </c>
      <c r="U1428" t="b">
        <v>0</v>
      </c>
      <c r="V1428" t="s">
        <v>189</v>
      </c>
      <c r="W1428" s="1">
        <v>44676.48096064815</v>
      </c>
      <c r="X1428">
        <v>584</v>
      </c>
      <c r="Y1428">
        <v>110</v>
      </c>
      <c r="Z1428">
        <v>0</v>
      </c>
      <c r="AA1428">
        <v>110</v>
      </c>
      <c r="AB1428">
        <v>0</v>
      </c>
      <c r="AC1428">
        <v>57</v>
      </c>
      <c r="AD1428">
        <v>-5</v>
      </c>
      <c r="AE1428">
        <v>0</v>
      </c>
      <c r="AF1428">
        <v>0</v>
      </c>
      <c r="AG1428">
        <v>0</v>
      </c>
      <c r="AH1428" t="s">
        <v>99</v>
      </c>
      <c r="AI1428" s="1">
        <v>44676.511701388888</v>
      </c>
      <c r="AJ1428">
        <v>328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-5</v>
      </c>
      <c r="AQ1428">
        <v>0</v>
      </c>
      <c r="AR1428">
        <v>0</v>
      </c>
      <c r="AS1428">
        <v>0</v>
      </c>
      <c r="AT1428" t="s">
        <v>87</v>
      </c>
      <c r="AU1428" t="s">
        <v>87</v>
      </c>
      <c r="AV1428" t="s">
        <v>87</v>
      </c>
      <c r="AW1428" t="s">
        <v>87</v>
      </c>
      <c r="AX1428" t="s">
        <v>87</v>
      </c>
      <c r="AY1428" t="s">
        <v>87</v>
      </c>
      <c r="AZ1428" t="s">
        <v>87</v>
      </c>
      <c r="BA1428" t="s">
        <v>87</v>
      </c>
      <c r="BB1428" t="s">
        <v>87</v>
      </c>
      <c r="BC1428" t="s">
        <v>87</v>
      </c>
      <c r="BD1428" t="s">
        <v>87</v>
      </c>
      <c r="BE1428" t="s">
        <v>87</v>
      </c>
    </row>
    <row r="1429" spans="1:57" hidden="1" x14ac:dyDescent="0.45">
      <c r="A1429" t="s">
        <v>3094</v>
      </c>
      <c r="B1429" t="s">
        <v>79</v>
      </c>
      <c r="C1429" t="s">
        <v>3078</v>
      </c>
      <c r="D1429" t="s">
        <v>81</v>
      </c>
      <c r="E1429" s="2" t="str">
        <f t="shared" si="34"/>
        <v>FX22047778</v>
      </c>
      <c r="F1429" t="s">
        <v>19</v>
      </c>
      <c r="G1429" t="s">
        <v>19</v>
      </c>
      <c r="H1429" t="s">
        <v>82</v>
      </c>
      <c r="I1429" t="s">
        <v>3095</v>
      </c>
      <c r="J1429">
        <v>28</v>
      </c>
      <c r="K1429" t="s">
        <v>84</v>
      </c>
      <c r="L1429" t="s">
        <v>85</v>
      </c>
      <c r="M1429" t="s">
        <v>86</v>
      </c>
      <c r="N1429">
        <v>1</v>
      </c>
      <c r="O1429" s="1">
        <v>44676.463414351849</v>
      </c>
      <c r="P1429" s="1">
        <v>44676.501250000001</v>
      </c>
      <c r="Q1429">
        <v>2367</v>
      </c>
      <c r="R1429">
        <v>902</v>
      </c>
      <c r="S1429" t="b">
        <v>0</v>
      </c>
      <c r="T1429" t="s">
        <v>87</v>
      </c>
      <c r="U1429" t="b">
        <v>0</v>
      </c>
      <c r="V1429" t="s">
        <v>180</v>
      </c>
      <c r="W1429" s="1">
        <v>44676.501250000001</v>
      </c>
      <c r="X1429">
        <v>408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28</v>
      </c>
      <c r="AE1429">
        <v>21</v>
      </c>
      <c r="AF1429">
        <v>0</v>
      </c>
      <c r="AG1429">
        <v>3</v>
      </c>
      <c r="AH1429" t="s">
        <v>87</v>
      </c>
      <c r="AI1429" t="s">
        <v>87</v>
      </c>
      <c r="AJ1429" t="s">
        <v>87</v>
      </c>
      <c r="AK1429" t="s">
        <v>87</v>
      </c>
      <c r="AL1429" t="s">
        <v>87</v>
      </c>
      <c r="AM1429" t="s">
        <v>87</v>
      </c>
      <c r="AN1429" t="s">
        <v>87</v>
      </c>
      <c r="AO1429" t="s">
        <v>87</v>
      </c>
      <c r="AP1429" t="s">
        <v>87</v>
      </c>
      <c r="AQ1429" t="s">
        <v>87</v>
      </c>
      <c r="AR1429" t="s">
        <v>87</v>
      </c>
      <c r="AS1429" t="s">
        <v>87</v>
      </c>
      <c r="AT1429" t="s">
        <v>87</v>
      </c>
      <c r="AU1429" t="s">
        <v>87</v>
      </c>
      <c r="AV1429" t="s">
        <v>87</v>
      </c>
      <c r="AW1429" t="s">
        <v>87</v>
      </c>
      <c r="AX1429" t="s">
        <v>87</v>
      </c>
      <c r="AY1429" t="s">
        <v>87</v>
      </c>
      <c r="AZ1429" t="s">
        <v>87</v>
      </c>
      <c r="BA1429" t="s">
        <v>87</v>
      </c>
      <c r="BB1429" t="s">
        <v>87</v>
      </c>
      <c r="BC1429" t="s">
        <v>87</v>
      </c>
      <c r="BD1429" t="s">
        <v>87</v>
      </c>
      <c r="BE1429" t="s">
        <v>87</v>
      </c>
    </row>
    <row r="1430" spans="1:57" hidden="1" x14ac:dyDescent="0.45">
      <c r="A1430" t="s">
        <v>3096</v>
      </c>
      <c r="B1430" t="s">
        <v>79</v>
      </c>
      <c r="C1430" t="s">
        <v>3078</v>
      </c>
      <c r="D1430" t="s">
        <v>81</v>
      </c>
      <c r="E1430" s="2" t="str">
        <f t="shared" si="34"/>
        <v>FX22047778</v>
      </c>
      <c r="F1430" t="s">
        <v>19</v>
      </c>
      <c r="G1430" t="s">
        <v>19</v>
      </c>
      <c r="H1430" t="s">
        <v>82</v>
      </c>
      <c r="I1430" t="s">
        <v>3097</v>
      </c>
      <c r="J1430">
        <v>28</v>
      </c>
      <c r="K1430" t="s">
        <v>84</v>
      </c>
      <c r="L1430" t="s">
        <v>85</v>
      </c>
      <c r="M1430" t="s">
        <v>86</v>
      </c>
      <c r="N1430">
        <v>2</v>
      </c>
      <c r="O1430" s="1">
        <v>44676.463506944441</v>
      </c>
      <c r="P1430" s="1">
        <v>44676.511018518519</v>
      </c>
      <c r="Q1430">
        <v>3131</v>
      </c>
      <c r="R1430">
        <v>974</v>
      </c>
      <c r="S1430" t="b">
        <v>0</v>
      </c>
      <c r="T1430" t="s">
        <v>87</v>
      </c>
      <c r="U1430" t="b">
        <v>0</v>
      </c>
      <c r="V1430" t="s">
        <v>98</v>
      </c>
      <c r="W1430" s="1">
        <v>44676.487800925926</v>
      </c>
      <c r="X1430">
        <v>759</v>
      </c>
      <c r="Y1430">
        <v>21</v>
      </c>
      <c r="Z1430">
        <v>0</v>
      </c>
      <c r="AA1430">
        <v>21</v>
      </c>
      <c r="AB1430">
        <v>0</v>
      </c>
      <c r="AC1430">
        <v>18</v>
      </c>
      <c r="AD1430">
        <v>7</v>
      </c>
      <c r="AE1430">
        <v>0</v>
      </c>
      <c r="AF1430">
        <v>0</v>
      </c>
      <c r="AG1430">
        <v>0</v>
      </c>
      <c r="AH1430" t="s">
        <v>479</v>
      </c>
      <c r="AI1430" s="1">
        <v>44676.511018518519</v>
      </c>
      <c r="AJ1430">
        <v>176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7</v>
      </c>
      <c r="AQ1430">
        <v>0</v>
      </c>
      <c r="AR1430">
        <v>0</v>
      </c>
      <c r="AS1430">
        <v>0</v>
      </c>
      <c r="AT1430" t="s">
        <v>87</v>
      </c>
      <c r="AU1430" t="s">
        <v>87</v>
      </c>
      <c r="AV1430" t="s">
        <v>87</v>
      </c>
      <c r="AW1430" t="s">
        <v>87</v>
      </c>
      <c r="AX1430" t="s">
        <v>87</v>
      </c>
      <c r="AY1430" t="s">
        <v>87</v>
      </c>
      <c r="AZ1430" t="s">
        <v>87</v>
      </c>
      <c r="BA1430" t="s">
        <v>87</v>
      </c>
      <c r="BB1430" t="s">
        <v>87</v>
      </c>
      <c r="BC1430" t="s">
        <v>87</v>
      </c>
      <c r="BD1430" t="s">
        <v>87</v>
      </c>
      <c r="BE1430" t="s">
        <v>87</v>
      </c>
    </row>
    <row r="1431" spans="1:57" hidden="1" x14ac:dyDescent="0.45">
      <c r="A1431" t="s">
        <v>3098</v>
      </c>
      <c r="B1431" t="s">
        <v>79</v>
      </c>
      <c r="C1431" t="s">
        <v>3078</v>
      </c>
      <c r="D1431" t="s">
        <v>81</v>
      </c>
      <c r="E1431" s="2" t="str">
        <f t="shared" si="34"/>
        <v>FX22047778</v>
      </c>
      <c r="F1431" t="s">
        <v>19</v>
      </c>
      <c r="G1431" t="s">
        <v>19</v>
      </c>
      <c r="H1431" t="s">
        <v>82</v>
      </c>
      <c r="I1431" t="s">
        <v>3099</v>
      </c>
      <c r="J1431">
        <v>28</v>
      </c>
      <c r="K1431" t="s">
        <v>84</v>
      </c>
      <c r="L1431" t="s">
        <v>85</v>
      </c>
      <c r="M1431" t="s">
        <v>86</v>
      </c>
      <c r="N1431">
        <v>2</v>
      </c>
      <c r="O1431" s="1">
        <v>44676.463587962964</v>
      </c>
      <c r="P1431" s="1">
        <v>44676.51153935185</v>
      </c>
      <c r="Q1431">
        <v>3781</v>
      </c>
      <c r="R1431">
        <v>362</v>
      </c>
      <c r="S1431" t="b">
        <v>0</v>
      </c>
      <c r="T1431" t="s">
        <v>87</v>
      </c>
      <c r="U1431" t="b">
        <v>0</v>
      </c>
      <c r="V1431" t="s">
        <v>148</v>
      </c>
      <c r="W1431" s="1">
        <v>44676.481678240743</v>
      </c>
      <c r="X1431">
        <v>201</v>
      </c>
      <c r="Y1431">
        <v>21</v>
      </c>
      <c r="Z1431">
        <v>0</v>
      </c>
      <c r="AA1431">
        <v>21</v>
      </c>
      <c r="AB1431">
        <v>0</v>
      </c>
      <c r="AC1431">
        <v>0</v>
      </c>
      <c r="AD1431">
        <v>7</v>
      </c>
      <c r="AE1431">
        <v>0</v>
      </c>
      <c r="AF1431">
        <v>0</v>
      </c>
      <c r="AG1431">
        <v>0</v>
      </c>
      <c r="AH1431" t="s">
        <v>115</v>
      </c>
      <c r="AI1431" s="1">
        <v>44676.51153935185</v>
      </c>
      <c r="AJ1431">
        <v>161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7</v>
      </c>
      <c r="AQ1431">
        <v>0</v>
      </c>
      <c r="AR1431">
        <v>0</v>
      </c>
      <c r="AS1431">
        <v>0</v>
      </c>
      <c r="AT1431" t="s">
        <v>87</v>
      </c>
      <c r="AU1431" t="s">
        <v>87</v>
      </c>
      <c r="AV1431" t="s">
        <v>87</v>
      </c>
      <c r="AW1431" t="s">
        <v>87</v>
      </c>
      <c r="AX1431" t="s">
        <v>87</v>
      </c>
      <c r="AY1431" t="s">
        <v>87</v>
      </c>
      <c r="AZ1431" t="s">
        <v>87</v>
      </c>
      <c r="BA1431" t="s">
        <v>87</v>
      </c>
      <c r="BB1431" t="s">
        <v>87</v>
      </c>
      <c r="BC1431" t="s">
        <v>87</v>
      </c>
      <c r="BD1431" t="s">
        <v>87</v>
      </c>
      <c r="BE1431" t="s">
        <v>87</v>
      </c>
    </row>
    <row r="1432" spans="1:57" hidden="1" x14ac:dyDescent="0.45">
      <c r="A1432" t="s">
        <v>3100</v>
      </c>
      <c r="B1432" t="s">
        <v>79</v>
      </c>
      <c r="C1432" t="s">
        <v>3078</v>
      </c>
      <c r="D1432" t="s">
        <v>81</v>
      </c>
      <c r="E1432" s="2" t="str">
        <f t="shared" si="34"/>
        <v>FX22047778</v>
      </c>
      <c r="F1432" t="s">
        <v>19</v>
      </c>
      <c r="G1432" t="s">
        <v>19</v>
      </c>
      <c r="H1432" t="s">
        <v>82</v>
      </c>
      <c r="I1432" t="s">
        <v>3101</v>
      </c>
      <c r="J1432">
        <v>28</v>
      </c>
      <c r="K1432" t="s">
        <v>84</v>
      </c>
      <c r="L1432" t="s">
        <v>85</v>
      </c>
      <c r="M1432" t="s">
        <v>86</v>
      </c>
      <c r="N1432">
        <v>2</v>
      </c>
      <c r="O1432" s="1">
        <v>44676.463680555556</v>
      </c>
      <c r="P1432" s="1">
        <v>44676.513518518521</v>
      </c>
      <c r="Q1432">
        <v>3982</v>
      </c>
      <c r="R1432">
        <v>324</v>
      </c>
      <c r="S1432" t="b">
        <v>0</v>
      </c>
      <c r="T1432" t="s">
        <v>87</v>
      </c>
      <c r="U1432" t="b">
        <v>0</v>
      </c>
      <c r="V1432" t="s">
        <v>196</v>
      </c>
      <c r="W1432" s="1">
        <v>44676.482129629629</v>
      </c>
      <c r="X1432">
        <v>139</v>
      </c>
      <c r="Y1432">
        <v>21</v>
      </c>
      <c r="Z1432">
        <v>0</v>
      </c>
      <c r="AA1432">
        <v>21</v>
      </c>
      <c r="AB1432">
        <v>0</v>
      </c>
      <c r="AC1432">
        <v>0</v>
      </c>
      <c r="AD1432">
        <v>7</v>
      </c>
      <c r="AE1432">
        <v>0</v>
      </c>
      <c r="AF1432">
        <v>0</v>
      </c>
      <c r="AG1432">
        <v>0</v>
      </c>
      <c r="AH1432" t="s">
        <v>442</v>
      </c>
      <c r="AI1432" s="1">
        <v>44676.513518518521</v>
      </c>
      <c r="AJ1432">
        <v>185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7</v>
      </c>
      <c r="AQ1432">
        <v>0</v>
      </c>
      <c r="AR1432">
        <v>0</v>
      </c>
      <c r="AS1432">
        <v>0</v>
      </c>
      <c r="AT1432" t="s">
        <v>87</v>
      </c>
      <c r="AU1432" t="s">
        <v>87</v>
      </c>
      <c r="AV1432" t="s">
        <v>87</v>
      </c>
      <c r="AW1432" t="s">
        <v>87</v>
      </c>
      <c r="AX1432" t="s">
        <v>87</v>
      </c>
      <c r="AY1432" t="s">
        <v>87</v>
      </c>
      <c r="AZ1432" t="s">
        <v>87</v>
      </c>
      <c r="BA1432" t="s">
        <v>87</v>
      </c>
      <c r="BB1432" t="s">
        <v>87</v>
      </c>
      <c r="BC1432" t="s">
        <v>87</v>
      </c>
      <c r="BD1432" t="s">
        <v>87</v>
      </c>
      <c r="BE1432" t="s">
        <v>87</v>
      </c>
    </row>
    <row r="1433" spans="1:57" hidden="1" x14ac:dyDescent="0.45">
      <c r="A1433" t="s">
        <v>3102</v>
      </c>
      <c r="B1433" t="s">
        <v>79</v>
      </c>
      <c r="C1433" t="s">
        <v>3078</v>
      </c>
      <c r="D1433" t="s">
        <v>81</v>
      </c>
      <c r="E1433" s="2" t="str">
        <f t="shared" si="34"/>
        <v>FX22047778</v>
      </c>
      <c r="F1433" t="s">
        <v>19</v>
      </c>
      <c r="G1433" t="s">
        <v>19</v>
      </c>
      <c r="H1433" t="s">
        <v>82</v>
      </c>
      <c r="I1433" t="s">
        <v>3103</v>
      </c>
      <c r="J1433">
        <v>28</v>
      </c>
      <c r="K1433" t="s">
        <v>84</v>
      </c>
      <c r="L1433" t="s">
        <v>85</v>
      </c>
      <c r="M1433" t="s">
        <v>86</v>
      </c>
      <c r="N1433">
        <v>2</v>
      </c>
      <c r="O1433" s="1">
        <v>44676.464733796296</v>
      </c>
      <c r="P1433" s="1">
        <v>44676.51321759259</v>
      </c>
      <c r="Q1433">
        <v>3905</v>
      </c>
      <c r="R1433">
        <v>284</v>
      </c>
      <c r="S1433" t="b">
        <v>0</v>
      </c>
      <c r="T1433" t="s">
        <v>87</v>
      </c>
      <c r="U1433" t="b">
        <v>0</v>
      </c>
      <c r="V1433" t="s">
        <v>531</v>
      </c>
      <c r="W1433" s="1">
        <v>44676.482152777775</v>
      </c>
      <c r="X1433">
        <v>133</v>
      </c>
      <c r="Y1433">
        <v>21</v>
      </c>
      <c r="Z1433">
        <v>0</v>
      </c>
      <c r="AA1433">
        <v>21</v>
      </c>
      <c r="AB1433">
        <v>0</v>
      </c>
      <c r="AC1433">
        <v>1</v>
      </c>
      <c r="AD1433">
        <v>7</v>
      </c>
      <c r="AE1433">
        <v>0</v>
      </c>
      <c r="AF1433">
        <v>0</v>
      </c>
      <c r="AG1433">
        <v>0</v>
      </c>
      <c r="AH1433" t="s">
        <v>182</v>
      </c>
      <c r="AI1433" s="1">
        <v>44676.51321759259</v>
      </c>
      <c r="AJ1433">
        <v>151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7</v>
      </c>
      <c r="AQ1433">
        <v>0</v>
      </c>
      <c r="AR1433">
        <v>0</v>
      </c>
      <c r="AS1433">
        <v>0</v>
      </c>
      <c r="AT1433" t="s">
        <v>87</v>
      </c>
      <c r="AU1433" t="s">
        <v>87</v>
      </c>
      <c r="AV1433" t="s">
        <v>87</v>
      </c>
      <c r="AW1433" t="s">
        <v>87</v>
      </c>
      <c r="AX1433" t="s">
        <v>87</v>
      </c>
      <c r="AY1433" t="s">
        <v>87</v>
      </c>
      <c r="AZ1433" t="s">
        <v>87</v>
      </c>
      <c r="BA1433" t="s">
        <v>87</v>
      </c>
      <c r="BB1433" t="s">
        <v>87</v>
      </c>
      <c r="BC1433" t="s">
        <v>87</v>
      </c>
      <c r="BD1433" t="s">
        <v>87</v>
      </c>
      <c r="BE1433" t="s">
        <v>87</v>
      </c>
    </row>
    <row r="1434" spans="1:57" hidden="1" x14ac:dyDescent="0.45">
      <c r="A1434" t="s">
        <v>3104</v>
      </c>
      <c r="B1434" t="s">
        <v>79</v>
      </c>
      <c r="C1434" t="s">
        <v>3105</v>
      </c>
      <c r="D1434" t="s">
        <v>81</v>
      </c>
      <c r="E1434" s="2" t="str">
        <f>HYPERLINK("capsilon://?command=openfolder&amp;siteaddress=FAM.docvelocity-na8.net&amp;folderid=FXEAF68623-29C4-1323-13F3-9DE9FF599E1C","FX22048479")</f>
        <v>FX22048479</v>
      </c>
      <c r="F1434" t="s">
        <v>19</v>
      </c>
      <c r="G1434" t="s">
        <v>19</v>
      </c>
      <c r="H1434" t="s">
        <v>82</v>
      </c>
      <c r="I1434" t="s">
        <v>3106</v>
      </c>
      <c r="J1434">
        <v>28</v>
      </c>
      <c r="K1434" t="s">
        <v>84</v>
      </c>
      <c r="L1434" t="s">
        <v>85</v>
      </c>
      <c r="M1434" t="s">
        <v>86</v>
      </c>
      <c r="N1434">
        <v>1</v>
      </c>
      <c r="O1434" s="1">
        <v>44676.466180555559</v>
      </c>
      <c r="P1434" s="1">
        <v>44676.497395833336</v>
      </c>
      <c r="Q1434">
        <v>2082</v>
      </c>
      <c r="R1434">
        <v>615</v>
      </c>
      <c r="S1434" t="b">
        <v>0</v>
      </c>
      <c r="T1434" t="s">
        <v>87</v>
      </c>
      <c r="U1434" t="b">
        <v>0</v>
      </c>
      <c r="V1434" t="s">
        <v>151</v>
      </c>
      <c r="W1434" s="1">
        <v>44676.497395833336</v>
      </c>
      <c r="X1434">
        <v>262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28</v>
      </c>
      <c r="AE1434">
        <v>21</v>
      </c>
      <c r="AF1434">
        <v>0</v>
      </c>
      <c r="AG1434">
        <v>2</v>
      </c>
      <c r="AH1434" t="s">
        <v>87</v>
      </c>
      <c r="AI1434" t="s">
        <v>87</v>
      </c>
      <c r="AJ1434" t="s">
        <v>87</v>
      </c>
      <c r="AK1434" t="s">
        <v>87</v>
      </c>
      <c r="AL1434" t="s">
        <v>87</v>
      </c>
      <c r="AM1434" t="s">
        <v>87</v>
      </c>
      <c r="AN1434" t="s">
        <v>87</v>
      </c>
      <c r="AO1434" t="s">
        <v>87</v>
      </c>
      <c r="AP1434" t="s">
        <v>87</v>
      </c>
      <c r="AQ1434" t="s">
        <v>87</v>
      </c>
      <c r="AR1434" t="s">
        <v>87</v>
      </c>
      <c r="AS1434" t="s">
        <v>87</v>
      </c>
      <c r="AT1434" t="s">
        <v>87</v>
      </c>
      <c r="AU1434" t="s">
        <v>87</v>
      </c>
      <c r="AV1434" t="s">
        <v>87</v>
      </c>
      <c r="AW1434" t="s">
        <v>87</v>
      </c>
      <c r="AX1434" t="s">
        <v>87</v>
      </c>
      <c r="AY1434" t="s">
        <v>87</v>
      </c>
      <c r="AZ1434" t="s">
        <v>87</v>
      </c>
      <c r="BA1434" t="s">
        <v>87</v>
      </c>
      <c r="BB1434" t="s">
        <v>87</v>
      </c>
      <c r="BC1434" t="s">
        <v>87</v>
      </c>
      <c r="BD1434" t="s">
        <v>87</v>
      </c>
      <c r="BE1434" t="s">
        <v>87</v>
      </c>
    </row>
    <row r="1435" spans="1:57" hidden="1" x14ac:dyDescent="0.45">
      <c r="A1435" t="s">
        <v>3107</v>
      </c>
      <c r="B1435" t="s">
        <v>79</v>
      </c>
      <c r="C1435" t="s">
        <v>3108</v>
      </c>
      <c r="D1435" t="s">
        <v>81</v>
      </c>
      <c r="E1435" s="2" t="str">
        <f>HYPERLINK("capsilon://?command=openfolder&amp;siteaddress=FAM.docvelocity-na8.net&amp;folderid=FX877CECD1-5DBD-36E5-75F2-6F21B7F24F23","FX220313571")</f>
        <v>FX220313571</v>
      </c>
      <c r="F1435" t="s">
        <v>19</v>
      </c>
      <c r="G1435" t="s">
        <v>19</v>
      </c>
      <c r="H1435" t="s">
        <v>82</v>
      </c>
      <c r="I1435" t="s">
        <v>3109</v>
      </c>
      <c r="J1435">
        <v>0</v>
      </c>
      <c r="K1435" t="s">
        <v>84</v>
      </c>
      <c r="L1435" t="s">
        <v>85</v>
      </c>
      <c r="M1435" t="s">
        <v>86</v>
      </c>
      <c r="N1435">
        <v>2</v>
      </c>
      <c r="O1435" s="1">
        <v>44655.621689814812</v>
      </c>
      <c r="P1435" s="1">
        <v>44655.659467592595</v>
      </c>
      <c r="Q1435">
        <v>2993</v>
      </c>
      <c r="R1435">
        <v>271</v>
      </c>
      <c r="S1435" t="b">
        <v>0</v>
      </c>
      <c r="T1435" t="s">
        <v>87</v>
      </c>
      <c r="U1435" t="b">
        <v>0</v>
      </c>
      <c r="V1435" t="s">
        <v>531</v>
      </c>
      <c r="W1435" s="1">
        <v>44655.623622685183</v>
      </c>
      <c r="X1435">
        <v>148</v>
      </c>
      <c r="Y1435">
        <v>9</v>
      </c>
      <c r="Z1435">
        <v>0</v>
      </c>
      <c r="AA1435">
        <v>9</v>
      </c>
      <c r="AB1435">
        <v>0</v>
      </c>
      <c r="AC1435">
        <v>2</v>
      </c>
      <c r="AD1435">
        <v>-9</v>
      </c>
      <c r="AE1435">
        <v>0</v>
      </c>
      <c r="AF1435">
        <v>0</v>
      </c>
      <c r="AG1435">
        <v>0</v>
      </c>
      <c r="AH1435" t="s">
        <v>115</v>
      </c>
      <c r="AI1435" s="1">
        <v>44655.659467592595</v>
      </c>
      <c r="AJ1435">
        <v>98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-9</v>
      </c>
      <c r="AQ1435">
        <v>0</v>
      </c>
      <c r="AR1435">
        <v>0</v>
      </c>
      <c r="AS1435">
        <v>0</v>
      </c>
      <c r="AT1435" t="s">
        <v>87</v>
      </c>
      <c r="AU1435" t="s">
        <v>87</v>
      </c>
      <c r="AV1435" t="s">
        <v>87</v>
      </c>
      <c r="AW1435" t="s">
        <v>87</v>
      </c>
      <c r="AX1435" t="s">
        <v>87</v>
      </c>
      <c r="AY1435" t="s">
        <v>87</v>
      </c>
      <c r="AZ1435" t="s">
        <v>87</v>
      </c>
      <c r="BA1435" t="s">
        <v>87</v>
      </c>
      <c r="BB1435" t="s">
        <v>87</v>
      </c>
      <c r="BC1435" t="s">
        <v>87</v>
      </c>
      <c r="BD1435" t="s">
        <v>87</v>
      </c>
      <c r="BE1435" t="s">
        <v>87</v>
      </c>
    </row>
    <row r="1436" spans="1:57" hidden="1" x14ac:dyDescent="0.45">
      <c r="A1436" t="s">
        <v>3110</v>
      </c>
      <c r="B1436" t="s">
        <v>79</v>
      </c>
      <c r="C1436" t="s">
        <v>2603</v>
      </c>
      <c r="D1436" t="s">
        <v>81</v>
      </c>
      <c r="E1436" s="2" t="str">
        <f>HYPERLINK("capsilon://?command=openfolder&amp;siteaddress=FAM.docvelocity-na8.net&amp;folderid=FX240EA4C5-14F2-61B1-25C2-E4DB673AA201","FX22043580")</f>
        <v>FX22043580</v>
      </c>
      <c r="F1436" t="s">
        <v>19</v>
      </c>
      <c r="G1436" t="s">
        <v>19</v>
      </c>
      <c r="H1436" t="s">
        <v>82</v>
      </c>
      <c r="I1436" t="s">
        <v>3111</v>
      </c>
      <c r="J1436">
        <v>0</v>
      </c>
      <c r="K1436" t="s">
        <v>84</v>
      </c>
      <c r="L1436" t="s">
        <v>85</v>
      </c>
      <c r="M1436" t="s">
        <v>86</v>
      </c>
      <c r="N1436">
        <v>2</v>
      </c>
      <c r="O1436" s="1">
        <v>44676.489432870374</v>
      </c>
      <c r="P1436" s="1">
        <v>44676.517210648148</v>
      </c>
      <c r="Q1436">
        <v>1208</v>
      </c>
      <c r="R1436">
        <v>1192</v>
      </c>
      <c r="S1436" t="b">
        <v>0</v>
      </c>
      <c r="T1436" t="s">
        <v>87</v>
      </c>
      <c r="U1436" t="b">
        <v>0</v>
      </c>
      <c r="V1436" t="s">
        <v>108</v>
      </c>
      <c r="W1436" s="1">
        <v>44676.497708333336</v>
      </c>
      <c r="X1436">
        <v>671</v>
      </c>
      <c r="Y1436">
        <v>52</v>
      </c>
      <c r="Z1436">
        <v>0</v>
      </c>
      <c r="AA1436">
        <v>52</v>
      </c>
      <c r="AB1436">
        <v>0</v>
      </c>
      <c r="AC1436">
        <v>39</v>
      </c>
      <c r="AD1436">
        <v>-52</v>
      </c>
      <c r="AE1436">
        <v>0</v>
      </c>
      <c r="AF1436">
        <v>0</v>
      </c>
      <c r="AG1436">
        <v>0</v>
      </c>
      <c r="AH1436" t="s">
        <v>115</v>
      </c>
      <c r="AI1436" s="1">
        <v>44676.517210648148</v>
      </c>
      <c r="AJ1436">
        <v>489</v>
      </c>
      <c r="AK1436">
        <v>1</v>
      </c>
      <c r="AL1436">
        <v>0</v>
      </c>
      <c r="AM1436">
        <v>1</v>
      </c>
      <c r="AN1436">
        <v>0</v>
      </c>
      <c r="AO1436">
        <v>1</v>
      </c>
      <c r="AP1436">
        <v>-53</v>
      </c>
      <c r="AQ1436">
        <v>0</v>
      </c>
      <c r="AR1436">
        <v>0</v>
      </c>
      <c r="AS1436">
        <v>0</v>
      </c>
      <c r="AT1436" t="s">
        <v>87</v>
      </c>
      <c r="AU1436" t="s">
        <v>87</v>
      </c>
      <c r="AV1436" t="s">
        <v>87</v>
      </c>
      <c r="AW1436" t="s">
        <v>87</v>
      </c>
      <c r="AX1436" t="s">
        <v>87</v>
      </c>
      <c r="AY1436" t="s">
        <v>87</v>
      </c>
      <c r="AZ1436" t="s">
        <v>87</v>
      </c>
      <c r="BA1436" t="s">
        <v>87</v>
      </c>
      <c r="BB1436" t="s">
        <v>87</v>
      </c>
      <c r="BC1436" t="s">
        <v>87</v>
      </c>
      <c r="BD1436" t="s">
        <v>87</v>
      </c>
      <c r="BE1436" t="s">
        <v>87</v>
      </c>
    </row>
    <row r="1437" spans="1:57" hidden="1" x14ac:dyDescent="0.45">
      <c r="A1437" t="s">
        <v>3112</v>
      </c>
      <c r="B1437" t="s">
        <v>79</v>
      </c>
      <c r="C1437" t="s">
        <v>3078</v>
      </c>
      <c r="D1437" t="s">
        <v>81</v>
      </c>
      <c r="E1437" s="2" t="str">
        <f>HYPERLINK("capsilon://?command=openfolder&amp;siteaddress=FAM.docvelocity-na8.net&amp;folderid=FXC6E7D443-E92F-40D9-1368-F5737DD6FBD5","FX22047778")</f>
        <v>FX22047778</v>
      </c>
      <c r="F1437" t="s">
        <v>19</v>
      </c>
      <c r="G1437" t="s">
        <v>19</v>
      </c>
      <c r="H1437" t="s">
        <v>82</v>
      </c>
      <c r="I1437" t="s">
        <v>3083</v>
      </c>
      <c r="J1437">
        <v>84</v>
      </c>
      <c r="K1437" t="s">
        <v>84</v>
      </c>
      <c r="L1437" t="s">
        <v>85</v>
      </c>
      <c r="M1437" t="s">
        <v>86</v>
      </c>
      <c r="N1437">
        <v>2</v>
      </c>
      <c r="O1437" s="1">
        <v>44676.490949074076</v>
      </c>
      <c r="P1437" s="1">
        <v>44676.50577546296</v>
      </c>
      <c r="Q1437">
        <v>152</v>
      </c>
      <c r="R1437">
        <v>1129</v>
      </c>
      <c r="S1437" t="b">
        <v>0</v>
      </c>
      <c r="T1437" t="s">
        <v>87</v>
      </c>
      <c r="U1437" t="b">
        <v>1</v>
      </c>
      <c r="V1437" t="s">
        <v>148</v>
      </c>
      <c r="W1437" s="1">
        <v>44676.497754629629</v>
      </c>
      <c r="X1437">
        <v>583</v>
      </c>
      <c r="Y1437">
        <v>63</v>
      </c>
      <c r="Z1437">
        <v>0</v>
      </c>
      <c r="AA1437">
        <v>63</v>
      </c>
      <c r="AB1437">
        <v>0</v>
      </c>
      <c r="AC1437">
        <v>18</v>
      </c>
      <c r="AD1437">
        <v>21</v>
      </c>
      <c r="AE1437">
        <v>0</v>
      </c>
      <c r="AF1437">
        <v>0</v>
      </c>
      <c r="AG1437">
        <v>0</v>
      </c>
      <c r="AH1437" t="s">
        <v>182</v>
      </c>
      <c r="AI1437" s="1">
        <v>44676.50577546296</v>
      </c>
      <c r="AJ1437">
        <v>546</v>
      </c>
      <c r="AK1437">
        <v>2</v>
      </c>
      <c r="AL1437">
        <v>0</v>
      </c>
      <c r="AM1437">
        <v>2</v>
      </c>
      <c r="AN1437">
        <v>0</v>
      </c>
      <c r="AO1437">
        <v>2</v>
      </c>
      <c r="AP1437">
        <v>19</v>
      </c>
      <c r="AQ1437">
        <v>0</v>
      </c>
      <c r="AR1437">
        <v>0</v>
      </c>
      <c r="AS1437">
        <v>0</v>
      </c>
      <c r="AT1437" t="s">
        <v>87</v>
      </c>
      <c r="AU1437" t="s">
        <v>87</v>
      </c>
      <c r="AV1437" t="s">
        <v>87</v>
      </c>
      <c r="AW1437" t="s">
        <v>87</v>
      </c>
      <c r="AX1437" t="s">
        <v>87</v>
      </c>
      <c r="AY1437" t="s">
        <v>87</v>
      </c>
      <c r="AZ1437" t="s">
        <v>87</v>
      </c>
      <c r="BA1437" t="s">
        <v>87</v>
      </c>
      <c r="BB1437" t="s">
        <v>87</v>
      </c>
      <c r="BC1437" t="s">
        <v>87</v>
      </c>
      <c r="BD1437" t="s">
        <v>87</v>
      </c>
      <c r="BE1437" t="s">
        <v>87</v>
      </c>
    </row>
    <row r="1438" spans="1:57" hidden="1" x14ac:dyDescent="0.45">
      <c r="A1438" t="s">
        <v>3113</v>
      </c>
      <c r="B1438" t="s">
        <v>79</v>
      </c>
      <c r="C1438" t="s">
        <v>3105</v>
      </c>
      <c r="D1438" t="s">
        <v>81</v>
      </c>
      <c r="E1438" s="2" t="str">
        <f>HYPERLINK("capsilon://?command=openfolder&amp;siteaddress=FAM.docvelocity-na8.net&amp;folderid=FXEAF68623-29C4-1323-13F3-9DE9FF599E1C","FX22048479")</f>
        <v>FX22048479</v>
      </c>
      <c r="F1438" t="s">
        <v>19</v>
      </c>
      <c r="G1438" t="s">
        <v>19</v>
      </c>
      <c r="H1438" t="s">
        <v>82</v>
      </c>
      <c r="I1438" t="s">
        <v>3106</v>
      </c>
      <c r="J1438">
        <v>56</v>
      </c>
      <c r="K1438" t="s">
        <v>84</v>
      </c>
      <c r="L1438" t="s">
        <v>85</v>
      </c>
      <c r="M1438" t="s">
        <v>86</v>
      </c>
      <c r="N1438">
        <v>2</v>
      </c>
      <c r="O1438" s="1">
        <v>44676.498113425929</v>
      </c>
      <c r="P1438" s="1">
        <v>44676.507326388892</v>
      </c>
      <c r="Q1438">
        <v>27</v>
      </c>
      <c r="R1438">
        <v>769</v>
      </c>
      <c r="S1438" t="b">
        <v>0</v>
      </c>
      <c r="T1438" t="s">
        <v>87</v>
      </c>
      <c r="U1438" t="b">
        <v>1</v>
      </c>
      <c r="V1438" t="s">
        <v>151</v>
      </c>
      <c r="W1438" s="1">
        <v>44676.503009259257</v>
      </c>
      <c r="X1438">
        <v>423</v>
      </c>
      <c r="Y1438">
        <v>42</v>
      </c>
      <c r="Z1438">
        <v>0</v>
      </c>
      <c r="AA1438">
        <v>42</v>
      </c>
      <c r="AB1438">
        <v>0</v>
      </c>
      <c r="AC1438">
        <v>2</v>
      </c>
      <c r="AD1438">
        <v>14</v>
      </c>
      <c r="AE1438">
        <v>0</v>
      </c>
      <c r="AF1438">
        <v>0</v>
      </c>
      <c r="AG1438">
        <v>0</v>
      </c>
      <c r="AH1438" t="s">
        <v>190</v>
      </c>
      <c r="AI1438" s="1">
        <v>44676.507326388892</v>
      </c>
      <c r="AJ1438">
        <v>346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14</v>
      </c>
      <c r="AQ1438">
        <v>0</v>
      </c>
      <c r="AR1438">
        <v>0</v>
      </c>
      <c r="AS1438">
        <v>0</v>
      </c>
      <c r="AT1438" t="s">
        <v>87</v>
      </c>
      <c r="AU1438" t="s">
        <v>87</v>
      </c>
      <c r="AV1438" t="s">
        <v>87</v>
      </c>
      <c r="AW1438" t="s">
        <v>87</v>
      </c>
      <c r="AX1438" t="s">
        <v>87</v>
      </c>
      <c r="AY1438" t="s">
        <v>87</v>
      </c>
      <c r="AZ1438" t="s">
        <v>87</v>
      </c>
      <c r="BA1438" t="s">
        <v>87</v>
      </c>
      <c r="BB1438" t="s">
        <v>87</v>
      </c>
      <c r="BC1438" t="s">
        <v>87</v>
      </c>
      <c r="BD1438" t="s">
        <v>87</v>
      </c>
      <c r="BE1438" t="s">
        <v>87</v>
      </c>
    </row>
    <row r="1439" spans="1:57" hidden="1" x14ac:dyDescent="0.45">
      <c r="A1439" t="s">
        <v>3114</v>
      </c>
      <c r="B1439" t="s">
        <v>79</v>
      </c>
      <c r="C1439" t="s">
        <v>3078</v>
      </c>
      <c r="D1439" t="s">
        <v>81</v>
      </c>
      <c r="E1439" s="2" t="str">
        <f>HYPERLINK("capsilon://?command=openfolder&amp;siteaddress=FAM.docvelocity-na8.net&amp;folderid=FXC6E7D443-E92F-40D9-1368-F5737DD6FBD5","FX22047778")</f>
        <v>FX22047778</v>
      </c>
      <c r="F1439" t="s">
        <v>19</v>
      </c>
      <c r="G1439" t="s">
        <v>19</v>
      </c>
      <c r="H1439" t="s">
        <v>82</v>
      </c>
      <c r="I1439" t="s">
        <v>3095</v>
      </c>
      <c r="J1439">
        <v>84</v>
      </c>
      <c r="K1439" t="s">
        <v>84</v>
      </c>
      <c r="L1439" t="s">
        <v>85</v>
      </c>
      <c r="M1439" t="s">
        <v>86</v>
      </c>
      <c r="N1439">
        <v>2</v>
      </c>
      <c r="O1439" s="1">
        <v>44676.502152777779</v>
      </c>
      <c r="P1439" s="1">
        <v>44676.516203703701</v>
      </c>
      <c r="Q1439">
        <v>63</v>
      </c>
      <c r="R1439">
        <v>1151</v>
      </c>
      <c r="S1439" t="b">
        <v>0</v>
      </c>
      <c r="T1439" t="s">
        <v>87</v>
      </c>
      <c r="U1439" t="b">
        <v>1</v>
      </c>
      <c r="V1439" t="s">
        <v>1394</v>
      </c>
      <c r="W1439" s="1">
        <v>44676.510081018518</v>
      </c>
      <c r="X1439">
        <v>684</v>
      </c>
      <c r="Y1439">
        <v>63</v>
      </c>
      <c r="Z1439">
        <v>0</v>
      </c>
      <c r="AA1439">
        <v>63</v>
      </c>
      <c r="AB1439">
        <v>0</v>
      </c>
      <c r="AC1439">
        <v>19</v>
      </c>
      <c r="AD1439">
        <v>21</v>
      </c>
      <c r="AE1439">
        <v>0</v>
      </c>
      <c r="AF1439">
        <v>0</v>
      </c>
      <c r="AG1439">
        <v>0</v>
      </c>
      <c r="AH1439" t="s">
        <v>479</v>
      </c>
      <c r="AI1439" s="1">
        <v>44676.516203703701</v>
      </c>
      <c r="AJ1439">
        <v>448</v>
      </c>
      <c r="AK1439">
        <v>2</v>
      </c>
      <c r="AL1439">
        <v>0</v>
      </c>
      <c r="AM1439">
        <v>2</v>
      </c>
      <c r="AN1439">
        <v>0</v>
      </c>
      <c r="AO1439">
        <v>1</v>
      </c>
      <c r="AP1439">
        <v>19</v>
      </c>
      <c r="AQ1439">
        <v>0</v>
      </c>
      <c r="AR1439">
        <v>0</v>
      </c>
      <c r="AS1439">
        <v>0</v>
      </c>
      <c r="AT1439" t="s">
        <v>87</v>
      </c>
      <c r="AU1439" t="s">
        <v>87</v>
      </c>
      <c r="AV1439" t="s">
        <v>87</v>
      </c>
      <c r="AW1439" t="s">
        <v>87</v>
      </c>
      <c r="AX1439" t="s">
        <v>87</v>
      </c>
      <c r="AY1439" t="s">
        <v>87</v>
      </c>
      <c r="AZ1439" t="s">
        <v>87</v>
      </c>
      <c r="BA1439" t="s">
        <v>87</v>
      </c>
      <c r="BB1439" t="s">
        <v>87</v>
      </c>
      <c r="BC1439" t="s">
        <v>87</v>
      </c>
      <c r="BD1439" t="s">
        <v>87</v>
      </c>
      <c r="BE1439" t="s">
        <v>87</v>
      </c>
    </row>
    <row r="1440" spans="1:57" hidden="1" x14ac:dyDescent="0.45">
      <c r="A1440" t="s">
        <v>3115</v>
      </c>
      <c r="B1440" t="s">
        <v>79</v>
      </c>
      <c r="C1440" t="s">
        <v>3116</v>
      </c>
      <c r="D1440" t="s">
        <v>81</v>
      </c>
      <c r="E1440" s="2" t="str">
        <f>HYPERLINK("capsilon://?command=openfolder&amp;siteaddress=FAM.docvelocity-na8.net&amp;folderid=FX6E7F1DFF-0D8E-CAA1-6E1C-C715D2662C4E","FX22047076")</f>
        <v>FX22047076</v>
      </c>
      <c r="F1440" t="s">
        <v>19</v>
      </c>
      <c r="G1440" t="s">
        <v>19</v>
      </c>
      <c r="H1440" t="s">
        <v>82</v>
      </c>
      <c r="I1440" t="s">
        <v>3117</v>
      </c>
      <c r="J1440">
        <v>147</v>
      </c>
      <c r="K1440" t="s">
        <v>84</v>
      </c>
      <c r="L1440" t="s">
        <v>85</v>
      </c>
      <c r="M1440" t="s">
        <v>86</v>
      </c>
      <c r="N1440">
        <v>1</v>
      </c>
      <c r="O1440" s="1">
        <v>44676.512118055558</v>
      </c>
      <c r="P1440" s="1">
        <v>44676.520532407405</v>
      </c>
      <c r="Q1440">
        <v>170</v>
      </c>
      <c r="R1440">
        <v>557</v>
      </c>
      <c r="S1440" t="b">
        <v>0</v>
      </c>
      <c r="T1440" t="s">
        <v>87</v>
      </c>
      <c r="U1440" t="b">
        <v>0</v>
      </c>
      <c r="V1440" t="s">
        <v>180</v>
      </c>
      <c r="W1440" s="1">
        <v>44676.520532407405</v>
      </c>
      <c r="X1440">
        <v>367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147</v>
      </c>
      <c r="AE1440">
        <v>135</v>
      </c>
      <c r="AF1440">
        <v>0</v>
      </c>
      <c r="AG1440">
        <v>6</v>
      </c>
      <c r="AH1440" t="s">
        <v>87</v>
      </c>
      <c r="AI1440" t="s">
        <v>87</v>
      </c>
      <c r="AJ1440" t="s">
        <v>87</v>
      </c>
      <c r="AK1440" t="s">
        <v>87</v>
      </c>
      <c r="AL1440" t="s">
        <v>87</v>
      </c>
      <c r="AM1440" t="s">
        <v>87</v>
      </c>
      <c r="AN1440" t="s">
        <v>87</v>
      </c>
      <c r="AO1440" t="s">
        <v>87</v>
      </c>
      <c r="AP1440" t="s">
        <v>87</v>
      </c>
      <c r="AQ1440" t="s">
        <v>87</v>
      </c>
      <c r="AR1440" t="s">
        <v>87</v>
      </c>
      <c r="AS1440" t="s">
        <v>87</v>
      </c>
      <c r="AT1440" t="s">
        <v>87</v>
      </c>
      <c r="AU1440" t="s">
        <v>87</v>
      </c>
      <c r="AV1440" t="s">
        <v>87</v>
      </c>
      <c r="AW1440" t="s">
        <v>87</v>
      </c>
      <c r="AX1440" t="s">
        <v>87</v>
      </c>
      <c r="AY1440" t="s">
        <v>87</v>
      </c>
      <c r="AZ1440" t="s">
        <v>87</v>
      </c>
      <c r="BA1440" t="s">
        <v>87</v>
      </c>
      <c r="BB1440" t="s">
        <v>87</v>
      </c>
      <c r="BC1440" t="s">
        <v>87</v>
      </c>
      <c r="BD1440" t="s">
        <v>87</v>
      </c>
      <c r="BE1440" t="s">
        <v>87</v>
      </c>
    </row>
    <row r="1441" spans="1:57" hidden="1" x14ac:dyDescent="0.45">
      <c r="A1441" t="s">
        <v>3118</v>
      </c>
      <c r="B1441" t="s">
        <v>79</v>
      </c>
      <c r="C1441" t="s">
        <v>3119</v>
      </c>
      <c r="D1441" t="s">
        <v>81</v>
      </c>
      <c r="E1441" s="2" t="str">
        <f>HYPERLINK("capsilon://?command=openfolder&amp;siteaddress=FAM.docvelocity-na8.net&amp;folderid=FX0678562D-B82E-E19C-65A8-76D2E120E43D","FX22047832")</f>
        <v>FX22047832</v>
      </c>
      <c r="F1441" t="s">
        <v>19</v>
      </c>
      <c r="G1441" t="s">
        <v>19</v>
      </c>
      <c r="H1441" t="s">
        <v>82</v>
      </c>
      <c r="I1441" t="s">
        <v>3120</v>
      </c>
      <c r="J1441">
        <v>118</v>
      </c>
      <c r="K1441" t="s">
        <v>84</v>
      </c>
      <c r="L1441" t="s">
        <v>85</v>
      </c>
      <c r="M1441" t="s">
        <v>86</v>
      </c>
      <c r="N1441">
        <v>1</v>
      </c>
      <c r="O1441" s="1">
        <v>44676.513472222221</v>
      </c>
      <c r="P1441" s="1">
        <v>44676.540208333332</v>
      </c>
      <c r="Q1441">
        <v>1407</v>
      </c>
      <c r="R1441">
        <v>903</v>
      </c>
      <c r="S1441" t="b">
        <v>0</v>
      </c>
      <c r="T1441" t="s">
        <v>87</v>
      </c>
      <c r="U1441" t="b">
        <v>0</v>
      </c>
      <c r="V1441" t="s">
        <v>180</v>
      </c>
      <c r="W1441" s="1">
        <v>44676.540208333332</v>
      </c>
      <c r="X1441">
        <v>99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118</v>
      </c>
      <c r="AE1441">
        <v>113</v>
      </c>
      <c r="AF1441">
        <v>0</v>
      </c>
      <c r="AG1441">
        <v>2</v>
      </c>
      <c r="AH1441" t="s">
        <v>87</v>
      </c>
      <c r="AI1441" t="s">
        <v>87</v>
      </c>
      <c r="AJ1441" t="s">
        <v>87</v>
      </c>
      <c r="AK1441" t="s">
        <v>87</v>
      </c>
      <c r="AL1441" t="s">
        <v>87</v>
      </c>
      <c r="AM1441" t="s">
        <v>87</v>
      </c>
      <c r="AN1441" t="s">
        <v>87</v>
      </c>
      <c r="AO1441" t="s">
        <v>87</v>
      </c>
      <c r="AP1441" t="s">
        <v>87</v>
      </c>
      <c r="AQ1441" t="s">
        <v>87</v>
      </c>
      <c r="AR1441" t="s">
        <v>87</v>
      </c>
      <c r="AS1441" t="s">
        <v>87</v>
      </c>
      <c r="AT1441" t="s">
        <v>87</v>
      </c>
      <c r="AU1441" t="s">
        <v>87</v>
      </c>
      <c r="AV1441" t="s">
        <v>87</v>
      </c>
      <c r="AW1441" t="s">
        <v>87</v>
      </c>
      <c r="AX1441" t="s">
        <v>87</v>
      </c>
      <c r="AY1441" t="s">
        <v>87</v>
      </c>
      <c r="AZ1441" t="s">
        <v>87</v>
      </c>
      <c r="BA1441" t="s">
        <v>87</v>
      </c>
      <c r="BB1441" t="s">
        <v>87</v>
      </c>
      <c r="BC1441" t="s">
        <v>87</v>
      </c>
      <c r="BD1441" t="s">
        <v>87</v>
      </c>
      <c r="BE1441" t="s">
        <v>87</v>
      </c>
    </row>
    <row r="1442" spans="1:57" hidden="1" x14ac:dyDescent="0.45">
      <c r="A1442" t="s">
        <v>3121</v>
      </c>
      <c r="B1442" t="s">
        <v>79</v>
      </c>
      <c r="C1442" t="s">
        <v>3119</v>
      </c>
      <c r="D1442" t="s">
        <v>81</v>
      </c>
      <c r="E1442" s="2" t="str">
        <f>HYPERLINK("capsilon://?command=openfolder&amp;siteaddress=FAM.docvelocity-na8.net&amp;folderid=FX0678562D-B82E-E19C-65A8-76D2E120E43D","FX22047832")</f>
        <v>FX22047832</v>
      </c>
      <c r="F1442" t="s">
        <v>19</v>
      </c>
      <c r="G1442" t="s">
        <v>19</v>
      </c>
      <c r="H1442" t="s">
        <v>82</v>
      </c>
      <c r="I1442" t="s">
        <v>3122</v>
      </c>
      <c r="J1442">
        <v>28</v>
      </c>
      <c r="K1442" t="s">
        <v>84</v>
      </c>
      <c r="L1442" t="s">
        <v>85</v>
      </c>
      <c r="M1442" t="s">
        <v>86</v>
      </c>
      <c r="N1442">
        <v>2</v>
      </c>
      <c r="O1442" s="1">
        <v>44676.514097222222</v>
      </c>
      <c r="P1442" s="1">
        <v>44676.520405092589</v>
      </c>
      <c r="Q1442">
        <v>13</v>
      </c>
      <c r="R1442">
        <v>532</v>
      </c>
      <c r="S1442" t="b">
        <v>0</v>
      </c>
      <c r="T1442" t="s">
        <v>87</v>
      </c>
      <c r="U1442" t="b">
        <v>0</v>
      </c>
      <c r="V1442" t="s">
        <v>148</v>
      </c>
      <c r="W1442" s="1">
        <v>44676.518009259256</v>
      </c>
      <c r="X1442">
        <v>336</v>
      </c>
      <c r="Y1442">
        <v>21</v>
      </c>
      <c r="Z1442">
        <v>0</v>
      </c>
      <c r="AA1442">
        <v>21</v>
      </c>
      <c r="AB1442">
        <v>0</v>
      </c>
      <c r="AC1442">
        <v>1</v>
      </c>
      <c r="AD1442">
        <v>7</v>
      </c>
      <c r="AE1442">
        <v>0</v>
      </c>
      <c r="AF1442">
        <v>0</v>
      </c>
      <c r="AG1442">
        <v>0</v>
      </c>
      <c r="AH1442" t="s">
        <v>99</v>
      </c>
      <c r="AI1442" s="1">
        <v>44676.520405092589</v>
      </c>
      <c r="AJ1442">
        <v>196</v>
      </c>
      <c r="AK1442">
        <v>1</v>
      </c>
      <c r="AL1442">
        <v>0</v>
      </c>
      <c r="AM1442">
        <v>1</v>
      </c>
      <c r="AN1442">
        <v>0</v>
      </c>
      <c r="AO1442">
        <v>1</v>
      </c>
      <c r="AP1442">
        <v>6</v>
      </c>
      <c r="AQ1442">
        <v>0</v>
      </c>
      <c r="AR1442">
        <v>0</v>
      </c>
      <c r="AS1442">
        <v>0</v>
      </c>
      <c r="AT1442" t="s">
        <v>87</v>
      </c>
      <c r="AU1442" t="s">
        <v>87</v>
      </c>
      <c r="AV1442" t="s">
        <v>87</v>
      </c>
      <c r="AW1442" t="s">
        <v>87</v>
      </c>
      <c r="AX1442" t="s">
        <v>87</v>
      </c>
      <c r="AY1442" t="s">
        <v>87</v>
      </c>
      <c r="AZ1442" t="s">
        <v>87</v>
      </c>
      <c r="BA1442" t="s">
        <v>87</v>
      </c>
      <c r="BB1442" t="s">
        <v>87</v>
      </c>
      <c r="BC1442" t="s">
        <v>87</v>
      </c>
      <c r="BD1442" t="s">
        <v>87</v>
      </c>
      <c r="BE1442" t="s">
        <v>87</v>
      </c>
    </row>
    <row r="1443" spans="1:57" hidden="1" x14ac:dyDescent="0.45">
      <c r="A1443" t="s">
        <v>3123</v>
      </c>
      <c r="B1443" t="s">
        <v>79</v>
      </c>
      <c r="C1443" t="s">
        <v>862</v>
      </c>
      <c r="D1443" t="s">
        <v>81</v>
      </c>
      <c r="E1443" s="2" t="str">
        <f>HYPERLINK("capsilon://?command=openfolder&amp;siteaddress=FAM.docvelocity-na8.net&amp;folderid=FXC6827D08-849C-E464-E56A-85031C66B2CB","FX22041006")</f>
        <v>FX22041006</v>
      </c>
      <c r="F1443" t="s">
        <v>19</v>
      </c>
      <c r="G1443" t="s">
        <v>19</v>
      </c>
      <c r="H1443" t="s">
        <v>82</v>
      </c>
      <c r="I1443" t="s">
        <v>3124</v>
      </c>
      <c r="J1443">
        <v>0</v>
      </c>
      <c r="K1443" t="s">
        <v>84</v>
      </c>
      <c r="L1443" t="s">
        <v>85</v>
      </c>
      <c r="M1443" t="s">
        <v>86</v>
      </c>
      <c r="N1443">
        <v>2</v>
      </c>
      <c r="O1443" s="1">
        <v>44676.517222222225</v>
      </c>
      <c r="P1443" s="1">
        <v>44676.533333333333</v>
      </c>
      <c r="Q1443">
        <v>811</v>
      </c>
      <c r="R1443">
        <v>581</v>
      </c>
      <c r="S1443" t="b">
        <v>0</v>
      </c>
      <c r="T1443" t="s">
        <v>87</v>
      </c>
      <c r="U1443" t="b">
        <v>0</v>
      </c>
      <c r="V1443" t="s">
        <v>531</v>
      </c>
      <c r="W1443" s="1">
        <v>44676.521956018521</v>
      </c>
      <c r="X1443">
        <v>406</v>
      </c>
      <c r="Y1443">
        <v>52</v>
      </c>
      <c r="Z1443">
        <v>0</v>
      </c>
      <c r="AA1443">
        <v>52</v>
      </c>
      <c r="AB1443">
        <v>0</v>
      </c>
      <c r="AC1443">
        <v>18</v>
      </c>
      <c r="AD1443">
        <v>-52</v>
      </c>
      <c r="AE1443">
        <v>0</v>
      </c>
      <c r="AF1443">
        <v>0</v>
      </c>
      <c r="AG1443">
        <v>0</v>
      </c>
      <c r="AH1443" t="s">
        <v>190</v>
      </c>
      <c r="AI1443" s="1">
        <v>44676.533333333333</v>
      </c>
      <c r="AJ1443">
        <v>175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-52</v>
      </c>
      <c r="AQ1443">
        <v>0</v>
      </c>
      <c r="AR1443">
        <v>0</v>
      </c>
      <c r="AS1443">
        <v>0</v>
      </c>
      <c r="AT1443" t="s">
        <v>87</v>
      </c>
      <c r="AU1443" t="s">
        <v>87</v>
      </c>
      <c r="AV1443" t="s">
        <v>87</v>
      </c>
      <c r="AW1443" t="s">
        <v>87</v>
      </c>
      <c r="AX1443" t="s">
        <v>87</v>
      </c>
      <c r="AY1443" t="s">
        <v>87</v>
      </c>
      <c r="AZ1443" t="s">
        <v>87</v>
      </c>
      <c r="BA1443" t="s">
        <v>87</v>
      </c>
      <c r="BB1443" t="s">
        <v>87</v>
      </c>
      <c r="BC1443" t="s">
        <v>87</v>
      </c>
      <c r="BD1443" t="s">
        <v>87</v>
      </c>
      <c r="BE1443" t="s">
        <v>87</v>
      </c>
    </row>
    <row r="1444" spans="1:57" hidden="1" x14ac:dyDescent="0.45">
      <c r="A1444" t="s">
        <v>3125</v>
      </c>
      <c r="B1444" t="s">
        <v>79</v>
      </c>
      <c r="C1444" t="s">
        <v>3116</v>
      </c>
      <c r="D1444" t="s">
        <v>81</v>
      </c>
      <c r="E1444" s="2" t="str">
        <f>HYPERLINK("capsilon://?command=openfolder&amp;siteaddress=FAM.docvelocity-na8.net&amp;folderid=FX6E7F1DFF-0D8E-CAA1-6E1C-C715D2662C4E","FX22047076")</f>
        <v>FX22047076</v>
      </c>
      <c r="F1444" t="s">
        <v>19</v>
      </c>
      <c r="G1444" t="s">
        <v>19</v>
      </c>
      <c r="H1444" t="s">
        <v>82</v>
      </c>
      <c r="I1444" t="s">
        <v>3117</v>
      </c>
      <c r="J1444">
        <v>259</v>
      </c>
      <c r="K1444" t="s">
        <v>84</v>
      </c>
      <c r="L1444" t="s">
        <v>85</v>
      </c>
      <c r="M1444" t="s">
        <v>86</v>
      </c>
      <c r="N1444">
        <v>2</v>
      </c>
      <c r="O1444" s="1">
        <v>44676.521516203706</v>
      </c>
      <c r="P1444" s="1">
        <v>44676.558692129627</v>
      </c>
      <c r="Q1444">
        <v>1012</v>
      </c>
      <c r="R1444">
        <v>2200</v>
      </c>
      <c r="S1444" t="b">
        <v>0</v>
      </c>
      <c r="T1444" t="s">
        <v>87</v>
      </c>
      <c r="U1444" t="b">
        <v>1</v>
      </c>
      <c r="V1444" t="s">
        <v>531</v>
      </c>
      <c r="W1444" s="1">
        <v>44676.540497685186</v>
      </c>
      <c r="X1444">
        <v>1527</v>
      </c>
      <c r="Y1444">
        <v>92</v>
      </c>
      <c r="Z1444">
        <v>0</v>
      </c>
      <c r="AA1444">
        <v>92</v>
      </c>
      <c r="AB1444">
        <v>100</v>
      </c>
      <c r="AC1444">
        <v>46</v>
      </c>
      <c r="AD1444">
        <v>167</v>
      </c>
      <c r="AE1444">
        <v>0</v>
      </c>
      <c r="AF1444">
        <v>0</v>
      </c>
      <c r="AG1444">
        <v>0</v>
      </c>
      <c r="AH1444" t="s">
        <v>479</v>
      </c>
      <c r="AI1444" s="1">
        <v>44676.558692129627</v>
      </c>
      <c r="AJ1444">
        <v>568</v>
      </c>
      <c r="AK1444">
        <v>11</v>
      </c>
      <c r="AL1444">
        <v>0</v>
      </c>
      <c r="AM1444">
        <v>11</v>
      </c>
      <c r="AN1444">
        <v>90</v>
      </c>
      <c r="AO1444">
        <v>10</v>
      </c>
      <c r="AP1444">
        <v>156</v>
      </c>
      <c r="AQ1444">
        <v>0</v>
      </c>
      <c r="AR1444">
        <v>0</v>
      </c>
      <c r="AS1444">
        <v>0</v>
      </c>
      <c r="AT1444" t="s">
        <v>87</v>
      </c>
      <c r="AU1444" t="s">
        <v>87</v>
      </c>
      <c r="AV1444" t="s">
        <v>87</v>
      </c>
      <c r="AW1444" t="s">
        <v>87</v>
      </c>
      <c r="AX1444" t="s">
        <v>87</v>
      </c>
      <c r="AY1444" t="s">
        <v>87</v>
      </c>
      <c r="AZ1444" t="s">
        <v>87</v>
      </c>
      <c r="BA1444" t="s">
        <v>87</v>
      </c>
      <c r="BB1444" t="s">
        <v>87</v>
      </c>
      <c r="BC1444" t="s">
        <v>87</v>
      </c>
      <c r="BD1444" t="s">
        <v>87</v>
      </c>
      <c r="BE1444" t="s">
        <v>87</v>
      </c>
    </row>
    <row r="1445" spans="1:57" hidden="1" x14ac:dyDescent="0.45">
      <c r="A1445" t="s">
        <v>3126</v>
      </c>
      <c r="B1445" t="s">
        <v>79</v>
      </c>
      <c r="C1445" t="s">
        <v>169</v>
      </c>
      <c r="D1445" t="s">
        <v>81</v>
      </c>
      <c r="E1445" s="2" t="str">
        <f>HYPERLINK("capsilon://?command=openfolder&amp;siteaddress=FAM.docvelocity-na8.net&amp;folderid=FX0025E53E-52F5-F109-5CE4-6A5F6320BFC4","FX220311590")</f>
        <v>FX220311590</v>
      </c>
      <c r="F1445" t="s">
        <v>19</v>
      </c>
      <c r="G1445" t="s">
        <v>19</v>
      </c>
      <c r="H1445" t="s">
        <v>82</v>
      </c>
      <c r="I1445" t="s">
        <v>3127</v>
      </c>
      <c r="J1445">
        <v>0</v>
      </c>
      <c r="K1445" t="s">
        <v>84</v>
      </c>
      <c r="L1445" t="s">
        <v>85</v>
      </c>
      <c r="M1445" t="s">
        <v>86</v>
      </c>
      <c r="N1445">
        <v>2</v>
      </c>
      <c r="O1445" s="1">
        <v>44676.529895833337</v>
      </c>
      <c r="P1445" s="1">
        <v>44676.568541666667</v>
      </c>
      <c r="Q1445">
        <v>3116</v>
      </c>
      <c r="R1445">
        <v>223</v>
      </c>
      <c r="S1445" t="b">
        <v>0</v>
      </c>
      <c r="T1445" t="s">
        <v>87</v>
      </c>
      <c r="U1445" t="b">
        <v>0</v>
      </c>
      <c r="V1445" t="s">
        <v>531</v>
      </c>
      <c r="W1445" s="1">
        <v>44676.54184027778</v>
      </c>
      <c r="X1445">
        <v>115</v>
      </c>
      <c r="Y1445">
        <v>0</v>
      </c>
      <c r="Z1445">
        <v>0</v>
      </c>
      <c r="AA1445">
        <v>0</v>
      </c>
      <c r="AB1445">
        <v>37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 t="s">
        <v>182</v>
      </c>
      <c r="AI1445" s="1">
        <v>44676.568541666667</v>
      </c>
      <c r="AJ1445">
        <v>21</v>
      </c>
      <c r="AK1445">
        <v>0</v>
      </c>
      <c r="AL1445">
        <v>0</v>
      </c>
      <c r="AM1445">
        <v>0</v>
      </c>
      <c r="AN1445">
        <v>37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 t="s">
        <v>87</v>
      </c>
      <c r="AU1445" t="s">
        <v>87</v>
      </c>
      <c r="AV1445" t="s">
        <v>87</v>
      </c>
      <c r="AW1445" t="s">
        <v>87</v>
      </c>
      <c r="AX1445" t="s">
        <v>87</v>
      </c>
      <c r="AY1445" t="s">
        <v>87</v>
      </c>
      <c r="AZ1445" t="s">
        <v>87</v>
      </c>
      <c r="BA1445" t="s">
        <v>87</v>
      </c>
      <c r="BB1445" t="s">
        <v>87</v>
      </c>
      <c r="BC1445" t="s">
        <v>87</v>
      </c>
      <c r="BD1445" t="s">
        <v>87</v>
      </c>
      <c r="BE1445" t="s">
        <v>87</v>
      </c>
    </row>
    <row r="1446" spans="1:57" hidden="1" x14ac:dyDescent="0.45">
      <c r="A1446" t="s">
        <v>3128</v>
      </c>
      <c r="B1446" t="s">
        <v>79</v>
      </c>
      <c r="C1446" t="s">
        <v>1558</v>
      </c>
      <c r="D1446" t="s">
        <v>81</v>
      </c>
      <c r="E1446" s="2" t="str">
        <f>HYPERLINK("capsilon://?command=openfolder&amp;siteaddress=FAM.docvelocity-na8.net&amp;folderid=FX81286504-77DD-1003-A644-E974CB7B5295","FX2204893")</f>
        <v>FX2204893</v>
      </c>
      <c r="F1446" t="s">
        <v>19</v>
      </c>
      <c r="G1446" t="s">
        <v>19</v>
      </c>
      <c r="H1446" t="s">
        <v>82</v>
      </c>
      <c r="I1446" t="s">
        <v>3129</v>
      </c>
      <c r="J1446">
        <v>157</v>
      </c>
      <c r="K1446" t="s">
        <v>84</v>
      </c>
      <c r="L1446" t="s">
        <v>85</v>
      </c>
      <c r="M1446" t="s">
        <v>86</v>
      </c>
      <c r="N1446">
        <v>2</v>
      </c>
      <c r="O1446" s="1">
        <v>44676.538124999999</v>
      </c>
      <c r="P1446" s="1">
        <v>44676.585706018515</v>
      </c>
      <c r="Q1446">
        <v>933</v>
      </c>
      <c r="R1446">
        <v>3178</v>
      </c>
      <c r="S1446" t="b">
        <v>0</v>
      </c>
      <c r="T1446" t="s">
        <v>87</v>
      </c>
      <c r="U1446" t="b">
        <v>0</v>
      </c>
      <c r="V1446" t="s">
        <v>1549</v>
      </c>
      <c r="W1446" s="1">
        <v>44676.558113425926</v>
      </c>
      <c r="X1446">
        <v>1671</v>
      </c>
      <c r="Y1446">
        <v>122</v>
      </c>
      <c r="Z1446">
        <v>0</v>
      </c>
      <c r="AA1446">
        <v>122</v>
      </c>
      <c r="AB1446">
        <v>0</v>
      </c>
      <c r="AC1446">
        <v>63</v>
      </c>
      <c r="AD1446">
        <v>35</v>
      </c>
      <c r="AE1446">
        <v>0</v>
      </c>
      <c r="AF1446">
        <v>0</v>
      </c>
      <c r="AG1446">
        <v>0</v>
      </c>
      <c r="AH1446" t="s">
        <v>182</v>
      </c>
      <c r="AI1446" s="1">
        <v>44676.585706018515</v>
      </c>
      <c r="AJ1446">
        <v>1482</v>
      </c>
      <c r="AK1446">
        <v>6</v>
      </c>
      <c r="AL1446">
        <v>0</v>
      </c>
      <c r="AM1446">
        <v>6</v>
      </c>
      <c r="AN1446">
        <v>0</v>
      </c>
      <c r="AO1446">
        <v>6</v>
      </c>
      <c r="AP1446">
        <v>29</v>
      </c>
      <c r="AQ1446">
        <v>0</v>
      </c>
      <c r="AR1446">
        <v>0</v>
      </c>
      <c r="AS1446">
        <v>0</v>
      </c>
      <c r="AT1446" t="s">
        <v>87</v>
      </c>
      <c r="AU1446" t="s">
        <v>87</v>
      </c>
      <c r="AV1446" t="s">
        <v>87</v>
      </c>
      <c r="AW1446" t="s">
        <v>87</v>
      </c>
      <c r="AX1446" t="s">
        <v>87</v>
      </c>
      <c r="AY1446" t="s">
        <v>87</v>
      </c>
      <c r="AZ1446" t="s">
        <v>87</v>
      </c>
      <c r="BA1446" t="s">
        <v>87</v>
      </c>
      <c r="BB1446" t="s">
        <v>87</v>
      </c>
      <c r="BC1446" t="s">
        <v>87</v>
      </c>
      <c r="BD1446" t="s">
        <v>87</v>
      </c>
      <c r="BE1446" t="s">
        <v>87</v>
      </c>
    </row>
    <row r="1447" spans="1:57" hidden="1" x14ac:dyDescent="0.45">
      <c r="A1447" t="s">
        <v>3130</v>
      </c>
      <c r="B1447" t="s">
        <v>79</v>
      </c>
      <c r="C1447" t="s">
        <v>3119</v>
      </c>
      <c r="D1447" t="s">
        <v>81</v>
      </c>
      <c r="E1447" s="2" t="str">
        <f>HYPERLINK("capsilon://?command=openfolder&amp;siteaddress=FAM.docvelocity-na8.net&amp;folderid=FX0678562D-B82E-E19C-65A8-76D2E120E43D","FX22047832")</f>
        <v>FX22047832</v>
      </c>
      <c r="F1447" t="s">
        <v>19</v>
      </c>
      <c r="G1447" t="s">
        <v>19</v>
      </c>
      <c r="H1447" t="s">
        <v>82</v>
      </c>
      <c r="I1447" t="s">
        <v>3120</v>
      </c>
      <c r="J1447">
        <v>142</v>
      </c>
      <c r="K1447" t="s">
        <v>84</v>
      </c>
      <c r="L1447" t="s">
        <v>85</v>
      </c>
      <c r="M1447" t="s">
        <v>86</v>
      </c>
      <c r="N1447">
        <v>2</v>
      </c>
      <c r="O1447" s="1">
        <v>44676.540868055556</v>
      </c>
      <c r="P1447" s="1">
        <v>44676.578819444447</v>
      </c>
      <c r="Q1447">
        <v>473</v>
      </c>
      <c r="R1447">
        <v>2806</v>
      </c>
      <c r="S1447" t="b">
        <v>0</v>
      </c>
      <c r="T1447" t="s">
        <v>87</v>
      </c>
      <c r="U1447" t="b">
        <v>1</v>
      </c>
      <c r="V1447" t="s">
        <v>3131</v>
      </c>
      <c r="W1447" s="1">
        <v>44676.558356481481</v>
      </c>
      <c r="X1447">
        <v>1486</v>
      </c>
      <c r="Y1447">
        <v>132</v>
      </c>
      <c r="Z1447">
        <v>0</v>
      </c>
      <c r="AA1447">
        <v>132</v>
      </c>
      <c r="AB1447">
        <v>0</v>
      </c>
      <c r="AC1447">
        <v>30</v>
      </c>
      <c r="AD1447">
        <v>10</v>
      </c>
      <c r="AE1447">
        <v>0</v>
      </c>
      <c r="AF1447">
        <v>0</v>
      </c>
      <c r="AG1447">
        <v>0</v>
      </c>
      <c r="AH1447" t="s">
        <v>479</v>
      </c>
      <c r="AI1447" s="1">
        <v>44676.578819444447</v>
      </c>
      <c r="AJ1447">
        <v>1295</v>
      </c>
      <c r="AK1447">
        <v>4</v>
      </c>
      <c r="AL1447">
        <v>0</v>
      </c>
      <c r="AM1447">
        <v>4</v>
      </c>
      <c r="AN1447">
        <v>0</v>
      </c>
      <c r="AO1447">
        <v>3</v>
      </c>
      <c r="AP1447">
        <v>6</v>
      </c>
      <c r="AQ1447">
        <v>0</v>
      </c>
      <c r="AR1447">
        <v>0</v>
      </c>
      <c r="AS1447">
        <v>0</v>
      </c>
      <c r="AT1447" t="s">
        <v>87</v>
      </c>
      <c r="AU1447" t="s">
        <v>87</v>
      </c>
      <c r="AV1447" t="s">
        <v>87</v>
      </c>
      <c r="AW1447" t="s">
        <v>87</v>
      </c>
      <c r="AX1447" t="s">
        <v>87</v>
      </c>
      <c r="AY1447" t="s">
        <v>87</v>
      </c>
      <c r="AZ1447" t="s">
        <v>87</v>
      </c>
      <c r="BA1447" t="s">
        <v>87</v>
      </c>
      <c r="BB1447" t="s">
        <v>87</v>
      </c>
      <c r="BC1447" t="s">
        <v>87</v>
      </c>
      <c r="BD1447" t="s">
        <v>87</v>
      </c>
      <c r="BE1447" t="s">
        <v>87</v>
      </c>
    </row>
    <row r="1448" spans="1:57" hidden="1" x14ac:dyDescent="0.45">
      <c r="A1448" t="s">
        <v>3132</v>
      </c>
      <c r="B1448" t="s">
        <v>79</v>
      </c>
      <c r="C1448" t="s">
        <v>2609</v>
      </c>
      <c r="D1448" t="s">
        <v>81</v>
      </c>
      <c r="E1448" s="2" t="str">
        <f>HYPERLINK("capsilon://?command=openfolder&amp;siteaddress=FAM.docvelocity-na8.net&amp;folderid=FX218E068A-B843-7D3A-1CBC-84A700E1B459","FX22046994")</f>
        <v>FX22046994</v>
      </c>
      <c r="F1448" t="s">
        <v>19</v>
      </c>
      <c r="G1448" t="s">
        <v>19</v>
      </c>
      <c r="H1448" t="s">
        <v>82</v>
      </c>
      <c r="I1448" t="s">
        <v>3133</v>
      </c>
      <c r="J1448">
        <v>0</v>
      </c>
      <c r="K1448" t="s">
        <v>84</v>
      </c>
      <c r="L1448" t="s">
        <v>85</v>
      </c>
      <c r="M1448" t="s">
        <v>86</v>
      </c>
      <c r="N1448">
        <v>2</v>
      </c>
      <c r="O1448" s="1">
        <v>44676.547152777777</v>
      </c>
      <c r="P1448" s="1">
        <v>44676.572129629632</v>
      </c>
      <c r="Q1448">
        <v>1775</v>
      </c>
      <c r="R1448">
        <v>383</v>
      </c>
      <c r="S1448" t="b">
        <v>0</v>
      </c>
      <c r="T1448" t="s">
        <v>87</v>
      </c>
      <c r="U1448" t="b">
        <v>0</v>
      </c>
      <c r="V1448" t="s">
        <v>148</v>
      </c>
      <c r="W1448" s="1">
        <v>44676.551006944443</v>
      </c>
      <c r="X1448">
        <v>324</v>
      </c>
      <c r="Y1448">
        <v>9</v>
      </c>
      <c r="Z1448">
        <v>0</v>
      </c>
      <c r="AA1448">
        <v>9</v>
      </c>
      <c r="AB1448">
        <v>0</v>
      </c>
      <c r="AC1448">
        <v>1</v>
      </c>
      <c r="AD1448">
        <v>-9</v>
      </c>
      <c r="AE1448">
        <v>0</v>
      </c>
      <c r="AF1448">
        <v>0</v>
      </c>
      <c r="AG1448">
        <v>0</v>
      </c>
      <c r="AH1448" t="s">
        <v>190</v>
      </c>
      <c r="AI1448" s="1">
        <v>44676.572129629632</v>
      </c>
      <c r="AJ1448">
        <v>59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-9</v>
      </c>
      <c r="AQ1448">
        <v>0</v>
      </c>
      <c r="AR1448">
        <v>0</v>
      </c>
      <c r="AS1448">
        <v>0</v>
      </c>
      <c r="AT1448" t="s">
        <v>87</v>
      </c>
      <c r="AU1448" t="s">
        <v>87</v>
      </c>
      <c r="AV1448" t="s">
        <v>87</v>
      </c>
      <c r="AW1448" t="s">
        <v>87</v>
      </c>
      <c r="AX1448" t="s">
        <v>87</v>
      </c>
      <c r="AY1448" t="s">
        <v>87</v>
      </c>
      <c r="AZ1448" t="s">
        <v>87</v>
      </c>
      <c r="BA1448" t="s">
        <v>87</v>
      </c>
      <c r="BB1448" t="s">
        <v>87</v>
      </c>
      <c r="BC1448" t="s">
        <v>87</v>
      </c>
      <c r="BD1448" t="s">
        <v>87</v>
      </c>
      <c r="BE1448" t="s">
        <v>87</v>
      </c>
    </row>
    <row r="1449" spans="1:57" hidden="1" x14ac:dyDescent="0.45">
      <c r="A1449" t="s">
        <v>3134</v>
      </c>
      <c r="B1449" t="s">
        <v>79</v>
      </c>
      <c r="C1449" t="s">
        <v>1604</v>
      </c>
      <c r="D1449" t="s">
        <v>81</v>
      </c>
      <c r="E1449" s="2" t="str">
        <f>HYPERLINK("capsilon://?command=openfolder&amp;siteaddress=FAM.docvelocity-na8.net&amp;folderid=FX00DF6215-9FB4-56F9-4E1C-B75546FA4534","FX2204708")</f>
        <v>FX2204708</v>
      </c>
      <c r="F1449" t="s">
        <v>19</v>
      </c>
      <c r="G1449" t="s">
        <v>19</v>
      </c>
      <c r="H1449" t="s">
        <v>82</v>
      </c>
      <c r="I1449" t="s">
        <v>3135</v>
      </c>
      <c r="J1449">
        <v>0</v>
      </c>
      <c r="K1449" t="s">
        <v>84</v>
      </c>
      <c r="L1449" t="s">
        <v>85</v>
      </c>
      <c r="M1449" t="s">
        <v>86</v>
      </c>
      <c r="N1449">
        <v>2</v>
      </c>
      <c r="O1449" s="1">
        <v>44676.548900462964</v>
      </c>
      <c r="P1449" s="1">
        <v>44676.572314814817</v>
      </c>
      <c r="Q1449">
        <v>1960</v>
      </c>
      <c r="R1449">
        <v>63</v>
      </c>
      <c r="S1449" t="b">
        <v>0</v>
      </c>
      <c r="T1449" t="s">
        <v>87</v>
      </c>
      <c r="U1449" t="b">
        <v>0</v>
      </c>
      <c r="V1449" t="s">
        <v>531</v>
      </c>
      <c r="W1449" s="1">
        <v>44676.549479166664</v>
      </c>
      <c r="X1449">
        <v>32</v>
      </c>
      <c r="Y1449">
        <v>0</v>
      </c>
      <c r="Z1449">
        <v>0</v>
      </c>
      <c r="AA1449">
        <v>0</v>
      </c>
      <c r="AB1449">
        <v>37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 t="s">
        <v>190</v>
      </c>
      <c r="AI1449" s="1">
        <v>44676.572314814817</v>
      </c>
      <c r="AJ1449">
        <v>15</v>
      </c>
      <c r="AK1449">
        <v>0</v>
      </c>
      <c r="AL1449">
        <v>0</v>
      </c>
      <c r="AM1449">
        <v>0</v>
      </c>
      <c r="AN1449">
        <v>37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 t="s">
        <v>87</v>
      </c>
      <c r="AU1449" t="s">
        <v>87</v>
      </c>
      <c r="AV1449" t="s">
        <v>87</v>
      </c>
      <c r="AW1449" t="s">
        <v>87</v>
      </c>
      <c r="AX1449" t="s">
        <v>87</v>
      </c>
      <c r="AY1449" t="s">
        <v>87</v>
      </c>
      <c r="AZ1449" t="s">
        <v>87</v>
      </c>
      <c r="BA1449" t="s">
        <v>87</v>
      </c>
      <c r="BB1449" t="s">
        <v>87</v>
      </c>
      <c r="BC1449" t="s">
        <v>87</v>
      </c>
      <c r="BD1449" t="s">
        <v>87</v>
      </c>
      <c r="BE1449" t="s">
        <v>87</v>
      </c>
    </row>
    <row r="1450" spans="1:57" hidden="1" x14ac:dyDescent="0.45">
      <c r="A1450" t="s">
        <v>3136</v>
      </c>
      <c r="B1450" t="s">
        <v>79</v>
      </c>
      <c r="C1450" t="s">
        <v>254</v>
      </c>
      <c r="D1450" t="s">
        <v>81</v>
      </c>
      <c r="E1450" s="2" t="str">
        <f>HYPERLINK("capsilon://?command=openfolder&amp;siteaddress=FAM.docvelocity-na8.net&amp;folderid=FX5A3E522C-F8E9-5339-105D-3B550C634942","FX220312782")</f>
        <v>FX220312782</v>
      </c>
      <c r="F1450" t="s">
        <v>19</v>
      </c>
      <c r="G1450" t="s">
        <v>19</v>
      </c>
      <c r="H1450" t="s">
        <v>82</v>
      </c>
      <c r="I1450" t="s">
        <v>3137</v>
      </c>
      <c r="J1450">
        <v>0</v>
      </c>
      <c r="K1450" t="s">
        <v>84</v>
      </c>
      <c r="L1450" t="s">
        <v>85</v>
      </c>
      <c r="M1450" t="s">
        <v>86</v>
      </c>
      <c r="N1450">
        <v>2</v>
      </c>
      <c r="O1450" s="1">
        <v>44676.56627314815</v>
      </c>
      <c r="P1450" s="1">
        <v>44676.573379629626</v>
      </c>
      <c r="Q1450">
        <v>263</v>
      </c>
      <c r="R1450">
        <v>351</v>
      </c>
      <c r="S1450" t="b">
        <v>0</v>
      </c>
      <c r="T1450" t="s">
        <v>87</v>
      </c>
      <c r="U1450" t="b">
        <v>0</v>
      </c>
      <c r="V1450" t="s">
        <v>531</v>
      </c>
      <c r="W1450" s="1">
        <v>44676.569930555554</v>
      </c>
      <c r="X1450">
        <v>114</v>
      </c>
      <c r="Y1450">
        <v>0</v>
      </c>
      <c r="Z1450">
        <v>0</v>
      </c>
      <c r="AA1450">
        <v>0</v>
      </c>
      <c r="AB1450">
        <v>37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 t="s">
        <v>190</v>
      </c>
      <c r="AI1450" s="1">
        <v>44676.573379629626</v>
      </c>
      <c r="AJ1450">
        <v>9</v>
      </c>
      <c r="AK1450">
        <v>0</v>
      </c>
      <c r="AL1450">
        <v>0</v>
      </c>
      <c r="AM1450">
        <v>0</v>
      </c>
      <c r="AN1450">
        <v>37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 t="s">
        <v>87</v>
      </c>
      <c r="AU1450" t="s">
        <v>87</v>
      </c>
      <c r="AV1450" t="s">
        <v>87</v>
      </c>
      <c r="AW1450" t="s">
        <v>87</v>
      </c>
      <c r="AX1450" t="s">
        <v>87</v>
      </c>
      <c r="AY1450" t="s">
        <v>87</v>
      </c>
      <c r="AZ1450" t="s">
        <v>87</v>
      </c>
      <c r="BA1450" t="s">
        <v>87</v>
      </c>
      <c r="BB1450" t="s">
        <v>87</v>
      </c>
      <c r="BC1450" t="s">
        <v>87</v>
      </c>
      <c r="BD1450" t="s">
        <v>87</v>
      </c>
      <c r="BE1450" t="s">
        <v>87</v>
      </c>
    </row>
    <row r="1451" spans="1:57" hidden="1" x14ac:dyDescent="0.45">
      <c r="A1451" t="s">
        <v>3138</v>
      </c>
      <c r="B1451" t="s">
        <v>79</v>
      </c>
      <c r="C1451" t="s">
        <v>3139</v>
      </c>
      <c r="D1451" t="s">
        <v>81</v>
      </c>
      <c r="E1451" s="2" t="str">
        <f>HYPERLINK("capsilon://?command=openfolder&amp;siteaddress=FAM.docvelocity-na8.net&amp;folderid=FX2A4A626F-1626-5B3E-0D74-072114D601C7","FX22048404")</f>
        <v>FX22048404</v>
      </c>
      <c r="F1451" t="s">
        <v>19</v>
      </c>
      <c r="G1451" t="s">
        <v>19</v>
      </c>
      <c r="H1451" t="s">
        <v>82</v>
      </c>
      <c r="I1451" t="s">
        <v>3140</v>
      </c>
      <c r="J1451">
        <v>887</v>
      </c>
      <c r="K1451" t="s">
        <v>84</v>
      </c>
      <c r="L1451" t="s">
        <v>85</v>
      </c>
      <c r="M1451" t="s">
        <v>86</v>
      </c>
      <c r="N1451">
        <v>1</v>
      </c>
      <c r="O1451" s="1">
        <v>44676.569502314815</v>
      </c>
      <c r="P1451" s="1">
        <v>44676.596296296295</v>
      </c>
      <c r="Q1451">
        <v>1730</v>
      </c>
      <c r="R1451">
        <v>585</v>
      </c>
      <c r="S1451" t="b">
        <v>0</v>
      </c>
      <c r="T1451" t="s">
        <v>87</v>
      </c>
      <c r="U1451" t="b">
        <v>0</v>
      </c>
      <c r="V1451" t="s">
        <v>88</v>
      </c>
      <c r="W1451" s="1">
        <v>44676.596296296295</v>
      </c>
      <c r="X1451">
        <v>296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887</v>
      </c>
      <c r="AE1451">
        <v>863</v>
      </c>
      <c r="AF1451">
        <v>0</v>
      </c>
      <c r="AG1451">
        <v>14</v>
      </c>
      <c r="AH1451" t="s">
        <v>87</v>
      </c>
      <c r="AI1451" t="s">
        <v>87</v>
      </c>
      <c r="AJ1451" t="s">
        <v>87</v>
      </c>
      <c r="AK1451" t="s">
        <v>87</v>
      </c>
      <c r="AL1451" t="s">
        <v>87</v>
      </c>
      <c r="AM1451" t="s">
        <v>87</v>
      </c>
      <c r="AN1451" t="s">
        <v>87</v>
      </c>
      <c r="AO1451" t="s">
        <v>87</v>
      </c>
      <c r="AP1451" t="s">
        <v>87</v>
      </c>
      <c r="AQ1451" t="s">
        <v>87</v>
      </c>
      <c r="AR1451" t="s">
        <v>87</v>
      </c>
      <c r="AS1451" t="s">
        <v>87</v>
      </c>
      <c r="AT1451" t="s">
        <v>87</v>
      </c>
      <c r="AU1451" t="s">
        <v>87</v>
      </c>
      <c r="AV1451" t="s">
        <v>87</v>
      </c>
      <c r="AW1451" t="s">
        <v>87</v>
      </c>
      <c r="AX1451" t="s">
        <v>87</v>
      </c>
      <c r="AY1451" t="s">
        <v>87</v>
      </c>
      <c r="AZ1451" t="s">
        <v>87</v>
      </c>
      <c r="BA1451" t="s">
        <v>87</v>
      </c>
      <c r="BB1451" t="s">
        <v>87</v>
      </c>
      <c r="BC1451" t="s">
        <v>87</v>
      </c>
      <c r="BD1451" t="s">
        <v>87</v>
      </c>
      <c r="BE1451" t="s">
        <v>87</v>
      </c>
    </row>
    <row r="1452" spans="1:57" hidden="1" x14ac:dyDescent="0.45">
      <c r="A1452" t="s">
        <v>3141</v>
      </c>
      <c r="B1452" t="s">
        <v>79</v>
      </c>
      <c r="C1452" t="s">
        <v>2729</v>
      </c>
      <c r="D1452" t="s">
        <v>81</v>
      </c>
      <c r="E1452" s="2" t="str">
        <f>HYPERLINK("capsilon://?command=openfolder&amp;siteaddress=FAM.docvelocity-na8.net&amp;folderid=FX8ED1F825-CFD9-3815-F4E8-DBD7B2BDABA3","FX22046560")</f>
        <v>FX22046560</v>
      </c>
      <c r="F1452" t="s">
        <v>19</v>
      </c>
      <c r="G1452" t="s">
        <v>19</v>
      </c>
      <c r="H1452" t="s">
        <v>82</v>
      </c>
      <c r="I1452" t="s">
        <v>3142</v>
      </c>
      <c r="J1452">
        <v>0</v>
      </c>
      <c r="K1452" t="s">
        <v>84</v>
      </c>
      <c r="L1452" t="s">
        <v>85</v>
      </c>
      <c r="M1452" t="s">
        <v>86</v>
      </c>
      <c r="N1452">
        <v>2</v>
      </c>
      <c r="O1452" s="1">
        <v>44676.573599537034</v>
      </c>
      <c r="P1452" s="1">
        <v>44676.579560185186</v>
      </c>
      <c r="Q1452">
        <v>291</v>
      </c>
      <c r="R1452">
        <v>224</v>
      </c>
      <c r="S1452" t="b">
        <v>0</v>
      </c>
      <c r="T1452" t="s">
        <v>87</v>
      </c>
      <c r="U1452" t="b">
        <v>0</v>
      </c>
      <c r="V1452" t="s">
        <v>531</v>
      </c>
      <c r="W1452" s="1">
        <v>44676.575497685182</v>
      </c>
      <c r="X1452">
        <v>160</v>
      </c>
      <c r="Y1452">
        <v>9</v>
      </c>
      <c r="Z1452">
        <v>0</v>
      </c>
      <c r="AA1452">
        <v>9</v>
      </c>
      <c r="AB1452">
        <v>0</v>
      </c>
      <c r="AC1452">
        <v>3</v>
      </c>
      <c r="AD1452">
        <v>-9</v>
      </c>
      <c r="AE1452">
        <v>0</v>
      </c>
      <c r="AF1452">
        <v>0</v>
      </c>
      <c r="AG1452">
        <v>0</v>
      </c>
      <c r="AH1452" t="s">
        <v>479</v>
      </c>
      <c r="AI1452" s="1">
        <v>44676.579560185186</v>
      </c>
      <c r="AJ1452">
        <v>64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-9</v>
      </c>
      <c r="AQ1452">
        <v>0</v>
      </c>
      <c r="AR1452">
        <v>0</v>
      </c>
      <c r="AS1452">
        <v>0</v>
      </c>
      <c r="AT1452" t="s">
        <v>87</v>
      </c>
      <c r="AU1452" t="s">
        <v>87</v>
      </c>
      <c r="AV1452" t="s">
        <v>87</v>
      </c>
      <c r="AW1452" t="s">
        <v>87</v>
      </c>
      <c r="AX1452" t="s">
        <v>87</v>
      </c>
      <c r="AY1452" t="s">
        <v>87</v>
      </c>
      <c r="AZ1452" t="s">
        <v>87</v>
      </c>
      <c r="BA1452" t="s">
        <v>87</v>
      </c>
      <c r="BB1452" t="s">
        <v>87</v>
      </c>
      <c r="BC1452" t="s">
        <v>87</v>
      </c>
      <c r="BD1452" t="s">
        <v>87</v>
      </c>
      <c r="BE1452" t="s">
        <v>87</v>
      </c>
    </row>
    <row r="1453" spans="1:57" hidden="1" x14ac:dyDescent="0.45">
      <c r="A1453" t="s">
        <v>3143</v>
      </c>
      <c r="B1453" t="s">
        <v>79</v>
      </c>
      <c r="C1453" t="s">
        <v>2967</v>
      </c>
      <c r="D1453" t="s">
        <v>81</v>
      </c>
      <c r="E1453" s="2" t="str">
        <f>HYPERLINK("capsilon://?command=openfolder&amp;siteaddress=FAM.docvelocity-na8.net&amp;folderid=FX09DEA2BE-6509-F28F-9BA4-84F7E916A27C","FX22048376")</f>
        <v>FX22048376</v>
      </c>
      <c r="F1453" t="s">
        <v>19</v>
      </c>
      <c r="G1453" t="s">
        <v>19</v>
      </c>
      <c r="H1453" t="s">
        <v>82</v>
      </c>
      <c r="I1453" t="s">
        <v>3144</v>
      </c>
      <c r="J1453">
        <v>0</v>
      </c>
      <c r="K1453" t="s">
        <v>84</v>
      </c>
      <c r="L1453" t="s">
        <v>85</v>
      </c>
      <c r="M1453" t="s">
        <v>86</v>
      </c>
      <c r="N1453">
        <v>2</v>
      </c>
      <c r="O1453" s="1">
        <v>44676.574270833335</v>
      </c>
      <c r="P1453" s="1">
        <v>44676.580416666664</v>
      </c>
      <c r="Q1453">
        <v>149</v>
      </c>
      <c r="R1453">
        <v>382</v>
      </c>
      <c r="S1453" t="b">
        <v>0</v>
      </c>
      <c r="T1453" t="s">
        <v>87</v>
      </c>
      <c r="U1453" t="b">
        <v>0</v>
      </c>
      <c r="V1453" t="s">
        <v>98</v>
      </c>
      <c r="W1453" s="1">
        <v>44676.577893518515</v>
      </c>
      <c r="X1453">
        <v>309</v>
      </c>
      <c r="Y1453">
        <v>13</v>
      </c>
      <c r="Z1453">
        <v>0</v>
      </c>
      <c r="AA1453">
        <v>13</v>
      </c>
      <c r="AB1453">
        <v>0</v>
      </c>
      <c r="AC1453">
        <v>0</v>
      </c>
      <c r="AD1453">
        <v>-13</v>
      </c>
      <c r="AE1453">
        <v>0</v>
      </c>
      <c r="AF1453">
        <v>0</v>
      </c>
      <c r="AG1453">
        <v>0</v>
      </c>
      <c r="AH1453" t="s">
        <v>479</v>
      </c>
      <c r="AI1453" s="1">
        <v>44676.580416666664</v>
      </c>
      <c r="AJ1453">
        <v>73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-13</v>
      </c>
      <c r="AQ1453">
        <v>0</v>
      </c>
      <c r="AR1453">
        <v>0</v>
      </c>
      <c r="AS1453">
        <v>0</v>
      </c>
      <c r="AT1453" t="s">
        <v>87</v>
      </c>
      <c r="AU1453" t="s">
        <v>87</v>
      </c>
      <c r="AV1453" t="s">
        <v>87</v>
      </c>
      <c r="AW1453" t="s">
        <v>87</v>
      </c>
      <c r="AX1453" t="s">
        <v>87</v>
      </c>
      <c r="AY1453" t="s">
        <v>87</v>
      </c>
      <c r="AZ1453" t="s">
        <v>87</v>
      </c>
      <c r="BA1453" t="s">
        <v>87</v>
      </c>
      <c r="BB1453" t="s">
        <v>87</v>
      </c>
      <c r="BC1453" t="s">
        <v>87</v>
      </c>
      <c r="BD1453" t="s">
        <v>87</v>
      </c>
      <c r="BE1453" t="s">
        <v>87</v>
      </c>
    </row>
    <row r="1454" spans="1:57" hidden="1" x14ac:dyDescent="0.45">
      <c r="A1454" t="s">
        <v>3145</v>
      </c>
      <c r="B1454" t="s">
        <v>79</v>
      </c>
      <c r="C1454" t="s">
        <v>3146</v>
      </c>
      <c r="D1454" t="s">
        <v>81</v>
      </c>
      <c r="E1454" s="2" t="str">
        <f>HYPERLINK("capsilon://?command=openfolder&amp;siteaddress=FAM.docvelocity-na8.net&amp;folderid=FX5824D906-6B89-6E3F-91C5-D3E596AB14C4","FX22049125")</f>
        <v>FX22049125</v>
      </c>
      <c r="F1454" t="s">
        <v>19</v>
      </c>
      <c r="G1454" t="s">
        <v>19</v>
      </c>
      <c r="H1454" t="s">
        <v>82</v>
      </c>
      <c r="I1454" t="s">
        <v>3147</v>
      </c>
      <c r="J1454">
        <v>252</v>
      </c>
      <c r="K1454" t="s">
        <v>84</v>
      </c>
      <c r="L1454" t="s">
        <v>85</v>
      </c>
      <c r="M1454" t="s">
        <v>86</v>
      </c>
      <c r="N1454">
        <v>1</v>
      </c>
      <c r="O1454" s="1">
        <v>44676.575891203705</v>
      </c>
      <c r="P1454" s="1">
        <v>44676.599317129629</v>
      </c>
      <c r="Q1454">
        <v>1474</v>
      </c>
      <c r="R1454">
        <v>550</v>
      </c>
      <c r="S1454" t="b">
        <v>0</v>
      </c>
      <c r="T1454" t="s">
        <v>87</v>
      </c>
      <c r="U1454" t="b">
        <v>0</v>
      </c>
      <c r="V1454" t="s">
        <v>88</v>
      </c>
      <c r="W1454" s="1">
        <v>44676.599317129629</v>
      </c>
      <c r="X1454">
        <v>260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252</v>
      </c>
      <c r="AE1454">
        <v>228</v>
      </c>
      <c r="AF1454">
        <v>0</v>
      </c>
      <c r="AG1454">
        <v>15</v>
      </c>
      <c r="AH1454" t="s">
        <v>87</v>
      </c>
      <c r="AI1454" t="s">
        <v>87</v>
      </c>
      <c r="AJ1454" t="s">
        <v>87</v>
      </c>
      <c r="AK1454" t="s">
        <v>87</v>
      </c>
      <c r="AL1454" t="s">
        <v>87</v>
      </c>
      <c r="AM1454" t="s">
        <v>87</v>
      </c>
      <c r="AN1454" t="s">
        <v>87</v>
      </c>
      <c r="AO1454" t="s">
        <v>87</v>
      </c>
      <c r="AP1454" t="s">
        <v>87</v>
      </c>
      <c r="AQ1454" t="s">
        <v>87</v>
      </c>
      <c r="AR1454" t="s">
        <v>87</v>
      </c>
      <c r="AS1454" t="s">
        <v>87</v>
      </c>
      <c r="AT1454" t="s">
        <v>87</v>
      </c>
      <c r="AU1454" t="s">
        <v>87</v>
      </c>
      <c r="AV1454" t="s">
        <v>87</v>
      </c>
      <c r="AW1454" t="s">
        <v>87</v>
      </c>
      <c r="AX1454" t="s">
        <v>87</v>
      </c>
      <c r="AY1454" t="s">
        <v>87</v>
      </c>
      <c r="AZ1454" t="s">
        <v>87</v>
      </c>
      <c r="BA1454" t="s">
        <v>87</v>
      </c>
      <c r="BB1454" t="s">
        <v>87</v>
      </c>
      <c r="BC1454" t="s">
        <v>87</v>
      </c>
      <c r="BD1454" t="s">
        <v>87</v>
      </c>
      <c r="BE1454" t="s">
        <v>87</v>
      </c>
    </row>
    <row r="1455" spans="1:57" hidden="1" x14ac:dyDescent="0.45">
      <c r="A1455" t="s">
        <v>3148</v>
      </c>
      <c r="B1455" t="s">
        <v>79</v>
      </c>
      <c r="C1455" t="s">
        <v>3139</v>
      </c>
      <c r="D1455" t="s">
        <v>81</v>
      </c>
      <c r="E1455" s="2" t="str">
        <f>HYPERLINK("capsilon://?command=openfolder&amp;siteaddress=FAM.docvelocity-na8.net&amp;folderid=FX2A4A626F-1626-5B3E-0D74-072114D601C7","FX22048404")</f>
        <v>FX22048404</v>
      </c>
      <c r="F1455" t="s">
        <v>19</v>
      </c>
      <c r="G1455" t="s">
        <v>19</v>
      </c>
      <c r="H1455" t="s">
        <v>82</v>
      </c>
      <c r="I1455" t="s">
        <v>3140</v>
      </c>
      <c r="J1455">
        <v>1135</v>
      </c>
      <c r="K1455" t="s">
        <v>84</v>
      </c>
      <c r="L1455" t="s">
        <v>85</v>
      </c>
      <c r="M1455" t="s">
        <v>86</v>
      </c>
      <c r="N1455">
        <v>2</v>
      </c>
      <c r="O1455" s="1">
        <v>44676.59815972222</v>
      </c>
      <c r="P1455" s="1">
        <v>44676.76939814815</v>
      </c>
      <c r="Q1455">
        <v>4672</v>
      </c>
      <c r="R1455">
        <v>10123</v>
      </c>
      <c r="S1455" t="b">
        <v>0</v>
      </c>
      <c r="T1455" t="s">
        <v>87</v>
      </c>
      <c r="U1455" t="b">
        <v>1</v>
      </c>
      <c r="V1455" t="s">
        <v>3131</v>
      </c>
      <c r="W1455" s="1">
        <v>44676.708738425928</v>
      </c>
      <c r="X1455">
        <v>7105</v>
      </c>
      <c r="Y1455">
        <v>592</v>
      </c>
      <c r="Z1455">
        <v>0</v>
      </c>
      <c r="AA1455">
        <v>592</v>
      </c>
      <c r="AB1455">
        <v>1451</v>
      </c>
      <c r="AC1455">
        <v>175</v>
      </c>
      <c r="AD1455">
        <v>543</v>
      </c>
      <c r="AE1455">
        <v>0</v>
      </c>
      <c r="AF1455">
        <v>0</v>
      </c>
      <c r="AG1455">
        <v>0</v>
      </c>
      <c r="AH1455" t="s">
        <v>190</v>
      </c>
      <c r="AI1455" s="1">
        <v>44676.76939814815</v>
      </c>
      <c r="AJ1455">
        <v>2889</v>
      </c>
      <c r="AK1455">
        <v>1</v>
      </c>
      <c r="AL1455">
        <v>0</v>
      </c>
      <c r="AM1455">
        <v>1</v>
      </c>
      <c r="AN1455">
        <v>171</v>
      </c>
      <c r="AO1455">
        <v>1</v>
      </c>
      <c r="AP1455">
        <v>542</v>
      </c>
      <c r="AQ1455">
        <v>0</v>
      </c>
      <c r="AR1455">
        <v>0</v>
      </c>
      <c r="AS1455">
        <v>0</v>
      </c>
      <c r="AT1455" t="s">
        <v>87</v>
      </c>
      <c r="AU1455" t="s">
        <v>87</v>
      </c>
      <c r="AV1455" t="s">
        <v>87</v>
      </c>
      <c r="AW1455" t="s">
        <v>87</v>
      </c>
      <c r="AX1455" t="s">
        <v>87</v>
      </c>
      <c r="AY1455" t="s">
        <v>87</v>
      </c>
      <c r="AZ1455" t="s">
        <v>87</v>
      </c>
      <c r="BA1455" t="s">
        <v>87</v>
      </c>
      <c r="BB1455" t="s">
        <v>87</v>
      </c>
      <c r="BC1455" t="s">
        <v>87</v>
      </c>
      <c r="BD1455" t="s">
        <v>87</v>
      </c>
      <c r="BE1455" t="s">
        <v>87</v>
      </c>
    </row>
    <row r="1456" spans="1:57" hidden="1" x14ac:dyDescent="0.45">
      <c r="A1456" t="s">
        <v>3149</v>
      </c>
      <c r="B1456" t="s">
        <v>79</v>
      </c>
      <c r="C1456" t="s">
        <v>2907</v>
      </c>
      <c r="D1456" t="s">
        <v>81</v>
      </c>
      <c r="E1456" s="2" t="str">
        <f>HYPERLINK("capsilon://?command=openfolder&amp;siteaddress=FAM.docvelocity-na8.net&amp;folderid=FX4D39D731-9714-EC60-36FB-2B9A6FDDE7D0","FX22048275")</f>
        <v>FX22048275</v>
      </c>
      <c r="F1456" t="s">
        <v>19</v>
      </c>
      <c r="G1456" t="s">
        <v>19</v>
      </c>
      <c r="H1456" t="s">
        <v>82</v>
      </c>
      <c r="I1456" t="s">
        <v>3150</v>
      </c>
      <c r="J1456">
        <v>435</v>
      </c>
      <c r="K1456" t="s">
        <v>84</v>
      </c>
      <c r="L1456" t="s">
        <v>85</v>
      </c>
      <c r="M1456" t="s">
        <v>86</v>
      </c>
      <c r="N1456">
        <v>1</v>
      </c>
      <c r="O1456" s="1">
        <v>44676.60019675926</v>
      </c>
      <c r="P1456" s="1">
        <v>44676.726620370369</v>
      </c>
      <c r="Q1456">
        <v>9507</v>
      </c>
      <c r="R1456">
        <v>1416</v>
      </c>
      <c r="S1456" t="b">
        <v>0</v>
      </c>
      <c r="T1456" t="s">
        <v>87</v>
      </c>
      <c r="U1456" t="b">
        <v>0</v>
      </c>
      <c r="V1456" t="s">
        <v>88</v>
      </c>
      <c r="W1456" s="1">
        <v>44676.726620370369</v>
      </c>
      <c r="X1456">
        <v>785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435</v>
      </c>
      <c r="AE1456">
        <v>1</v>
      </c>
      <c r="AF1456">
        <v>0</v>
      </c>
      <c r="AG1456">
        <v>16</v>
      </c>
      <c r="AH1456" t="s">
        <v>87</v>
      </c>
      <c r="AI1456" t="s">
        <v>87</v>
      </c>
      <c r="AJ1456" t="s">
        <v>87</v>
      </c>
      <c r="AK1456" t="s">
        <v>87</v>
      </c>
      <c r="AL1456" t="s">
        <v>87</v>
      </c>
      <c r="AM1456" t="s">
        <v>87</v>
      </c>
      <c r="AN1456" t="s">
        <v>87</v>
      </c>
      <c r="AO1456" t="s">
        <v>87</v>
      </c>
      <c r="AP1456" t="s">
        <v>87</v>
      </c>
      <c r="AQ1456" t="s">
        <v>87</v>
      </c>
      <c r="AR1456" t="s">
        <v>87</v>
      </c>
      <c r="AS1456" t="s">
        <v>87</v>
      </c>
      <c r="AT1456" t="s">
        <v>87</v>
      </c>
      <c r="AU1456" t="s">
        <v>87</v>
      </c>
      <c r="AV1456" t="s">
        <v>87</v>
      </c>
      <c r="AW1456" t="s">
        <v>87</v>
      </c>
      <c r="AX1456" t="s">
        <v>87</v>
      </c>
      <c r="AY1456" t="s">
        <v>87</v>
      </c>
      <c r="AZ1456" t="s">
        <v>87</v>
      </c>
      <c r="BA1456" t="s">
        <v>87</v>
      </c>
      <c r="BB1456" t="s">
        <v>87</v>
      </c>
      <c r="BC1456" t="s">
        <v>87</v>
      </c>
      <c r="BD1456" t="s">
        <v>87</v>
      </c>
      <c r="BE1456" t="s">
        <v>87</v>
      </c>
    </row>
    <row r="1457" spans="1:57" hidden="1" x14ac:dyDescent="0.45">
      <c r="A1457" t="s">
        <v>3151</v>
      </c>
      <c r="B1457" t="s">
        <v>79</v>
      </c>
      <c r="C1457" t="s">
        <v>3146</v>
      </c>
      <c r="D1457" t="s">
        <v>81</v>
      </c>
      <c r="E1457" s="2" t="str">
        <f>HYPERLINK("capsilon://?command=openfolder&amp;siteaddress=FAM.docvelocity-na8.net&amp;folderid=FX5824D906-6B89-6E3F-91C5-D3E596AB14C4","FX22049125")</f>
        <v>FX22049125</v>
      </c>
      <c r="F1457" t="s">
        <v>19</v>
      </c>
      <c r="G1457" t="s">
        <v>19</v>
      </c>
      <c r="H1457" t="s">
        <v>82</v>
      </c>
      <c r="I1457" t="s">
        <v>3147</v>
      </c>
      <c r="J1457">
        <v>536</v>
      </c>
      <c r="K1457" t="s">
        <v>84</v>
      </c>
      <c r="L1457" t="s">
        <v>85</v>
      </c>
      <c r="M1457" t="s">
        <v>86</v>
      </c>
      <c r="N1457">
        <v>2</v>
      </c>
      <c r="O1457" s="1">
        <v>44676.600682870368</v>
      </c>
      <c r="P1457" s="1">
        <v>44676.697268518517</v>
      </c>
      <c r="Q1457">
        <v>2845</v>
      </c>
      <c r="R1457">
        <v>5500</v>
      </c>
      <c r="S1457" t="b">
        <v>0</v>
      </c>
      <c r="T1457" t="s">
        <v>87</v>
      </c>
      <c r="U1457" t="b">
        <v>1</v>
      </c>
      <c r="V1457" t="s">
        <v>98</v>
      </c>
      <c r="W1457" s="1">
        <v>44676.646423611113</v>
      </c>
      <c r="X1457">
        <v>2901</v>
      </c>
      <c r="Y1457">
        <v>462</v>
      </c>
      <c r="Z1457">
        <v>0</v>
      </c>
      <c r="AA1457">
        <v>462</v>
      </c>
      <c r="AB1457">
        <v>21</v>
      </c>
      <c r="AC1457">
        <v>76</v>
      </c>
      <c r="AD1457">
        <v>74</v>
      </c>
      <c r="AE1457">
        <v>0</v>
      </c>
      <c r="AF1457">
        <v>0</v>
      </c>
      <c r="AG1457">
        <v>0</v>
      </c>
      <c r="AH1457" t="s">
        <v>182</v>
      </c>
      <c r="AI1457" s="1">
        <v>44676.697268518517</v>
      </c>
      <c r="AJ1457">
        <v>2348</v>
      </c>
      <c r="AK1457">
        <v>2</v>
      </c>
      <c r="AL1457">
        <v>0</v>
      </c>
      <c r="AM1457">
        <v>2</v>
      </c>
      <c r="AN1457">
        <v>21</v>
      </c>
      <c r="AO1457">
        <v>3</v>
      </c>
      <c r="AP1457">
        <v>72</v>
      </c>
      <c r="AQ1457">
        <v>0</v>
      </c>
      <c r="AR1457">
        <v>0</v>
      </c>
      <c r="AS1457">
        <v>0</v>
      </c>
      <c r="AT1457" t="s">
        <v>87</v>
      </c>
      <c r="AU1457" t="s">
        <v>87</v>
      </c>
      <c r="AV1457" t="s">
        <v>87</v>
      </c>
      <c r="AW1457" t="s">
        <v>87</v>
      </c>
      <c r="AX1457" t="s">
        <v>87</v>
      </c>
      <c r="AY1457" t="s">
        <v>87</v>
      </c>
      <c r="AZ1457" t="s">
        <v>87</v>
      </c>
      <c r="BA1457" t="s">
        <v>87</v>
      </c>
      <c r="BB1457" t="s">
        <v>87</v>
      </c>
      <c r="BC1457" t="s">
        <v>87</v>
      </c>
      <c r="BD1457" t="s">
        <v>87</v>
      </c>
      <c r="BE1457" t="s">
        <v>87</v>
      </c>
    </row>
    <row r="1458" spans="1:57" hidden="1" x14ac:dyDescent="0.45">
      <c r="A1458" t="s">
        <v>3152</v>
      </c>
      <c r="B1458" t="s">
        <v>79</v>
      </c>
      <c r="C1458" t="s">
        <v>3061</v>
      </c>
      <c r="D1458" t="s">
        <v>81</v>
      </c>
      <c r="E1458" s="2" t="str">
        <f>HYPERLINK("capsilon://?command=openfolder&amp;siteaddress=FAM.docvelocity-na8.net&amp;folderid=FX3DF0B8E1-09A4-3D9D-84F9-C3D43711376C","FX22038579")</f>
        <v>FX22038579</v>
      </c>
      <c r="F1458" t="s">
        <v>19</v>
      </c>
      <c r="G1458" t="s">
        <v>19</v>
      </c>
      <c r="H1458" t="s">
        <v>82</v>
      </c>
      <c r="I1458" t="s">
        <v>3153</v>
      </c>
      <c r="J1458">
        <v>0</v>
      </c>
      <c r="K1458" t="s">
        <v>84</v>
      </c>
      <c r="L1458" t="s">
        <v>85</v>
      </c>
      <c r="M1458" t="s">
        <v>86</v>
      </c>
      <c r="N1458">
        <v>2</v>
      </c>
      <c r="O1458" s="1">
        <v>44676.64099537037</v>
      </c>
      <c r="P1458" s="1">
        <v>44676.674421296295</v>
      </c>
      <c r="Q1458">
        <v>2644</v>
      </c>
      <c r="R1458">
        <v>244</v>
      </c>
      <c r="S1458" t="b">
        <v>0</v>
      </c>
      <c r="T1458" t="s">
        <v>87</v>
      </c>
      <c r="U1458" t="b">
        <v>0</v>
      </c>
      <c r="V1458" t="s">
        <v>1394</v>
      </c>
      <c r="W1458" s="1">
        <v>44676.644675925927</v>
      </c>
      <c r="X1458">
        <v>140</v>
      </c>
      <c r="Y1458">
        <v>9</v>
      </c>
      <c r="Z1458">
        <v>0</v>
      </c>
      <c r="AA1458">
        <v>9</v>
      </c>
      <c r="AB1458">
        <v>0</v>
      </c>
      <c r="AC1458">
        <v>2</v>
      </c>
      <c r="AD1458">
        <v>-9</v>
      </c>
      <c r="AE1458">
        <v>0</v>
      </c>
      <c r="AF1458">
        <v>0</v>
      </c>
      <c r="AG1458">
        <v>0</v>
      </c>
      <c r="AH1458" t="s">
        <v>479</v>
      </c>
      <c r="AI1458" s="1">
        <v>44676.674421296295</v>
      </c>
      <c r="AJ1458">
        <v>104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-9</v>
      </c>
      <c r="AQ1458">
        <v>0</v>
      </c>
      <c r="AR1458">
        <v>0</v>
      </c>
      <c r="AS1458">
        <v>0</v>
      </c>
      <c r="AT1458" t="s">
        <v>87</v>
      </c>
      <c r="AU1458" t="s">
        <v>87</v>
      </c>
      <c r="AV1458" t="s">
        <v>87</v>
      </c>
      <c r="AW1458" t="s">
        <v>87</v>
      </c>
      <c r="AX1458" t="s">
        <v>87</v>
      </c>
      <c r="AY1458" t="s">
        <v>87</v>
      </c>
      <c r="AZ1458" t="s">
        <v>87</v>
      </c>
      <c r="BA1458" t="s">
        <v>87</v>
      </c>
      <c r="BB1458" t="s">
        <v>87</v>
      </c>
      <c r="BC1458" t="s">
        <v>87</v>
      </c>
      <c r="BD1458" t="s">
        <v>87</v>
      </c>
      <c r="BE1458" t="s">
        <v>87</v>
      </c>
    </row>
    <row r="1459" spans="1:57" hidden="1" x14ac:dyDescent="0.45">
      <c r="A1459" t="s">
        <v>3154</v>
      </c>
      <c r="B1459" t="s">
        <v>79</v>
      </c>
      <c r="C1459" t="s">
        <v>1558</v>
      </c>
      <c r="D1459" t="s">
        <v>81</v>
      </c>
      <c r="E1459" s="2" t="str">
        <f>HYPERLINK("capsilon://?command=openfolder&amp;siteaddress=FAM.docvelocity-na8.net&amp;folderid=FX81286504-77DD-1003-A644-E974CB7B5295","FX2204893")</f>
        <v>FX2204893</v>
      </c>
      <c r="F1459" t="s">
        <v>19</v>
      </c>
      <c r="G1459" t="s">
        <v>19</v>
      </c>
      <c r="H1459" t="s">
        <v>82</v>
      </c>
      <c r="I1459" t="s">
        <v>3155</v>
      </c>
      <c r="J1459">
        <v>0</v>
      </c>
      <c r="K1459" t="s">
        <v>84</v>
      </c>
      <c r="L1459" t="s">
        <v>85</v>
      </c>
      <c r="M1459" t="s">
        <v>86</v>
      </c>
      <c r="N1459">
        <v>2</v>
      </c>
      <c r="O1459" s="1">
        <v>44676.64707175926</v>
      </c>
      <c r="P1459" s="1">
        <v>44676.68105324074</v>
      </c>
      <c r="Q1459">
        <v>1375</v>
      </c>
      <c r="R1459">
        <v>1561</v>
      </c>
      <c r="S1459" t="b">
        <v>0</v>
      </c>
      <c r="T1459" t="s">
        <v>87</v>
      </c>
      <c r="U1459" t="b">
        <v>0</v>
      </c>
      <c r="V1459" t="s">
        <v>1394</v>
      </c>
      <c r="W1459" s="1">
        <v>44676.658553240741</v>
      </c>
      <c r="X1459">
        <v>989</v>
      </c>
      <c r="Y1459">
        <v>52</v>
      </c>
      <c r="Z1459">
        <v>0</v>
      </c>
      <c r="AA1459">
        <v>52</v>
      </c>
      <c r="AB1459">
        <v>0</v>
      </c>
      <c r="AC1459">
        <v>51</v>
      </c>
      <c r="AD1459">
        <v>-52</v>
      </c>
      <c r="AE1459">
        <v>0</v>
      </c>
      <c r="AF1459">
        <v>0</v>
      </c>
      <c r="AG1459">
        <v>0</v>
      </c>
      <c r="AH1459" t="s">
        <v>479</v>
      </c>
      <c r="AI1459" s="1">
        <v>44676.68105324074</v>
      </c>
      <c r="AJ1459">
        <v>572</v>
      </c>
      <c r="AK1459">
        <v>3</v>
      </c>
      <c r="AL1459">
        <v>0</v>
      </c>
      <c r="AM1459">
        <v>3</v>
      </c>
      <c r="AN1459">
        <v>0</v>
      </c>
      <c r="AO1459">
        <v>1</v>
      </c>
      <c r="AP1459">
        <v>-55</v>
      </c>
      <c r="AQ1459">
        <v>0</v>
      </c>
      <c r="AR1459">
        <v>0</v>
      </c>
      <c r="AS1459">
        <v>0</v>
      </c>
      <c r="AT1459" t="s">
        <v>87</v>
      </c>
      <c r="AU1459" t="s">
        <v>87</v>
      </c>
      <c r="AV1459" t="s">
        <v>87</v>
      </c>
      <c r="AW1459" t="s">
        <v>87</v>
      </c>
      <c r="AX1459" t="s">
        <v>87</v>
      </c>
      <c r="AY1459" t="s">
        <v>87</v>
      </c>
      <c r="AZ1459" t="s">
        <v>87</v>
      </c>
      <c r="BA1459" t="s">
        <v>87</v>
      </c>
      <c r="BB1459" t="s">
        <v>87</v>
      </c>
      <c r="BC1459" t="s">
        <v>87</v>
      </c>
      <c r="BD1459" t="s">
        <v>87</v>
      </c>
      <c r="BE1459" t="s">
        <v>87</v>
      </c>
    </row>
    <row r="1460" spans="1:57" hidden="1" x14ac:dyDescent="0.45">
      <c r="A1460" t="s">
        <v>3156</v>
      </c>
      <c r="B1460" t="s">
        <v>79</v>
      </c>
      <c r="C1460" t="s">
        <v>3157</v>
      </c>
      <c r="D1460" t="s">
        <v>81</v>
      </c>
      <c r="E1460" s="2" t="str">
        <f>HYPERLINK("capsilon://?command=openfolder&amp;siteaddress=FAM.docvelocity-na8.net&amp;folderid=FXC10CD05B-9E44-2138-30C5-F7F9EE76ABA6","FX22048455")</f>
        <v>FX22048455</v>
      </c>
      <c r="F1460" t="s">
        <v>19</v>
      </c>
      <c r="G1460" t="s">
        <v>19</v>
      </c>
      <c r="H1460" t="s">
        <v>82</v>
      </c>
      <c r="I1460" t="s">
        <v>3158</v>
      </c>
      <c r="J1460">
        <v>0</v>
      </c>
      <c r="K1460" t="s">
        <v>84</v>
      </c>
      <c r="L1460" t="s">
        <v>85</v>
      </c>
      <c r="M1460" t="s">
        <v>86</v>
      </c>
      <c r="N1460">
        <v>2</v>
      </c>
      <c r="O1460" s="1">
        <v>44676.663414351853</v>
      </c>
      <c r="P1460" s="1">
        <v>44676.677303240744</v>
      </c>
      <c r="Q1460">
        <v>882</v>
      </c>
      <c r="R1460">
        <v>318</v>
      </c>
      <c r="S1460" t="b">
        <v>0</v>
      </c>
      <c r="T1460" t="s">
        <v>87</v>
      </c>
      <c r="U1460" t="b">
        <v>0</v>
      </c>
      <c r="V1460" t="s">
        <v>1394</v>
      </c>
      <c r="W1460" s="1">
        <v>44676.666875000003</v>
      </c>
      <c r="X1460">
        <v>196</v>
      </c>
      <c r="Y1460">
        <v>9</v>
      </c>
      <c r="Z1460">
        <v>0</v>
      </c>
      <c r="AA1460">
        <v>9</v>
      </c>
      <c r="AB1460">
        <v>0</v>
      </c>
      <c r="AC1460">
        <v>0</v>
      </c>
      <c r="AD1460">
        <v>-9</v>
      </c>
      <c r="AE1460">
        <v>0</v>
      </c>
      <c r="AF1460">
        <v>0</v>
      </c>
      <c r="AG1460">
        <v>0</v>
      </c>
      <c r="AH1460" t="s">
        <v>190</v>
      </c>
      <c r="AI1460" s="1">
        <v>44676.677303240744</v>
      </c>
      <c r="AJ1460">
        <v>122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-9</v>
      </c>
      <c r="AQ1460">
        <v>0</v>
      </c>
      <c r="AR1460">
        <v>0</v>
      </c>
      <c r="AS1460">
        <v>0</v>
      </c>
      <c r="AT1460" t="s">
        <v>87</v>
      </c>
      <c r="AU1460" t="s">
        <v>87</v>
      </c>
      <c r="AV1460" t="s">
        <v>87</v>
      </c>
      <c r="AW1460" t="s">
        <v>87</v>
      </c>
      <c r="AX1460" t="s">
        <v>87</v>
      </c>
      <c r="AY1460" t="s">
        <v>87</v>
      </c>
      <c r="AZ1460" t="s">
        <v>87</v>
      </c>
      <c r="BA1460" t="s">
        <v>87</v>
      </c>
      <c r="BB1460" t="s">
        <v>87</v>
      </c>
      <c r="BC1460" t="s">
        <v>87</v>
      </c>
      <c r="BD1460" t="s">
        <v>87</v>
      </c>
      <c r="BE1460" t="s">
        <v>87</v>
      </c>
    </row>
    <row r="1461" spans="1:57" hidden="1" x14ac:dyDescent="0.45">
      <c r="A1461" t="s">
        <v>3159</v>
      </c>
      <c r="B1461" t="s">
        <v>79</v>
      </c>
      <c r="C1461" t="s">
        <v>2603</v>
      </c>
      <c r="D1461" t="s">
        <v>81</v>
      </c>
      <c r="E1461" s="2" t="str">
        <f>HYPERLINK("capsilon://?command=openfolder&amp;siteaddress=FAM.docvelocity-na8.net&amp;folderid=FX240EA4C5-14F2-61B1-25C2-E4DB673AA201","FX22043580")</f>
        <v>FX22043580</v>
      </c>
      <c r="F1461" t="s">
        <v>19</v>
      </c>
      <c r="G1461" t="s">
        <v>19</v>
      </c>
      <c r="H1461" t="s">
        <v>82</v>
      </c>
      <c r="I1461" t="s">
        <v>3160</v>
      </c>
      <c r="J1461">
        <v>0</v>
      </c>
      <c r="K1461" t="s">
        <v>84</v>
      </c>
      <c r="L1461" t="s">
        <v>85</v>
      </c>
      <c r="M1461" t="s">
        <v>86</v>
      </c>
      <c r="N1461">
        <v>2</v>
      </c>
      <c r="O1461" s="1">
        <v>44676.66783564815</v>
      </c>
      <c r="P1461" s="1">
        <v>44676.678101851852</v>
      </c>
      <c r="Q1461">
        <v>646</v>
      </c>
      <c r="R1461">
        <v>241</v>
      </c>
      <c r="S1461" t="b">
        <v>0</v>
      </c>
      <c r="T1461" t="s">
        <v>87</v>
      </c>
      <c r="U1461" t="b">
        <v>0</v>
      </c>
      <c r="V1461" t="s">
        <v>1394</v>
      </c>
      <c r="W1461" s="1">
        <v>44676.669895833336</v>
      </c>
      <c r="X1461">
        <v>173</v>
      </c>
      <c r="Y1461">
        <v>9</v>
      </c>
      <c r="Z1461">
        <v>0</v>
      </c>
      <c r="AA1461">
        <v>9</v>
      </c>
      <c r="AB1461">
        <v>0</v>
      </c>
      <c r="AC1461">
        <v>2</v>
      </c>
      <c r="AD1461">
        <v>-9</v>
      </c>
      <c r="AE1461">
        <v>0</v>
      </c>
      <c r="AF1461">
        <v>0</v>
      </c>
      <c r="AG1461">
        <v>0</v>
      </c>
      <c r="AH1461" t="s">
        <v>190</v>
      </c>
      <c r="AI1461" s="1">
        <v>44676.678101851852</v>
      </c>
      <c r="AJ1461">
        <v>68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-9</v>
      </c>
      <c r="AQ1461">
        <v>0</v>
      </c>
      <c r="AR1461">
        <v>0</v>
      </c>
      <c r="AS1461">
        <v>0</v>
      </c>
      <c r="AT1461" t="s">
        <v>87</v>
      </c>
      <c r="AU1461" t="s">
        <v>87</v>
      </c>
      <c r="AV1461" t="s">
        <v>87</v>
      </c>
      <c r="AW1461" t="s">
        <v>87</v>
      </c>
      <c r="AX1461" t="s">
        <v>87</v>
      </c>
      <c r="AY1461" t="s">
        <v>87</v>
      </c>
      <c r="AZ1461" t="s">
        <v>87</v>
      </c>
      <c r="BA1461" t="s">
        <v>87</v>
      </c>
      <c r="BB1461" t="s">
        <v>87</v>
      </c>
      <c r="BC1461" t="s">
        <v>87</v>
      </c>
      <c r="BD1461" t="s">
        <v>87</v>
      </c>
      <c r="BE1461" t="s">
        <v>87</v>
      </c>
    </row>
    <row r="1462" spans="1:57" hidden="1" x14ac:dyDescent="0.45">
      <c r="A1462" t="s">
        <v>3161</v>
      </c>
      <c r="B1462" t="s">
        <v>79</v>
      </c>
      <c r="C1462" t="s">
        <v>2892</v>
      </c>
      <c r="D1462" t="s">
        <v>81</v>
      </c>
      <c r="E1462" s="2" t="str">
        <f>HYPERLINK("capsilon://?command=openfolder&amp;siteaddress=FAM.docvelocity-na8.net&amp;folderid=FXFFEEC852-7F32-1D80-D60B-5C88E4CAF691","FX22047557")</f>
        <v>FX22047557</v>
      </c>
      <c r="F1462" t="s">
        <v>19</v>
      </c>
      <c r="G1462" t="s">
        <v>19</v>
      </c>
      <c r="H1462" t="s">
        <v>82</v>
      </c>
      <c r="I1462" t="s">
        <v>3162</v>
      </c>
      <c r="J1462">
        <v>0</v>
      </c>
      <c r="K1462" t="s">
        <v>84</v>
      </c>
      <c r="L1462" t="s">
        <v>85</v>
      </c>
      <c r="M1462" t="s">
        <v>86</v>
      </c>
      <c r="N1462">
        <v>2</v>
      </c>
      <c r="O1462" s="1">
        <v>44676.674513888887</v>
      </c>
      <c r="P1462" s="1">
        <v>44676.678518518522</v>
      </c>
      <c r="Q1462">
        <v>191</v>
      </c>
      <c r="R1462">
        <v>155</v>
      </c>
      <c r="S1462" t="b">
        <v>0</v>
      </c>
      <c r="T1462" t="s">
        <v>87</v>
      </c>
      <c r="U1462" t="b">
        <v>0</v>
      </c>
      <c r="V1462" t="s">
        <v>1394</v>
      </c>
      <c r="W1462" s="1">
        <v>44676.676030092596</v>
      </c>
      <c r="X1462">
        <v>120</v>
      </c>
      <c r="Y1462">
        <v>9</v>
      </c>
      <c r="Z1462">
        <v>0</v>
      </c>
      <c r="AA1462">
        <v>9</v>
      </c>
      <c r="AB1462">
        <v>0</v>
      </c>
      <c r="AC1462">
        <v>2</v>
      </c>
      <c r="AD1462">
        <v>-9</v>
      </c>
      <c r="AE1462">
        <v>0</v>
      </c>
      <c r="AF1462">
        <v>0</v>
      </c>
      <c r="AG1462">
        <v>0</v>
      </c>
      <c r="AH1462" t="s">
        <v>190</v>
      </c>
      <c r="AI1462" s="1">
        <v>44676.678518518522</v>
      </c>
      <c r="AJ1462">
        <v>35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-9</v>
      </c>
      <c r="AQ1462">
        <v>0</v>
      </c>
      <c r="AR1462">
        <v>0</v>
      </c>
      <c r="AS1462">
        <v>0</v>
      </c>
      <c r="AT1462" t="s">
        <v>87</v>
      </c>
      <c r="AU1462" t="s">
        <v>87</v>
      </c>
      <c r="AV1462" t="s">
        <v>87</v>
      </c>
      <c r="AW1462" t="s">
        <v>87</v>
      </c>
      <c r="AX1462" t="s">
        <v>87</v>
      </c>
      <c r="AY1462" t="s">
        <v>87</v>
      </c>
      <c r="AZ1462" t="s">
        <v>87</v>
      </c>
      <c r="BA1462" t="s">
        <v>87</v>
      </c>
      <c r="BB1462" t="s">
        <v>87</v>
      </c>
      <c r="BC1462" t="s">
        <v>87</v>
      </c>
      <c r="BD1462" t="s">
        <v>87</v>
      </c>
      <c r="BE1462" t="s">
        <v>87</v>
      </c>
    </row>
    <row r="1463" spans="1:57" hidden="1" x14ac:dyDescent="0.45">
      <c r="A1463" t="s">
        <v>3163</v>
      </c>
      <c r="B1463" t="s">
        <v>79</v>
      </c>
      <c r="C1463" t="s">
        <v>3164</v>
      </c>
      <c r="D1463" t="s">
        <v>81</v>
      </c>
      <c r="E1463" s="2" t="str">
        <f>HYPERLINK("capsilon://?command=openfolder&amp;siteaddress=FAM.docvelocity-na8.net&amp;folderid=FXA69C4C4E-1551-5E49-1F4C-7F0A37F1A0E8","FX22043863")</f>
        <v>FX22043863</v>
      </c>
      <c r="F1463" t="s">
        <v>19</v>
      </c>
      <c r="G1463" t="s">
        <v>19</v>
      </c>
      <c r="H1463" t="s">
        <v>82</v>
      </c>
      <c r="I1463" t="s">
        <v>3165</v>
      </c>
      <c r="J1463">
        <v>776</v>
      </c>
      <c r="K1463" t="s">
        <v>84</v>
      </c>
      <c r="L1463" t="s">
        <v>85</v>
      </c>
      <c r="M1463" t="s">
        <v>86</v>
      </c>
      <c r="N1463">
        <v>1</v>
      </c>
      <c r="O1463" s="1">
        <v>44676.693298611113</v>
      </c>
      <c r="P1463" s="1">
        <v>44676.733553240738</v>
      </c>
      <c r="Q1463">
        <v>2581</v>
      </c>
      <c r="R1463">
        <v>897</v>
      </c>
      <c r="S1463" t="b">
        <v>0</v>
      </c>
      <c r="T1463" t="s">
        <v>87</v>
      </c>
      <c r="U1463" t="b">
        <v>0</v>
      </c>
      <c r="V1463" t="s">
        <v>88</v>
      </c>
      <c r="W1463" s="1">
        <v>44676.733553240738</v>
      </c>
      <c r="X1463">
        <v>598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776</v>
      </c>
      <c r="AE1463">
        <v>666</v>
      </c>
      <c r="AF1463">
        <v>0</v>
      </c>
      <c r="AG1463">
        <v>17</v>
      </c>
      <c r="AH1463" t="s">
        <v>87</v>
      </c>
      <c r="AI1463" t="s">
        <v>87</v>
      </c>
      <c r="AJ1463" t="s">
        <v>87</v>
      </c>
      <c r="AK1463" t="s">
        <v>87</v>
      </c>
      <c r="AL1463" t="s">
        <v>87</v>
      </c>
      <c r="AM1463" t="s">
        <v>87</v>
      </c>
      <c r="AN1463" t="s">
        <v>87</v>
      </c>
      <c r="AO1463" t="s">
        <v>87</v>
      </c>
      <c r="AP1463" t="s">
        <v>87</v>
      </c>
      <c r="AQ1463" t="s">
        <v>87</v>
      </c>
      <c r="AR1463" t="s">
        <v>87</v>
      </c>
      <c r="AS1463" t="s">
        <v>87</v>
      </c>
      <c r="AT1463" t="s">
        <v>87</v>
      </c>
      <c r="AU1463" t="s">
        <v>87</v>
      </c>
      <c r="AV1463" t="s">
        <v>87</v>
      </c>
      <c r="AW1463" t="s">
        <v>87</v>
      </c>
      <c r="AX1463" t="s">
        <v>87</v>
      </c>
      <c r="AY1463" t="s">
        <v>87</v>
      </c>
      <c r="AZ1463" t="s">
        <v>87</v>
      </c>
      <c r="BA1463" t="s">
        <v>87</v>
      </c>
      <c r="BB1463" t="s">
        <v>87</v>
      </c>
      <c r="BC1463" t="s">
        <v>87</v>
      </c>
      <c r="BD1463" t="s">
        <v>87</v>
      </c>
      <c r="BE1463" t="s">
        <v>87</v>
      </c>
    </row>
    <row r="1464" spans="1:57" hidden="1" x14ac:dyDescent="0.45">
      <c r="A1464" t="s">
        <v>3166</v>
      </c>
      <c r="B1464" t="s">
        <v>79</v>
      </c>
      <c r="C1464" t="s">
        <v>3119</v>
      </c>
      <c r="D1464" t="s">
        <v>81</v>
      </c>
      <c r="E1464" s="2" t="str">
        <f t="shared" ref="E1464:E1472" si="35">HYPERLINK("capsilon://?command=openfolder&amp;siteaddress=FAM.docvelocity-na8.net&amp;folderid=FX0678562D-B82E-E19C-65A8-76D2E120E43D","FX22047832")</f>
        <v>FX22047832</v>
      </c>
      <c r="F1464" t="s">
        <v>19</v>
      </c>
      <c r="G1464" t="s">
        <v>19</v>
      </c>
      <c r="H1464" t="s">
        <v>82</v>
      </c>
      <c r="I1464" t="s">
        <v>3167</v>
      </c>
      <c r="J1464">
        <v>32</v>
      </c>
      <c r="K1464" t="s">
        <v>84</v>
      </c>
      <c r="L1464" t="s">
        <v>85</v>
      </c>
      <c r="M1464" t="s">
        <v>86</v>
      </c>
      <c r="N1464">
        <v>2</v>
      </c>
      <c r="O1464" s="1">
        <v>44676.69462962963</v>
      </c>
      <c r="P1464" s="1">
        <v>44676.698599537034</v>
      </c>
      <c r="Q1464">
        <v>214</v>
      </c>
      <c r="R1464">
        <v>129</v>
      </c>
      <c r="S1464" t="b">
        <v>0</v>
      </c>
      <c r="T1464" t="s">
        <v>87</v>
      </c>
      <c r="U1464" t="b">
        <v>0</v>
      </c>
      <c r="V1464" t="s">
        <v>531</v>
      </c>
      <c r="W1464" s="1">
        <v>44676.698055555556</v>
      </c>
      <c r="X1464">
        <v>41</v>
      </c>
      <c r="Y1464">
        <v>0</v>
      </c>
      <c r="Z1464">
        <v>0</v>
      </c>
      <c r="AA1464">
        <v>0</v>
      </c>
      <c r="AB1464">
        <v>27</v>
      </c>
      <c r="AC1464">
        <v>0</v>
      </c>
      <c r="AD1464">
        <v>32</v>
      </c>
      <c r="AE1464">
        <v>0</v>
      </c>
      <c r="AF1464">
        <v>0</v>
      </c>
      <c r="AG1464">
        <v>0</v>
      </c>
      <c r="AH1464" t="s">
        <v>479</v>
      </c>
      <c r="AI1464" s="1">
        <v>44676.698599537034</v>
      </c>
      <c r="AJ1464">
        <v>21</v>
      </c>
      <c r="AK1464">
        <v>0</v>
      </c>
      <c r="AL1464">
        <v>0</v>
      </c>
      <c r="AM1464">
        <v>0</v>
      </c>
      <c r="AN1464">
        <v>27</v>
      </c>
      <c r="AO1464">
        <v>0</v>
      </c>
      <c r="AP1464">
        <v>32</v>
      </c>
      <c r="AQ1464">
        <v>0</v>
      </c>
      <c r="AR1464">
        <v>0</v>
      </c>
      <c r="AS1464">
        <v>0</v>
      </c>
      <c r="AT1464" t="s">
        <v>87</v>
      </c>
      <c r="AU1464" t="s">
        <v>87</v>
      </c>
      <c r="AV1464" t="s">
        <v>87</v>
      </c>
      <c r="AW1464" t="s">
        <v>87</v>
      </c>
      <c r="AX1464" t="s">
        <v>87</v>
      </c>
      <c r="AY1464" t="s">
        <v>87</v>
      </c>
      <c r="AZ1464" t="s">
        <v>87</v>
      </c>
      <c r="BA1464" t="s">
        <v>87</v>
      </c>
      <c r="BB1464" t="s">
        <v>87</v>
      </c>
      <c r="BC1464" t="s">
        <v>87</v>
      </c>
      <c r="BD1464" t="s">
        <v>87</v>
      </c>
      <c r="BE1464" t="s">
        <v>87</v>
      </c>
    </row>
    <row r="1465" spans="1:57" hidden="1" x14ac:dyDescent="0.45">
      <c r="A1465" t="s">
        <v>3168</v>
      </c>
      <c r="B1465" t="s">
        <v>79</v>
      </c>
      <c r="C1465" t="s">
        <v>3119</v>
      </c>
      <c r="D1465" t="s">
        <v>81</v>
      </c>
      <c r="E1465" s="2" t="str">
        <f t="shared" si="35"/>
        <v>FX22047832</v>
      </c>
      <c r="F1465" t="s">
        <v>19</v>
      </c>
      <c r="G1465" t="s">
        <v>19</v>
      </c>
      <c r="H1465" t="s">
        <v>82</v>
      </c>
      <c r="I1465" t="s">
        <v>3169</v>
      </c>
      <c r="J1465">
        <v>32</v>
      </c>
      <c r="K1465" t="s">
        <v>84</v>
      </c>
      <c r="L1465" t="s">
        <v>85</v>
      </c>
      <c r="M1465" t="s">
        <v>86</v>
      </c>
      <c r="N1465">
        <v>2</v>
      </c>
      <c r="O1465" s="1">
        <v>44676.695011574076</v>
      </c>
      <c r="P1465" s="1">
        <v>44676.698773148149</v>
      </c>
      <c r="Q1465">
        <v>252</v>
      </c>
      <c r="R1465">
        <v>73</v>
      </c>
      <c r="S1465" t="b">
        <v>0</v>
      </c>
      <c r="T1465" t="s">
        <v>87</v>
      </c>
      <c r="U1465" t="b">
        <v>0</v>
      </c>
      <c r="V1465" t="s">
        <v>531</v>
      </c>
      <c r="W1465" s="1">
        <v>44676.697581018518</v>
      </c>
      <c r="X1465">
        <v>45</v>
      </c>
      <c r="Y1465">
        <v>0</v>
      </c>
      <c r="Z1465">
        <v>0</v>
      </c>
      <c r="AA1465">
        <v>0</v>
      </c>
      <c r="AB1465">
        <v>27</v>
      </c>
      <c r="AC1465">
        <v>0</v>
      </c>
      <c r="AD1465">
        <v>32</v>
      </c>
      <c r="AE1465">
        <v>0</v>
      </c>
      <c r="AF1465">
        <v>0</v>
      </c>
      <c r="AG1465">
        <v>0</v>
      </c>
      <c r="AH1465" t="s">
        <v>479</v>
      </c>
      <c r="AI1465" s="1">
        <v>44676.698773148149</v>
      </c>
      <c r="AJ1465">
        <v>14</v>
      </c>
      <c r="AK1465">
        <v>0</v>
      </c>
      <c r="AL1465">
        <v>0</v>
      </c>
      <c r="AM1465">
        <v>0</v>
      </c>
      <c r="AN1465">
        <v>27</v>
      </c>
      <c r="AO1465">
        <v>0</v>
      </c>
      <c r="AP1465">
        <v>32</v>
      </c>
      <c r="AQ1465">
        <v>0</v>
      </c>
      <c r="AR1465">
        <v>0</v>
      </c>
      <c r="AS1465">
        <v>0</v>
      </c>
      <c r="AT1465" t="s">
        <v>87</v>
      </c>
      <c r="AU1465" t="s">
        <v>87</v>
      </c>
      <c r="AV1465" t="s">
        <v>87</v>
      </c>
      <c r="AW1465" t="s">
        <v>87</v>
      </c>
      <c r="AX1465" t="s">
        <v>87</v>
      </c>
      <c r="AY1465" t="s">
        <v>87</v>
      </c>
      <c r="AZ1465" t="s">
        <v>87</v>
      </c>
      <c r="BA1465" t="s">
        <v>87</v>
      </c>
      <c r="BB1465" t="s">
        <v>87</v>
      </c>
      <c r="BC1465" t="s">
        <v>87</v>
      </c>
      <c r="BD1465" t="s">
        <v>87</v>
      </c>
      <c r="BE1465" t="s">
        <v>87</v>
      </c>
    </row>
    <row r="1466" spans="1:57" hidden="1" x14ac:dyDescent="0.45">
      <c r="A1466" t="s">
        <v>3170</v>
      </c>
      <c r="B1466" t="s">
        <v>79</v>
      </c>
      <c r="C1466" t="s">
        <v>3119</v>
      </c>
      <c r="D1466" t="s">
        <v>81</v>
      </c>
      <c r="E1466" s="2" t="str">
        <f t="shared" si="35"/>
        <v>FX22047832</v>
      </c>
      <c r="F1466" t="s">
        <v>19</v>
      </c>
      <c r="G1466" t="s">
        <v>19</v>
      </c>
      <c r="H1466" t="s">
        <v>82</v>
      </c>
      <c r="I1466" t="s">
        <v>3171</v>
      </c>
      <c r="J1466">
        <v>32</v>
      </c>
      <c r="K1466" t="s">
        <v>84</v>
      </c>
      <c r="L1466" t="s">
        <v>85</v>
      </c>
      <c r="M1466" t="s">
        <v>86</v>
      </c>
      <c r="N1466">
        <v>2</v>
      </c>
      <c r="O1466" s="1">
        <v>44676.695138888892</v>
      </c>
      <c r="P1466" s="1">
        <v>44676.698900462965</v>
      </c>
      <c r="Q1466">
        <v>277</v>
      </c>
      <c r="R1466">
        <v>48</v>
      </c>
      <c r="S1466" t="b">
        <v>0</v>
      </c>
      <c r="T1466" t="s">
        <v>87</v>
      </c>
      <c r="U1466" t="b">
        <v>0</v>
      </c>
      <c r="V1466" t="s">
        <v>531</v>
      </c>
      <c r="W1466" s="1">
        <v>44676.698263888888</v>
      </c>
      <c r="X1466">
        <v>17</v>
      </c>
      <c r="Y1466">
        <v>0</v>
      </c>
      <c r="Z1466">
        <v>0</v>
      </c>
      <c r="AA1466">
        <v>0</v>
      </c>
      <c r="AB1466">
        <v>27</v>
      </c>
      <c r="AC1466">
        <v>0</v>
      </c>
      <c r="AD1466">
        <v>32</v>
      </c>
      <c r="AE1466">
        <v>0</v>
      </c>
      <c r="AF1466">
        <v>0</v>
      </c>
      <c r="AG1466">
        <v>0</v>
      </c>
      <c r="AH1466" t="s">
        <v>479</v>
      </c>
      <c r="AI1466" s="1">
        <v>44676.698900462965</v>
      </c>
      <c r="AJ1466">
        <v>10</v>
      </c>
      <c r="AK1466">
        <v>0</v>
      </c>
      <c r="AL1466">
        <v>0</v>
      </c>
      <c r="AM1466">
        <v>0</v>
      </c>
      <c r="AN1466">
        <v>27</v>
      </c>
      <c r="AO1466">
        <v>0</v>
      </c>
      <c r="AP1466">
        <v>32</v>
      </c>
      <c r="AQ1466">
        <v>0</v>
      </c>
      <c r="AR1466">
        <v>0</v>
      </c>
      <c r="AS1466">
        <v>0</v>
      </c>
      <c r="AT1466" t="s">
        <v>87</v>
      </c>
      <c r="AU1466" t="s">
        <v>87</v>
      </c>
      <c r="AV1466" t="s">
        <v>87</v>
      </c>
      <c r="AW1466" t="s">
        <v>87</v>
      </c>
      <c r="AX1466" t="s">
        <v>87</v>
      </c>
      <c r="AY1466" t="s">
        <v>87</v>
      </c>
      <c r="AZ1466" t="s">
        <v>87</v>
      </c>
      <c r="BA1466" t="s">
        <v>87</v>
      </c>
      <c r="BB1466" t="s">
        <v>87</v>
      </c>
      <c r="BC1466" t="s">
        <v>87</v>
      </c>
      <c r="BD1466" t="s">
        <v>87</v>
      </c>
      <c r="BE1466" t="s">
        <v>87</v>
      </c>
    </row>
    <row r="1467" spans="1:57" hidden="1" x14ac:dyDescent="0.45">
      <c r="A1467" t="s">
        <v>3172</v>
      </c>
      <c r="B1467" t="s">
        <v>79</v>
      </c>
      <c r="C1467" t="s">
        <v>3119</v>
      </c>
      <c r="D1467" t="s">
        <v>81</v>
      </c>
      <c r="E1467" s="2" t="str">
        <f t="shared" si="35"/>
        <v>FX22047832</v>
      </c>
      <c r="F1467" t="s">
        <v>19</v>
      </c>
      <c r="G1467" t="s">
        <v>19</v>
      </c>
      <c r="H1467" t="s">
        <v>82</v>
      </c>
      <c r="I1467" t="s">
        <v>3173</v>
      </c>
      <c r="J1467">
        <v>32</v>
      </c>
      <c r="K1467" t="s">
        <v>84</v>
      </c>
      <c r="L1467" t="s">
        <v>85</v>
      </c>
      <c r="M1467" t="s">
        <v>86</v>
      </c>
      <c r="N1467">
        <v>2</v>
      </c>
      <c r="O1467" s="1">
        <v>44676.695347222223</v>
      </c>
      <c r="P1467" s="1">
        <v>44676.699143518519</v>
      </c>
      <c r="Q1467">
        <v>252</v>
      </c>
      <c r="R1467">
        <v>76</v>
      </c>
      <c r="S1467" t="b">
        <v>0</v>
      </c>
      <c r="T1467" t="s">
        <v>87</v>
      </c>
      <c r="U1467" t="b">
        <v>0</v>
      </c>
      <c r="V1467" t="s">
        <v>531</v>
      </c>
      <c r="W1467" s="1">
        <v>44676.698564814818</v>
      </c>
      <c r="X1467">
        <v>25</v>
      </c>
      <c r="Y1467">
        <v>0</v>
      </c>
      <c r="Z1467">
        <v>0</v>
      </c>
      <c r="AA1467">
        <v>0</v>
      </c>
      <c r="AB1467">
        <v>27</v>
      </c>
      <c r="AC1467">
        <v>0</v>
      </c>
      <c r="AD1467">
        <v>32</v>
      </c>
      <c r="AE1467">
        <v>0</v>
      </c>
      <c r="AF1467">
        <v>0</v>
      </c>
      <c r="AG1467">
        <v>0</v>
      </c>
      <c r="AH1467" t="s">
        <v>479</v>
      </c>
      <c r="AI1467" s="1">
        <v>44676.699143518519</v>
      </c>
      <c r="AJ1467">
        <v>20</v>
      </c>
      <c r="AK1467">
        <v>0</v>
      </c>
      <c r="AL1467">
        <v>0</v>
      </c>
      <c r="AM1467">
        <v>0</v>
      </c>
      <c r="AN1467">
        <v>27</v>
      </c>
      <c r="AO1467">
        <v>0</v>
      </c>
      <c r="AP1467">
        <v>32</v>
      </c>
      <c r="AQ1467">
        <v>0</v>
      </c>
      <c r="AR1467">
        <v>0</v>
      </c>
      <c r="AS1467">
        <v>0</v>
      </c>
      <c r="AT1467" t="s">
        <v>87</v>
      </c>
      <c r="AU1467" t="s">
        <v>87</v>
      </c>
      <c r="AV1467" t="s">
        <v>87</v>
      </c>
      <c r="AW1467" t="s">
        <v>87</v>
      </c>
      <c r="AX1467" t="s">
        <v>87</v>
      </c>
      <c r="AY1467" t="s">
        <v>87</v>
      </c>
      <c r="AZ1467" t="s">
        <v>87</v>
      </c>
      <c r="BA1467" t="s">
        <v>87</v>
      </c>
      <c r="BB1467" t="s">
        <v>87</v>
      </c>
      <c r="BC1467" t="s">
        <v>87</v>
      </c>
      <c r="BD1467" t="s">
        <v>87</v>
      </c>
      <c r="BE1467" t="s">
        <v>87</v>
      </c>
    </row>
    <row r="1468" spans="1:57" hidden="1" x14ac:dyDescent="0.45">
      <c r="A1468" t="s">
        <v>3174</v>
      </c>
      <c r="B1468" t="s">
        <v>79</v>
      </c>
      <c r="C1468" t="s">
        <v>3119</v>
      </c>
      <c r="D1468" t="s">
        <v>81</v>
      </c>
      <c r="E1468" s="2" t="str">
        <f t="shared" si="35"/>
        <v>FX22047832</v>
      </c>
      <c r="F1468" t="s">
        <v>19</v>
      </c>
      <c r="G1468" t="s">
        <v>19</v>
      </c>
      <c r="H1468" t="s">
        <v>82</v>
      </c>
      <c r="I1468" t="s">
        <v>3175</v>
      </c>
      <c r="J1468">
        <v>28</v>
      </c>
      <c r="K1468" t="s">
        <v>84</v>
      </c>
      <c r="L1468" t="s">
        <v>85</v>
      </c>
      <c r="M1468" t="s">
        <v>86</v>
      </c>
      <c r="N1468">
        <v>2</v>
      </c>
      <c r="O1468" s="1">
        <v>44676.695717592593</v>
      </c>
      <c r="P1468" s="1">
        <v>44676.746435185189</v>
      </c>
      <c r="Q1468">
        <v>3512</v>
      </c>
      <c r="R1468">
        <v>870</v>
      </c>
      <c r="S1468" t="b">
        <v>0</v>
      </c>
      <c r="T1468" t="s">
        <v>87</v>
      </c>
      <c r="U1468" t="b">
        <v>0</v>
      </c>
      <c r="V1468" t="s">
        <v>531</v>
      </c>
      <c r="W1468" s="1">
        <v>44676.704907407409</v>
      </c>
      <c r="X1468">
        <v>547</v>
      </c>
      <c r="Y1468">
        <v>21</v>
      </c>
      <c r="Z1468">
        <v>0</v>
      </c>
      <c r="AA1468">
        <v>21</v>
      </c>
      <c r="AB1468">
        <v>0</v>
      </c>
      <c r="AC1468">
        <v>17</v>
      </c>
      <c r="AD1468">
        <v>7</v>
      </c>
      <c r="AE1468">
        <v>0</v>
      </c>
      <c r="AF1468">
        <v>0</v>
      </c>
      <c r="AG1468">
        <v>0</v>
      </c>
      <c r="AH1468" t="s">
        <v>99</v>
      </c>
      <c r="AI1468" s="1">
        <v>44676.746435185189</v>
      </c>
      <c r="AJ1468">
        <v>272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7</v>
      </c>
      <c r="AQ1468">
        <v>0</v>
      </c>
      <c r="AR1468">
        <v>0</v>
      </c>
      <c r="AS1468">
        <v>0</v>
      </c>
      <c r="AT1468" t="s">
        <v>87</v>
      </c>
      <c r="AU1468" t="s">
        <v>87</v>
      </c>
      <c r="AV1468" t="s">
        <v>87</v>
      </c>
      <c r="AW1468" t="s">
        <v>87</v>
      </c>
      <c r="AX1468" t="s">
        <v>87</v>
      </c>
      <c r="AY1468" t="s">
        <v>87</v>
      </c>
      <c r="AZ1468" t="s">
        <v>87</v>
      </c>
      <c r="BA1468" t="s">
        <v>87</v>
      </c>
      <c r="BB1468" t="s">
        <v>87</v>
      </c>
      <c r="BC1468" t="s">
        <v>87</v>
      </c>
      <c r="BD1468" t="s">
        <v>87</v>
      </c>
      <c r="BE1468" t="s">
        <v>87</v>
      </c>
    </row>
    <row r="1469" spans="1:57" hidden="1" x14ac:dyDescent="0.45">
      <c r="A1469" t="s">
        <v>3176</v>
      </c>
      <c r="B1469" t="s">
        <v>79</v>
      </c>
      <c r="C1469" t="s">
        <v>3119</v>
      </c>
      <c r="D1469" t="s">
        <v>81</v>
      </c>
      <c r="E1469" s="2" t="str">
        <f t="shared" si="35"/>
        <v>FX22047832</v>
      </c>
      <c r="F1469" t="s">
        <v>19</v>
      </c>
      <c r="G1469" t="s">
        <v>19</v>
      </c>
      <c r="H1469" t="s">
        <v>82</v>
      </c>
      <c r="I1469" t="s">
        <v>3177</v>
      </c>
      <c r="J1469">
        <v>28</v>
      </c>
      <c r="K1469" t="s">
        <v>84</v>
      </c>
      <c r="L1469" t="s">
        <v>85</v>
      </c>
      <c r="M1469" t="s">
        <v>86</v>
      </c>
      <c r="N1469">
        <v>2</v>
      </c>
      <c r="O1469" s="1">
        <v>44676.695856481485</v>
      </c>
      <c r="P1469" s="1">
        <v>44676.76462962963</v>
      </c>
      <c r="Q1469">
        <v>4484</v>
      </c>
      <c r="R1469">
        <v>1458</v>
      </c>
      <c r="S1469" t="b">
        <v>0</v>
      </c>
      <c r="T1469" t="s">
        <v>87</v>
      </c>
      <c r="U1469" t="b">
        <v>0</v>
      </c>
      <c r="V1469" t="s">
        <v>98</v>
      </c>
      <c r="W1469" s="1">
        <v>44676.708275462966</v>
      </c>
      <c r="X1469">
        <v>764</v>
      </c>
      <c r="Y1469">
        <v>21</v>
      </c>
      <c r="Z1469">
        <v>0</v>
      </c>
      <c r="AA1469">
        <v>21</v>
      </c>
      <c r="AB1469">
        <v>0</v>
      </c>
      <c r="AC1469">
        <v>5</v>
      </c>
      <c r="AD1469">
        <v>7</v>
      </c>
      <c r="AE1469">
        <v>0</v>
      </c>
      <c r="AF1469">
        <v>0</v>
      </c>
      <c r="AG1469">
        <v>0</v>
      </c>
      <c r="AH1469" t="s">
        <v>182</v>
      </c>
      <c r="AI1469" s="1">
        <v>44676.76462962963</v>
      </c>
      <c r="AJ1469">
        <v>522</v>
      </c>
      <c r="AK1469">
        <v>4</v>
      </c>
      <c r="AL1469">
        <v>0</v>
      </c>
      <c r="AM1469">
        <v>4</v>
      </c>
      <c r="AN1469">
        <v>0</v>
      </c>
      <c r="AO1469">
        <v>4</v>
      </c>
      <c r="AP1469">
        <v>3</v>
      </c>
      <c r="AQ1469">
        <v>0</v>
      </c>
      <c r="AR1469">
        <v>0</v>
      </c>
      <c r="AS1469">
        <v>0</v>
      </c>
      <c r="AT1469" t="s">
        <v>87</v>
      </c>
      <c r="AU1469" t="s">
        <v>87</v>
      </c>
      <c r="AV1469" t="s">
        <v>87</v>
      </c>
      <c r="AW1469" t="s">
        <v>87</v>
      </c>
      <c r="AX1469" t="s">
        <v>87</v>
      </c>
      <c r="AY1469" t="s">
        <v>87</v>
      </c>
      <c r="AZ1469" t="s">
        <v>87</v>
      </c>
      <c r="BA1469" t="s">
        <v>87</v>
      </c>
      <c r="BB1469" t="s">
        <v>87</v>
      </c>
      <c r="BC1469" t="s">
        <v>87</v>
      </c>
      <c r="BD1469" t="s">
        <v>87</v>
      </c>
      <c r="BE1469" t="s">
        <v>87</v>
      </c>
    </row>
    <row r="1470" spans="1:57" hidden="1" x14ac:dyDescent="0.45">
      <c r="A1470" t="s">
        <v>3178</v>
      </c>
      <c r="B1470" t="s">
        <v>79</v>
      </c>
      <c r="C1470" t="s">
        <v>3119</v>
      </c>
      <c r="D1470" t="s">
        <v>81</v>
      </c>
      <c r="E1470" s="2" t="str">
        <f t="shared" si="35"/>
        <v>FX22047832</v>
      </c>
      <c r="F1470" t="s">
        <v>19</v>
      </c>
      <c r="G1470" t="s">
        <v>19</v>
      </c>
      <c r="H1470" t="s">
        <v>82</v>
      </c>
      <c r="I1470" t="s">
        <v>3179</v>
      </c>
      <c r="J1470">
        <v>28</v>
      </c>
      <c r="K1470" t="s">
        <v>84</v>
      </c>
      <c r="L1470" t="s">
        <v>85</v>
      </c>
      <c r="M1470" t="s">
        <v>86</v>
      </c>
      <c r="N1470">
        <v>2</v>
      </c>
      <c r="O1470" s="1">
        <v>44676.696111111109</v>
      </c>
      <c r="P1470" s="1">
        <v>44676.77270833333</v>
      </c>
      <c r="Q1470">
        <v>5265</v>
      </c>
      <c r="R1470">
        <v>1353</v>
      </c>
      <c r="S1470" t="b">
        <v>0</v>
      </c>
      <c r="T1470" t="s">
        <v>87</v>
      </c>
      <c r="U1470" t="b">
        <v>0</v>
      </c>
      <c r="V1470" t="s">
        <v>130</v>
      </c>
      <c r="W1470" s="1">
        <v>44676.707916666666</v>
      </c>
      <c r="X1470">
        <v>554</v>
      </c>
      <c r="Y1470">
        <v>21</v>
      </c>
      <c r="Z1470">
        <v>0</v>
      </c>
      <c r="AA1470">
        <v>21</v>
      </c>
      <c r="AB1470">
        <v>0</v>
      </c>
      <c r="AC1470">
        <v>6</v>
      </c>
      <c r="AD1470">
        <v>7</v>
      </c>
      <c r="AE1470">
        <v>0</v>
      </c>
      <c r="AF1470">
        <v>0</v>
      </c>
      <c r="AG1470">
        <v>0</v>
      </c>
      <c r="AH1470" t="s">
        <v>115</v>
      </c>
      <c r="AI1470" s="1">
        <v>44676.77270833333</v>
      </c>
      <c r="AJ1470">
        <v>782</v>
      </c>
      <c r="AK1470">
        <v>3</v>
      </c>
      <c r="AL1470">
        <v>0</v>
      </c>
      <c r="AM1470">
        <v>3</v>
      </c>
      <c r="AN1470">
        <v>0</v>
      </c>
      <c r="AO1470">
        <v>3</v>
      </c>
      <c r="AP1470">
        <v>4</v>
      </c>
      <c r="AQ1470">
        <v>0</v>
      </c>
      <c r="AR1470">
        <v>0</v>
      </c>
      <c r="AS1470">
        <v>0</v>
      </c>
      <c r="AT1470" t="s">
        <v>87</v>
      </c>
      <c r="AU1470" t="s">
        <v>87</v>
      </c>
      <c r="AV1470" t="s">
        <v>87</v>
      </c>
      <c r="AW1470" t="s">
        <v>87</v>
      </c>
      <c r="AX1470" t="s">
        <v>87</v>
      </c>
      <c r="AY1470" t="s">
        <v>87</v>
      </c>
      <c r="AZ1470" t="s">
        <v>87</v>
      </c>
      <c r="BA1470" t="s">
        <v>87</v>
      </c>
      <c r="BB1470" t="s">
        <v>87</v>
      </c>
      <c r="BC1470" t="s">
        <v>87</v>
      </c>
      <c r="BD1470" t="s">
        <v>87</v>
      </c>
      <c r="BE1470" t="s">
        <v>87</v>
      </c>
    </row>
    <row r="1471" spans="1:57" hidden="1" x14ac:dyDescent="0.45">
      <c r="A1471" t="s">
        <v>3180</v>
      </c>
      <c r="B1471" t="s">
        <v>79</v>
      </c>
      <c r="C1471" t="s">
        <v>3119</v>
      </c>
      <c r="D1471" t="s">
        <v>81</v>
      </c>
      <c r="E1471" s="2" t="str">
        <f t="shared" si="35"/>
        <v>FX22047832</v>
      </c>
      <c r="F1471" t="s">
        <v>19</v>
      </c>
      <c r="G1471" t="s">
        <v>19</v>
      </c>
      <c r="H1471" t="s">
        <v>82</v>
      </c>
      <c r="I1471" t="s">
        <v>3181</v>
      </c>
      <c r="J1471">
        <v>28</v>
      </c>
      <c r="K1471" t="s">
        <v>84</v>
      </c>
      <c r="L1471" t="s">
        <v>85</v>
      </c>
      <c r="M1471" t="s">
        <v>86</v>
      </c>
      <c r="N1471">
        <v>2</v>
      </c>
      <c r="O1471" s="1">
        <v>44676.696273148147</v>
      </c>
      <c r="P1471" s="1">
        <v>44676.764849537038</v>
      </c>
      <c r="Q1471">
        <v>5650</v>
      </c>
      <c r="R1471">
        <v>275</v>
      </c>
      <c r="S1471" t="b">
        <v>0</v>
      </c>
      <c r="T1471" t="s">
        <v>87</v>
      </c>
      <c r="U1471" t="b">
        <v>0</v>
      </c>
      <c r="V1471" t="s">
        <v>133</v>
      </c>
      <c r="W1471" s="1">
        <v>44676.707326388889</v>
      </c>
      <c r="X1471">
        <v>237</v>
      </c>
      <c r="Y1471">
        <v>0</v>
      </c>
      <c r="Z1471">
        <v>0</v>
      </c>
      <c r="AA1471">
        <v>0</v>
      </c>
      <c r="AB1471">
        <v>21</v>
      </c>
      <c r="AC1471">
        <v>0</v>
      </c>
      <c r="AD1471">
        <v>28</v>
      </c>
      <c r="AE1471">
        <v>0</v>
      </c>
      <c r="AF1471">
        <v>0</v>
      </c>
      <c r="AG1471">
        <v>0</v>
      </c>
      <c r="AH1471" t="s">
        <v>182</v>
      </c>
      <c r="AI1471" s="1">
        <v>44676.764849537038</v>
      </c>
      <c r="AJ1471">
        <v>18</v>
      </c>
      <c r="AK1471">
        <v>0</v>
      </c>
      <c r="AL1471">
        <v>0</v>
      </c>
      <c r="AM1471">
        <v>0</v>
      </c>
      <c r="AN1471">
        <v>21</v>
      </c>
      <c r="AO1471">
        <v>0</v>
      </c>
      <c r="AP1471">
        <v>28</v>
      </c>
      <c r="AQ1471">
        <v>0</v>
      </c>
      <c r="AR1471">
        <v>0</v>
      </c>
      <c r="AS1471">
        <v>0</v>
      </c>
      <c r="AT1471" t="s">
        <v>87</v>
      </c>
      <c r="AU1471" t="s">
        <v>87</v>
      </c>
      <c r="AV1471" t="s">
        <v>87</v>
      </c>
      <c r="AW1471" t="s">
        <v>87</v>
      </c>
      <c r="AX1471" t="s">
        <v>87</v>
      </c>
      <c r="AY1471" t="s">
        <v>87</v>
      </c>
      <c r="AZ1471" t="s">
        <v>87</v>
      </c>
      <c r="BA1471" t="s">
        <v>87</v>
      </c>
      <c r="BB1471" t="s">
        <v>87</v>
      </c>
      <c r="BC1471" t="s">
        <v>87</v>
      </c>
      <c r="BD1471" t="s">
        <v>87</v>
      </c>
      <c r="BE1471" t="s">
        <v>87</v>
      </c>
    </row>
    <row r="1472" spans="1:57" hidden="1" x14ac:dyDescent="0.45">
      <c r="A1472" t="s">
        <v>3182</v>
      </c>
      <c r="B1472" t="s">
        <v>79</v>
      </c>
      <c r="C1472" t="s">
        <v>3119</v>
      </c>
      <c r="D1472" t="s">
        <v>81</v>
      </c>
      <c r="E1472" s="2" t="str">
        <f t="shared" si="35"/>
        <v>FX22047832</v>
      </c>
      <c r="F1472" t="s">
        <v>19</v>
      </c>
      <c r="G1472" t="s">
        <v>19</v>
      </c>
      <c r="H1472" t="s">
        <v>82</v>
      </c>
      <c r="I1472" t="s">
        <v>3183</v>
      </c>
      <c r="J1472">
        <v>28</v>
      </c>
      <c r="K1472" t="s">
        <v>84</v>
      </c>
      <c r="L1472" t="s">
        <v>85</v>
      </c>
      <c r="M1472" t="s">
        <v>86</v>
      </c>
      <c r="N1472">
        <v>2</v>
      </c>
      <c r="O1472" s="1">
        <v>44676.696388888886</v>
      </c>
      <c r="P1472" s="1">
        <v>44676.766145833331</v>
      </c>
      <c r="Q1472">
        <v>5554</v>
      </c>
      <c r="R1472">
        <v>473</v>
      </c>
      <c r="S1472" t="b">
        <v>0</v>
      </c>
      <c r="T1472" t="s">
        <v>87</v>
      </c>
      <c r="U1472" t="b">
        <v>0</v>
      </c>
      <c r="V1472" t="s">
        <v>158</v>
      </c>
      <c r="W1472" s="1">
        <v>44676.70244212963</v>
      </c>
      <c r="X1472">
        <v>362</v>
      </c>
      <c r="Y1472">
        <v>21</v>
      </c>
      <c r="Z1472">
        <v>0</v>
      </c>
      <c r="AA1472">
        <v>21</v>
      </c>
      <c r="AB1472">
        <v>0</v>
      </c>
      <c r="AC1472">
        <v>1</v>
      </c>
      <c r="AD1472">
        <v>7</v>
      </c>
      <c r="AE1472">
        <v>0</v>
      </c>
      <c r="AF1472">
        <v>0</v>
      </c>
      <c r="AG1472">
        <v>0</v>
      </c>
      <c r="AH1472" t="s">
        <v>182</v>
      </c>
      <c r="AI1472" s="1">
        <v>44676.766145833331</v>
      </c>
      <c r="AJ1472">
        <v>111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7</v>
      </c>
      <c r="AQ1472">
        <v>0</v>
      </c>
      <c r="AR1472">
        <v>0</v>
      </c>
      <c r="AS1472">
        <v>0</v>
      </c>
      <c r="AT1472" t="s">
        <v>87</v>
      </c>
      <c r="AU1472" t="s">
        <v>87</v>
      </c>
      <c r="AV1472" t="s">
        <v>87</v>
      </c>
      <c r="AW1472" t="s">
        <v>87</v>
      </c>
      <c r="AX1472" t="s">
        <v>87</v>
      </c>
      <c r="AY1472" t="s">
        <v>87</v>
      </c>
      <c r="AZ1472" t="s">
        <v>87</v>
      </c>
      <c r="BA1472" t="s">
        <v>87</v>
      </c>
      <c r="BB1472" t="s">
        <v>87</v>
      </c>
      <c r="BC1472" t="s">
        <v>87</v>
      </c>
      <c r="BD1472" t="s">
        <v>87</v>
      </c>
      <c r="BE1472" t="s">
        <v>87</v>
      </c>
    </row>
    <row r="1473" spans="1:57" hidden="1" x14ac:dyDescent="0.45">
      <c r="A1473" t="s">
        <v>3184</v>
      </c>
      <c r="B1473" t="s">
        <v>79</v>
      </c>
      <c r="C1473" t="s">
        <v>3185</v>
      </c>
      <c r="D1473" t="s">
        <v>81</v>
      </c>
      <c r="E1473" s="2" t="str">
        <f>HYPERLINK("capsilon://?command=openfolder&amp;siteaddress=FAM.docvelocity-na8.net&amp;folderid=FXB092F789-AF78-F65E-6E52-918C456C5BE3","FX22048783")</f>
        <v>FX22048783</v>
      </c>
      <c r="F1473" t="s">
        <v>19</v>
      </c>
      <c r="G1473" t="s">
        <v>19</v>
      </c>
      <c r="H1473" t="s">
        <v>82</v>
      </c>
      <c r="I1473" t="s">
        <v>3186</v>
      </c>
      <c r="J1473">
        <v>0</v>
      </c>
      <c r="K1473" t="s">
        <v>84</v>
      </c>
      <c r="L1473" t="s">
        <v>85</v>
      </c>
      <c r="M1473" t="s">
        <v>86</v>
      </c>
      <c r="N1473">
        <v>2</v>
      </c>
      <c r="O1473" s="1">
        <v>44676.698587962965</v>
      </c>
      <c r="P1473" s="1">
        <v>44676.76699074074</v>
      </c>
      <c r="Q1473">
        <v>5559</v>
      </c>
      <c r="R1473">
        <v>351</v>
      </c>
      <c r="S1473" t="b">
        <v>0</v>
      </c>
      <c r="T1473" t="s">
        <v>87</v>
      </c>
      <c r="U1473" t="b">
        <v>0</v>
      </c>
      <c r="V1473" t="s">
        <v>158</v>
      </c>
      <c r="W1473" s="1">
        <v>44676.705324074072</v>
      </c>
      <c r="X1473">
        <v>248</v>
      </c>
      <c r="Y1473">
        <v>9</v>
      </c>
      <c r="Z1473">
        <v>0</v>
      </c>
      <c r="AA1473">
        <v>9</v>
      </c>
      <c r="AB1473">
        <v>0</v>
      </c>
      <c r="AC1473">
        <v>0</v>
      </c>
      <c r="AD1473">
        <v>-9</v>
      </c>
      <c r="AE1473">
        <v>0</v>
      </c>
      <c r="AF1473">
        <v>0</v>
      </c>
      <c r="AG1473">
        <v>0</v>
      </c>
      <c r="AH1473" t="s">
        <v>182</v>
      </c>
      <c r="AI1473" s="1">
        <v>44676.76699074074</v>
      </c>
      <c r="AJ1473">
        <v>73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-9</v>
      </c>
      <c r="AQ1473">
        <v>0</v>
      </c>
      <c r="AR1473">
        <v>0</v>
      </c>
      <c r="AS1473">
        <v>0</v>
      </c>
      <c r="AT1473" t="s">
        <v>87</v>
      </c>
      <c r="AU1473" t="s">
        <v>87</v>
      </c>
      <c r="AV1473" t="s">
        <v>87</v>
      </c>
      <c r="AW1473" t="s">
        <v>87</v>
      </c>
      <c r="AX1473" t="s">
        <v>87</v>
      </c>
      <c r="AY1473" t="s">
        <v>87</v>
      </c>
      <c r="AZ1473" t="s">
        <v>87</v>
      </c>
      <c r="BA1473" t="s">
        <v>87</v>
      </c>
      <c r="BB1473" t="s">
        <v>87</v>
      </c>
      <c r="BC1473" t="s">
        <v>87</v>
      </c>
      <c r="BD1473" t="s">
        <v>87</v>
      </c>
      <c r="BE1473" t="s">
        <v>87</v>
      </c>
    </row>
    <row r="1474" spans="1:57" hidden="1" x14ac:dyDescent="0.45">
      <c r="A1474" t="s">
        <v>3187</v>
      </c>
      <c r="B1474" t="s">
        <v>79</v>
      </c>
      <c r="C1474" t="s">
        <v>3188</v>
      </c>
      <c r="D1474" t="s">
        <v>81</v>
      </c>
      <c r="E1474" s="2" t="str">
        <f>HYPERLINK("capsilon://?command=openfolder&amp;siteaddress=FAM.docvelocity-na8.net&amp;folderid=FXA1564F33-A430-2BF3-631A-BA48412E124C","FX22049215")</f>
        <v>FX22049215</v>
      </c>
      <c r="F1474" t="s">
        <v>19</v>
      </c>
      <c r="G1474" t="s">
        <v>19</v>
      </c>
      <c r="H1474" t="s">
        <v>82</v>
      </c>
      <c r="I1474" t="s">
        <v>3189</v>
      </c>
      <c r="J1474">
        <v>362</v>
      </c>
      <c r="K1474" t="s">
        <v>84</v>
      </c>
      <c r="L1474" t="s">
        <v>85</v>
      </c>
      <c r="M1474" t="s">
        <v>86</v>
      </c>
      <c r="N1474">
        <v>1</v>
      </c>
      <c r="O1474" s="1">
        <v>44676.704062500001</v>
      </c>
      <c r="P1474" s="1">
        <v>44676.736770833333</v>
      </c>
      <c r="Q1474">
        <v>2261</v>
      </c>
      <c r="R1474">
        <v>565</v>
      </c>
      <c r="S1474" t="b">
        <v>0</v>
      </c>
      <c r="T1474" t="s">
        <v>87</v>
      </c>
      <c r="U1474" t="b">
        <v>0</v>
      </c>
      <c r="V1474" t="s">
        <v>88</v>
      </c>
      <c r="W1474" s="1">
        <v>44676.736770833333</v>
      </c>
      <c r="X1474">
        <v>277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362</v>
      </c>
      <c r="AE1474">
        <v>331</v>
      </c>
      <c r="AF1474">
        <v>0</v>
      </c>
      <c r="AG1474">
        <v>13</v>
      </c>
      <c r="AH1474" t="s">
        <v>87</v>
      </c>
      <c r="AI1474" t="s">
        <v>87</v>
      </c>
      <c r="AJ1474" t="s">
        <v>87</v>
      </c>
      <c r="AK1474" t="s">
        <v>87</v>
      </c>
      <c r="AL1474" t="s">
        <v>87</v>
      </c>
      <c r="AM1474" t="s">
        <v>87</v>
      </c>
      <c r="AN1474" t="s">
        <v>87</v>
      </c>
      <c r="AO1474" t="s">
        <v>87</v>
      </c>
      <c r="AP1474" t="s">
        <v>87</v>
      </c>
      <c r="AQ1474" t="s">
        <v>87</v>
      </c>
      <c r="AR1474" t="s">
        <v>87</v>
      </c>
      <c r="AS1474" t="s">
        <v>87</v>
      </c>
      <c r="AT1474" t="s">
        <v>87</v>
      </c>
      <c r="AU1474" t="s">
        <v>87</v>
      </c>
      <c r="AV1474" t="s">
        <v>87</v>
      </c>
      <c r="AW1474" t="s">
        <v>87</v>
      </c>
      <c r="AX1474" t="s">
        <v>87</v>
      </c>
      <c r="AY1474" t="s">
        <v>87</v>
      </c>
      <c r="AZ1474" t="s">
        <v>87</v>
      </c>
      <c r="BA1474" t="s">
        <v>87</v>
      </c>
      <c r="BB1474" t="s">
        <v>87</v>
      </c>
      <c r="BC1474" t="s">
        <v>87</v>
      </c>
      <c r="BD1474" t="s">
        <v>87</v>
      </c>
      <c r="BE1474" t="s">
        <v>87</v>
      </c>
    </row>
    <row r="1475" spans="1:57" hidden="1" x14ac:dyDescent="0.45">
      <c r="A1475" t="s">
        <v>3190</v>
      </c>
      <c r="B1475" t="s">
        <v>79</v>
      </c>
      <c r="C1475" t="s">
        <v>3191</v>
      </c>
      <c r="D1475" t="s">
        <v>81</v>
      </c>
      <c r="E1475" s="2" t="str">
        <f>HYPERLINK("capsilon://?command=openfolder&amp;siteaddress=FAM.docvelocity-na8.net&amp;folderid=FX80D551A7-AD4C-E4F2-6AB0-79981DA55161","FX22049247")</f>
        <v>FX22049247</v>
      </c>
      <c r="F1475" t="s">
        <v>19</v>
      </c>
      <c r="G1475" t="s">
        <v>19</v>
      </c>
      <c r="H1475" t="s">
        <v>82</v>
      </c>
      <c r="I1475" t="s">
        <v>3192</v>
      </c>
      <c r="J1475">
        <v>831</v>
      </c>
      <c r="K1475" t="s">
        <v>84</v>
      </c>
      <c r="L1475" t="s">
        <v>85</v>
      </c>
      <c r="M1475" t="s">
        <v>86</v>
      </c>
      <c r="N1475">
        <v>1</v>
      </c>
      <c r="O1475" s="1">
        <v>44676.706886574073</v>
      </c>
      <c r="P1475" s="1">
        <v>44676.7419212963</v>
      </c>
      <c r="Q1475">
        <v>2316</v>
      </c>
      <c r="R1475">
        <v>711</v>
      </c>
      <c r="S1475" t="b">
        <v>0</v>
      </c>
      <c r="T1475" t="s">
        <v>87</v>
      </c>
      <c r="U1475" t="b">
        <v>0</v>
      </c>
      <c r="V1475" t="s">
        <v>88</v>
      </c>
      <c r="W1475" s="1">
        <v>44676.7419212963</v>
      </c>
      <c r="X1475">
        <v>421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831</v>
      </c>
      <c r="AE1475">
        <v>814</v>
      </c>
      <c r="AF1475">
        <v>0</v>
      </c>
      <c r="AG1475">
        <v>13</v>
      </c>
      <c r="AH1475" t="s">
        <v>87</v>
      </c>
      <c r="AI1475" t="s">
        <v>87</v>
      </c>
      <c r="AJ1475" t="s">
        <v>87</v>
      </c>
      <c r="AK1475" t="s">
        <v>87</v>
      </c>
      <c r="AL1475" t="s">
        <v>87</v>
      </c>
      <c r="AM1475" t="s">
        <v>87</v>
      </c>
      <c r="AN1475" t="s">
        <v>87</v>
      </c>
      <c r="AO1475" t="s">
        <v>87</v>
      </c>
      <c r="AP1475" t="s">
        <v>87</v>
      </c>
      <c r="AQ1475" t="s">
        <v>87</v>
      </c>
      <c r="AR1475" t="s">
        <v>87</v>
      </c>
      <c r="AS1475" t="s">
        <v>87</v>
      </c>
      <c r="AT1475" t="s">
        <v>87</v>
      </c>
      <c r="AU1475" t="s">
        <v>87</v>
      </c>
      <c r="AV1475" t="s">
        <v>87</v>
      </c>
      <c r="AW1475" t="s">
        <v>87</v>
      </c>
      <c r="AX1475" t="s">
        <v>87</v>
      </c>
      <c r="AY1475" t="s">
        <v>87</v>
      </c>
      <c r="AZ1475" t="s">
        <v>87</v>
      </c>
      <c r="BA1475" t="s">
        <v>87</v>
      </c>
      <c r="BB1475" t="s">
        <v>87</v>
      </c>
      <c r="BC1475" t="s">
        <v>87</v>
      </c>
      <c r="BD1475" t="s">
        <v>87</v>
      </c>
      <c r="BE1475" t="s">
        <v>87</v>
      </c>
    </row>
    <row r="1476" spans="1:57" hidden="1" x14ac:dyDescent="0.45">
      <c r="A1476" t="s">
        <v>3193</v>
      </c>
      <c r="B1476" t="s">
        <v>79</v>
      </c>
      <c r="C1476" t="s">
        <v>3194</v>
      </c>
      <c r="D1476" t="s">
        <v>81</v>
      </c>
      <c r="E1476" s="2" t="str">
        <f>HYPERLINK("capsilon://?command=openfolder&amp;siteaddress=FAM.docvelocity-na8.net&amp;folderid=FX47558BED-DDA6-1D61-AA42-2929C631AB6D","FX22047698")</f>
        <v>FX22047698</v>
      </c>
      <c r="F1476" t="s">
        <v>19</v>
      </c>
      <c r="G1476" t="s">
        <v>19</v>
      </c>
      <c r="H1476" t="s">
        <v>82</v>
      </c>
      <c r="I1476" t="s">
        <v>3195</v>
      </c>
      <c r="J1476">
        <v>0</v>
      </c>
      <c r="K1476" t="s">
        <v>84</v>
      </c>
      <c r="L1476" t="s">
        <v>85</v>
      </c>
      <c r="M1476" t="s">
        <v>86</v>
      </c>
      <c r="N1476">
        <v>2</v>
      </c>
      <c r="O1476" s="1">
        <v>44676.71597222222</v>
      </c>
      <c r="P1476" s="1">
        <v>44676.767870370371</v>
      </c>
      <c r="Q1476">
        <v>4253</v>
      </c>
      <c r="R1476">
        <v>231</v>
      </c>
      <c r="S1476" t="b">
        <v>0</v>
      </c>
      <c r="T1476" t="s">
        <v>87</v>
      </c>
      <c r="U1476" t="b">
        <v>0</v>
      </c>
      <c r="V1476" t="s">
        <v>130</v>
      </c>
      <c r="W1476" s="1">
        <v>44676.719293981485</v>
      </c>
      <c r="X1476">
        <v>156</v>
      </c>
      <c r="Y1476">
        <v>9</v>
      </c>
      <c r="Z1476">
        <v>0</v>
      </c>
      <c r="AA1476">
        <v>9</v>
      </c>
      <c r="AB1476">
        <v>0</v>
      </c>
      <c r="AC1476">
        <v>2</v>
      </c>
      <c r="AD1476">
        <v>-9</v>
      </c>
      <c r="AE1476">
        <v>0</v>
      </c>
      <c r="AF1476">
        <v>0</v>
      </c>
      <c r="AG1476">
        <v>0</v>
      </c>
      <c r="AH1476" t="s">
        <v>182</v>
      </c>
      <c r="AI1476" s="1">
        <v>44676.767870370371</v>
      </c>
      <c r="AJ1476">
        <v>75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-9</v>
      </c>
      <c r="AQ1476">
        <v>0</v>
      </c>
      <c r="AR1476">
        <v>0</v>
      </c>
      <c r="AS1476">
        <v>0</v>
      </c>
      <c r="AT1476" t="s">
        <v>87</v>
      </c>
      <c r="AU1476" t="s">
        <v>87</v>
      </c>
      <c r="AV1476" t="s">
        <v>87</v>
      </c>
      <c r="AW1476" t="s">
        <v>87</v>
      </c>
      <c r="AX1476" t="s">
        <v>87</v>
      </c>
      <c r="AY1476" t="s">
        <v>87</v>
      </c>
      <c r="AZ1476" t="s">
        <v>87</v>
      </c>
      <c r="BA1476" t="s">
        <v>87</v>
      </c>
      <c r="BB1476" t="s">
        <v>87</v>
      </c>
      <c r="BC1476" t="s">
        <v>87</v>
      </c>
      <c r="BD1476" t="s">
        <v>87</v>
      </c>
      <c r="BE1476" t="s">
        <v>87</v>
      </c>
    </row>
    <row r="1477" spans="1:57" hidden="1" x14ac:dyDescent="0.45">
      <c r="A1477" t="s">
        <v>3196</v>
      </c>
      <c r="B1477" t="s">
        <v>79</v>
      </c>
      <c r="C1477" t="s">
        <v>3197</v>
      </c>
      <c r="D1477" t="s">
        <v>81</v>
      </c>
      <c r="E1477" s="2" t="str">
        <f>HYPERLINK("capsilon://?command=openfolder&amp;siteaddress=FAM.docvelocity-na8.net&amp;folderid=FXF3B3D4A8-5788-3CE6-D26D-648618F5EDAE","FX22048369")</f>
        <v>FX22048369</v>
      </c>
      <c r="F1477" t="s">
        <v>19</v>
      </c>
      <c r="G1477" t="s">
        <v>19</v>
      </c>
      <c r="H1477" t="s">
        <v>82</v>
      </c>
      <c r="I1477" t="s">
        <v>3198</v>
      </c>
      <c r="J1477">
        <v>96</v>
      </c>
      <c r="K1477" t="s">
        <v>84</v>
      </c>
      <c r="L1477" t="s">
        <v>85</v>
      </c>
      <c r="M1477" t="s">
        <v>86</v>
      </c>
      <c r="N1477">
        <v>1</v>
      </c>
      <c r="O1477" s="1">
        <v>44676.726365740738</v>
      </c>
      <c r="P1477" s="1">
        <v>44676.744768518518</v>
      </c>
      <c r="Q1477">
        <v>1266</v>
      </c>
      <c r="R1477">
        <v>324</v>
      </c>
      <c r="S1477" t="b">
        <v>0</v>
      </c>
      <c r="T1477" t="s">
        <v>87</v>
      </c>
      <c r="U1477" t="b">
        <v>0</v>
      </c>
      <c r="V1477" t="s">
        <v>88</v>
      </c>
      <c r="W1477" s="1">
        <v>44676.744768518518</v>
      </c>
      <c r="X1477">
        <v>195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96</v>
      </c>
      <c r="AE1477">
        <v>84</v>
      </c>
      <c r="AF1477">
        <v>0</v>
      </c>
      <c r="AG1477">
        <v>6</v>
      </c>
      <c r="AH1477" t="s">
        <v>87</v>
      </c>
      <c r="AI1477" t="s">
        <v>87</v>
      </c>
      <c r="AJ1477" t="s">
        <v>87</v>
      </c>
      <c r="AK1477" t="s">
        <v>87</v>
      </c>
      <c r="AL1477" t="s">
        <v>87</v>
      </c>
      <c r="AM1477" t="s">
        <v>87</v>
      </c>
      <c r="AN1477" t="s">
        <v>87</v>
      </c>
      <c r="AO1477" t="s">
        <v>87</v>
      </c>
      <c r="AP1477" t="s">
        <v>87</v>
      </c>
      <c r="AQ1477" t="s">
        <v>87</v>
      </c>
      <c r="AR1477" t="s">
        <v>87</v>
      </c>
      <c r="AS1477" t="s">
        <v>87</v>
      </c>
      <c r="AT1477" t="s">
        <v>87</v>
      </c>
      <c r="AU1477" t="s">
        <v>87</v>
      </c>
      <c r="AV1477" t="s">
        <v>87</v>
      </c>
      <c r="AW1477" t="s">
        <v>87</v>
      </c>
      <c r="AX1477" t="s">
        <v>87</v>
      </c>
      <c r="AY1477" t="s">
        <v>87</v>
      </c>
      <c r="AZ1477" t="s">
        <v>87</v>
      </c>
      <c r="BA1477" t="s">
        <v>87</v>
      </c>
      <c r="BB1477" t="s">
        <v>87</v>
      </c>
      <c r="BC1477" t="s">
        <v>87</v>
      </c>
      <c r="BD1477" t="s">
        <v>87</v>
      </c>
      <c r="BE1477" t="s">
        <v>87</v>
      </c>
    </row>
    <row r="1478" spans="1:57" hidden="1" x14ac:dyDescent="0.45">
      <c r="A1478" t="s">
        <v>3199</v>
      </c>
      <c r="B1478" t="s">
        <v>79</v>
      </c>
      <c r="C1478" t="s">
        <v>2907</v>
      </c>
      <c r="D1478" t="s">
        <v>81</v>
      </c>
      <c r="E1478" s="2" t="str">
        <f>HYPERLINK("capsilon://?command=openfolder&amp;siteaddress=FAM.docvelocity-na8.net&amp;folderid=FX4D39D731-9714-EC60-36FB-2B9A6FDDE7D0","FX22048275")</f>
        <v>FX22048275</v>
      </c>
      <c r="F1478" t="s">
        <v>19</v>
      </c>
      <c r="G1478" t="s">
        <v>19</v>
      </c>
      <c r="H1478" t="s">
        <v>82</v>
      </c>
      <c r="I1478" t="s">
        <v>3150</v>
      </c>
      <c r="J1478">
        <v>747</v>
      </c>
      <c r="K1478" t="s">
        <v>84</v>
      </c>
      <c r="L1478" t="s">
        <v>85</v>
      </c>
      <c r="M1478" t="s">
        <v>86</v>
      </c>
      <c r="N1478">
        <v>2</v>
      </c>
      <c r="O1478" s="1">
        <v>44676.727743055555</v>
      </c>
      <c r="P1478" s="1">
        <v>44676.805509259262</v>
      </c>
      <c r="Q1478">
        <v>299</v>
      </c>
      <c r="R1478">
        <v>6420</v>
      </c>
      <c r="S1478" t="b">
        <v>0</v>
      </c>
      <c r="T1478" t="s">
        <v>87</v>
      </c>
      <c r="U1478" t="b">
        <v>1</v>
      </c>
      <c r="V1478" t="s">
        <v>1394</v>
      </c>
      <c r="W1478" s="1">
        <v>44676.781759259262</v>
      </c>
      <c r="X1478">
        <v>4542</v>
      </c>
      <c r="Y1478">
        <v>478</v>
      </c>
      <c r="Z1478">
        <v>0</v>
      </c>
      <c r="AA1478">
        <v>478</v>
      </c>
      <c r="AB1478">
        <v>42</v>
      </c>
      <c r="AC1478">
        <v>94</v>
      </c>
      <c r="AD1478">
        <v>269</v>
      </c>
      <c r="AE1478">
        <v>0</v>
      </c>
      <c r="AF1478">
        <v>0</v>
      </c>
      <c r="AG1478">
        <v>0</v>
      </c>
      <c r="AH1478" t="s">
        <v>182</v>
      </c>
      <c r="AI1478" s="1">
        <v>44676.805509259262</v>
      </c>
      <c r="AJ1478">
        <v>1854</v>
      </c>
      <c r="AK1478">
        <v>10</v>
      </c>
      <c r="AL1478">
        <v>0</v>
      </c>
      <c r="AM1478">
        <v>10</v>
      </c>
      <c r="AN1478">
        <v>42</v>
      </c>
      <c r="AO1478">
        <v>10</v>
      </c>
      <c r="AP1478">
        <v>259</v>
      </c>
      <c r="AQ1478">
        <v>0</v>
      </c>
      <c r="AR1478">
        <v>0</v>
      </c>
      <c r="AS1478">
        <v>0</v>
      </c>
      <c r="AT1478" t="s">
        <v>87</v>
      </c>
      <c r="AU1478" t="s">
        <v>87</v>
      </c>
      <c r="AV1478" t="s">
        <v>87</v>
      </c>
      <c r="AW1478" t="s">
        <v>87</v>
      </c>
      <c r="AX1478" t="s">
        <v>87</v>
      </c>
      <c r="AY1478" t="s">
        <v>87</v>
      </c>
      <c r="AZ1478" t="s">
        <v>87</v>
      </c>
      <c r="BA1478" t="s">
        <v>87</v>
      </c>
      <c r="BB1478" t="s">
        <v>87</v>
      </c>
      <c r="BC1478" t="s">
        <v>87</v>
      </c>
      <c r="BD1478" t="s">
        <v>87</v>
      </c>
      <c r="BE1478" t="s">
        <v>87</v>
      </c>
    </row>
    <row r="1479" spans="1:57" hidden="1" x14ac:dyDescent="0.45">
      <c r="A1479" t="s">
        <v>3200</v>
      </c>
      <c r="B1479" t="s">
        <v>79</v>
      </c>
      <c r="C1479" t="s">
        <v>3164</v>
      </c>
      <c r="D1479" t="s">
        <v>81</v>
      </c>
      <c r="E1479" s="2" t="str">
        <f>HYPERLINK("capsilon://?command=openfolder&amp;siteaddress=FAM.docvelocity-na8.net&amp;folderid=FXA69C4C4E-1551-5E49-1F4C-7F0A37F1A0E8","FX22043863")</f>
        <v>FX22043863</v>
      </c>
      <c r="F1479" t="s">
        <v>19</v>
      </c>
      <c r="G1479" t="s">
        <v>19</v>
      </c>
      <c r="H1479" t="s">
        <v>82</v>
      </c>
      <c r="I1479" t="s">
        <v>3165</v>
      </c>
      <c r="J1479">
        <v>880</v>
      </c>
      <c r="K1479" t="s">
        <v>84</v>
      </c>
      <c r="L1479" t="s">
        <v>85</v>
      </c>
      <c r="M1479" t="s">
        <v>86</v>
      </c>
      <c r="N1479">
        <v>2</v>
      </c>
      <c r="O1479" s="1">
        <v>44676.734618055554</v>
      </c>
      <c r="P1479" s="1">
        <v>44676.86917824074</v>
      </c>
      <c r="Q1479">
        <v>5003</v>
      </c>
      <c r="R1479">
        <v>6623</v>
      </c>
      <c r="S1479" t="b">
        <v>0</v>
      </c>
      <c r="T1479" t="s">
        <v>87</v>
      </c>
      <c r="U1479" t="b">
        <v>1</v>
      </c>
      <c r="V1479" t="s">
        <v>531</v>
      </c>
      <c r="W1479" s="1">
        <v>44676.791747685187</v>
      </c>
      <c r="X1479">
        <v>4216</v>
      </c>
      <c r="Y1479">
        <v>505</v>
      </c>
      <c r="Z1479">
        <v>0</v>
      </c>
      <c r="AA1479">
        <v>505</v>
      </c>
      <c r="AB1479">
        <v>162</v>
      </c>
      <c r="AC1479">
        <v>185</v>
      </c>
      <c r="AD1479">
        <v>375</v>
      </c>
      <c r="AE1479">
        <v>0</v>
      </c>
      <c r="AF1479">
        <v>0</v>
      </c>
      <c r="AG1479">
        <v>0</v>
      </c>
      <c r="AH1479" t="s">
        <v>200</v>
      </c>
      <c r="AI1479" s="1">
        <v>44676.86917824074</v>
      </c>
      <c r="AJ1479">
        <v>2297</v>
      </c>
      <c r="AK1479">
        <v>7</v>
      </c>
      <c r="AL1479">
        <v>0</v>
      </c>
      <c r="AM1479">
        <v>7</v>
      </c>
      <c r="AN1479">
        <v>162</v>
      </c>
      <c r="AO1479">
        <v>5</v>
      </c>
      <c r="AP1479">
        <v>368</v>
      </c>
      <c r="AQ1479">
        <v>0</v>
      </c>
      <c r="AR1479">
        <v>0</v>
      </c>
      <c r="AS1479">
        <v>0</v>
      </c>
      <c r="AT1479" t="s">
        <v>87</v>
      </c>
      <c r="AU1479" t="s">
        <v>87</v>
      </c>
      <c r="AV1479" t="s">
        <v>87</v>
      </c>
      <c r="AW1479" t="s">
        <v>87</v>
      </c>
      <c r="AX1479" t="s">
        <v>87</v>
      </c>
      <c r="AY1479" t="s">
        <v>87</v>
      </c>
      <c r="AZ1479" t="s">
        <v>87</v>
      </c>
      <c r="BA1479" t="s">
        <v>87</v>
      </c>
      <c r="BB1479" t="s">
        <v>87</v>
      </c>
      <c r="BC1479" t="s">
        <v>87</v>
      </c>
      <c r="BD1479" t="s">
        <v>87</v>
      </c>
      <c r="BE1479" t="s">
        <v>87</v>
      </c>
    </row>
    <row r="1480" spans="1:57" hidden="1" x14ac:dyDescent="0.45">
      <c r="A1480" t="s">
        <v>3201</v>
      </c>
      <c r="B1480" t="s">
        <v>79</v>
      </c>
      <c r="C1480" t="s">
        <v>3188</v>
      </c>
      <c r="D1480" t="s">
        <v>81</v>
      </c>
      <c r="E1480" s="2" t="str">
        <f>HYPERLINK("capsilon://?command=openfolder&amp;siteaddress=FAM.docvelocity-na8.net&amp;folderid=FXA1564F33-A430-2BF3-631A-BA48412E124C","FX22049215")</f>
        <v>FX22049215</v>
      </c>
      <c r="F1480" t="s">
        <v>19</v>
      </c>
      <c r="G1480" t="s">
        <v>19</v>
      </c>
      <c r="H1480" t="s">
        <v>82</v>
      </c>
      <c r="I1480" t="s">
        <v>3189</v>
      </c>
      <c r="J1480">
        <v>566</v>
      </c>
      <c r="K1480" t="s">
        <v>84</v>
      </c>
      <c r="L1480" t="s">
        <v>85</v>
      </c>
      <c r="M1480" t="s">
        <v>86</v>
      </c>
      <c r="N1480">
        <v>2</v>
      </c>
      <c r="O1480" s="1">
        <v>44676.737974537034</v>
      </c>
      <c r="P1480" s="1">
        <v>44676.81108796296</v>
      </c>
      <c r="Q1480">
        <v>1049</v>
      </c>
      <c r="R1480">
        <v>5268</v>
      </c>
      <c r="S1480" t="b">
        <v>0</v>
      </c>
      <c r="T1480" t="s">
        <v>87</v>
      </c>
      <c r="U1480" t="b">
        <v>1</v>
      </c>
      <c r="V1480" t="s">
        <v>1549</v>
      </c>
      <c r="W1480" s="1">
        <v>44676.784305555557</v>
      </c>
      <c r="X1480">
        <v>2975</v>
      </c>
      <c r="Y1480">
        <v>379</v>
      </c>
      <c r="Z1480">
        <v>0</v>
      </c>
      <c r="AA1480">
        <v>379</v>
      </c>
      <c r="AB1480">
        <v>84</v>
      </c>
      <c r="AC1480">
        <v>48</v>
      </c>
      <c r="AD1480">
        <v>187</v>
      </c>
      <c r="AE1480">
        <v>0</v>
      </c>
      <c r="AF1480">
        <v>0</v>
      </c>
      <c r="AG1480">
        <v>0</v>
      </c>
      <c r="AH1480" t="s">
        <v>115</v>
      </c>
      <c r="AI1480" s="1">
        <v>44676.81108796296</v>
      </c>
      <c r="AJ1480">
        <v>2215</v>
      </c>
      <c r="AK1480">
        <v>42</v>
      </c>
      <c r="AL1480">
        <v>0</v>
      </c>
      <c r="AM1480">
        <v>42</v>
      </c>
      <c r="AN1480">
        <v>84</v>
      </c>
      <c r="AO1480">
        <v>42</v>
      </c>
      <c r="AP1480">
        <v>145</v>
      </c>
      <c r="AQ1480">
        <v>0</v>
      </c>
      <c r="AR1480">
        <v>0</v>
      </c>
      <c r="AS1480">
        <v>0</v>
      </c>
      <c r="AT1480" t="s">
        <v>87</v>
      </c>
      <c r="AU1480" t="s">
        <v>87</v>
      </c>
      <c r="AV1480" t="s">
        <v>87</v>
      </c>
      <c r="AW1480" t="s">
        <v>87</v>
      </c>
      <c r="AX1480" t="s">
        <v>87</v>
      </c>
      <c r="AY1480" t="s">
        <v>87</v>
      </c>
      <c r="AZ1480" t="s">
        <v>87</v>
      </c>
      <c r="BA1480" t="s">
        <v>87</v>
      </c>
      <c r="BB1480" t="s">
        <v>87</v>
      </c>
      <c r="BC1480" t="s">
        <v>87</v>
      </c>
      <c r="BD1480" t="s">
        <v>87</v>
      </c>
      <c r="BE1480" t="s">
        <v>87</v>
      </c>
    </row>
    <row r="1481" spans="1:57" hidden="1" x14ac:dyDescent="0.45">
      <c r="A1481" t="s">
        <v>3202</v>
      </c>
      <c r="B1481" t="s">
        <v>79</v>
      </c>
      <c r="C1481" t="s">
        <v>3191</v>
      </c>
      <c r="D1481" t="s">
        <v>81</v>
      </c>
      <c r="E1481" s="2" t="str">
        <f>HYPERLINK("capsilon://?command=openfolder&amp;siteaddress=FAM.docvelocity-na8.net&amp;folderid=FX80D551A7-AD4C-E4F2-6AB0-79981DA55161","FX22049247")</f>
        <v>FX22049247</v>
      </c>
      <c r="F1481" t="s">
        <v>19</v>
      </c>
      <c r="G1481" t="s">
        <v>19</v>
      </c>
      <c r="H1481" t="s">
        <v>82</v>
      </c>
      <c r="I1481" t="s">
        <v>3192</v>
      </c>
      <c r="J1481">
        <v>1079</v>
      </c>
      <c r="K1481" t="s">
        <v>84</v>
      </c>
      <c r="L1481" t="s">
        <v>85</v>
      </c>
      <c r="M1481" t="s">
        <v>86</v>
      </c>
      <c r="N1481">
        <v>2</v>
      </c>
      <c r="O1481" s="1">
        <v>44676.74324074074</v>
      </c>
      <c r="P1481" s="1">
        <v>44677.120821759258</v>
      </c>
      <c r="Q1481">
        <v>24877</v>
      </c>
      <c r="R1481">
        <v>7746</v>
      </c>
      <c r="S1481" t="b">
        <v>0</v>
      </c>
      <c r="T1481" t="s">
        <v>87</v>
      </c>
      <c r="U1481" t="b">
        <v>1</v>
      </c>
      <c r="V1481" t="s">
        <v>133</v>
      </c>
      <c r="W1481" s="1">
        <v>44676.790937500002</v>
      </c>
      <c r="X1481">
        <v>3543</v>
      </c>
      <c r="Y1481">
        <v>780</v>
      </c>
      <c r="Z1481">
        <v>0</v>
      </c>
      <c r="AA1481">
        <v>780</v>
      </c>
      <c r="AB1481">
        <v>245</v>
      </c>
      <c r="AC1481">
        <v>100</v>
      </c>
      <c r="AD1481">
        <v>299</v>
      </c>
      <c r="AE1481">
        <v>0</v>
      </c>
      <c r="AF1481">
        <v>0</v>
      </c>
      <c r="AG1481">
        <v>0</v>
      </c>
      <c r="AH1481" t="s">
        <v>299</v>
      </c>
      <c r="AI1481" s="1">
        <v>44677.120821759258</v>
      </c>
      <c r="AJ1481">
        <v>3869</v>
      </c>
      <c r="AK1481">
        <v>6</v>
      </c>
      <c r="AL1481">
        <v>0</v>
      </c>
      <c r="AM1481">
        <v>6</v>
      </c>
      <c r="AN1481">
        <v>245</v>
      </c>
      <c r="AO1481">
        <v>6</v>
      </c>
      <c r="AP1481">
        <v>293</v>
      </c>
      <c r="AQ1481">
        <v>0</v>
      </c>
      <c r="AR1481">
        <v>0</v>
      </c>
      <c r="AS1481">
        <v>0</v>
      </c>
      <c r="AT1481" t="s">
        <v>87</v>
      </c>
      <c r="AU1481" t="s">
        <v>87</v>
      </c>
      <c r="AV1481" t="s">
        <v>87</v>
      </c>
      <c r="AW1481" t="s">
        <v>87</v>
      </c>
      <c r="AX1481" t="s">
        <v>87</v>
      </c>
      <c r="AY1481" t="s">
        <v>87</v>
      </c>
      <c r="AZ1481" t="s">
        <v>87</v>
      </c>
      <c r="BA1481" t="s">
        <v>87</v>
      </c>
      <c r="BB1481" t="s">
        <v>87</v>
      </c>
      <c r="BC1481" t="s">
        <v>87</v>
      </c>
      <c r="BD1481" t="s">
        <v>87</v>
      </c>
      <c r="BE1481" t="s">
        <v>87</v>
      </c>
    </row>
    <row r="1482" spans="1:57" hidden="1" x14ac:dyDescent="0.45">
      <c r="A1482" t="s">
        <v>3203</v>
      </c>
      <c r="B1482" t="s">
        <v>79</v>
      </c>
      <c r="C1482" t="s">
        <v>3197</v>
      </c>
      <c r="D1482" t="s">
        <v>81</v>
      </c>
      <c r="E1482" s="2" t="str">
        <f>HYPERLINK("capsilon://?command=openfolder&amp;siteaddress=FAM.docvelocity-na8.net&amp;folderid=FXF3B3D4A8-5788-3CE6-D26D-648618F5EDAE","FX22048369")</f>
        <v>FX22048369</v>
      </c>
      <c r="F1482" t="s">
        <v>19</v>
      </c>
      <c r="G1482" t="s">
        <v>19</v>
      </c>
      <c r="H1482" t="s">
        <v>82</v>
      </c>
      <c r="I1482" t="s">
        <v>3198</v>
      </c>
      <c r="J1482">
        <v>204</v>
      </c>
      <c r="K1482" t="s">
        <v>84</v>
      </c>
      <c r="L1482" t="s">
        <v>85</v>
      </c>
      <c r="M1482" t="s">
        <v>86</v>
      </c>
      <c r="N1482">
        <v>2</v>
      </c>
      <c r="O1482" s="1">
        <v>44676.745694444442</v>
      </c>
      <c r="P1482" s="1">
        <v>44677.191157407404</v>
      </c>
      <c r="Q1482">
        <v>34513</v>
      </c>
      <c r="R1482">
        <v>3975</v>
      </c>
      <c r="S1482" t="b">
        <v>0</v>
      </c>
      <c r="T1482" t="s">
        <v>87</v>
      </c>
      <c r="U1482" t="b">
        <v>1</v>
      </c>
      <c r="V1482" t="s">
        <v>98</v>
      </c>
      <c r="W1482" s="1">
        <v>44676.769097222219</v>
      </c>
      <c r="X1482">
        <v>1554</v>
      </c>
      <c r="Y1482">
        <v>166</v>
      </c>
      <c r="Z1482">
        <v>0</v>
      </c>
      <c r="AA1482">
        <v>166</v>
      </c>
      <c r="AB1482">
        <v>0</v>
      </c>
      <c r="AC1482">
        <v>28</v>
      </c>
      <c r="AD1482">
        <v>38</v>
      </c>
      <c r="AE1482">
        <v>0</v>
      </c>
      <c r="AF1482">
        <v>0</v>
      </c>
      <c r="AG1482">
        <v>0</v>
      </c>
      <c r="AH1482" t="s">
        <v>442</v>
      </c>
      <c r="AI1482" s="1">
        <v>44677.191157407404</v>
      </c>
      <c r="AJ1482">
        <v>688</v>
      </c>
      <c r="AK1482">
        <v>1</v>
      </c>
      <c r="AL1482">
        <v>0</v>
      </c>
      <c r="AM1482">
        <v>1</v>
      </c>
      <c r="AN1482">
        <v>42</v>
      </c>
      <c r="AO1482">
        <v>1</v>
      </c>
      <c r="AP1482">
        <v>37</v>
      </c>
      <c r="AQ1482">
        <v>0</v>
      </c>
      <c r="AR1482">
        <v>0</v>
      </c>
      <c r="AS1482">
        <v>0</v>
      </c>
      <c r="AT1482" t="s">
        <v>87</v>
      </c>
      <c r="AU1482" t="s">
        <v>87</v>
      </c>
      <c r="AV1482" t="s">
        <v>87</v>
      </c>
      <c r="AW1482" t="s">
        <v>87</v>
      </c>
      <c r="AX1482" t="s">
        <v>87</v>
      </c>
      <c r="AY1482" t="s">
        <v>87</v>
      </c>
      <c r="AZ1482" t="s">
        <v>87</v>
      </c>
      <c r="BA1482" t="s">
        <v>87</v>
      </c>
      <c r="BB1482" t="s">
        <v>87</v>
      </c>
      <c r="BC1482" t="s">
        <v>87</v>
      </c>
      <c r="BD1482" t="s">
        <v>87</v>
      </c>
      <c r="BE1482" t="s">
        <v>87</v>
      </c>
    </row>
    <row r="1483" spans="1:57" hidden="1" x14ac:dyDescent="0.45">
      <c r="A1483" t="s">
        <v>3204</v>
      </c>
      <c r="B1483" t="s">
        <v>79</v>
      </c>
      <c r="C1483" t="s">
        <v>3205</v>
      </c>
      <c r="D1483" t="s">
        <v>81</v>
      </c>
      <c r="E1483" s="2" t="str">
        <f>HYPERLINK("capsilon://?command=openfolder&amp;siteaddress=FAM.docvelocity-na8.net&amp;folderid=FX2D2FD94B-37CB-07A2-352B-9A29F4FBA3AA","FX22048371")</f>
        <v>FX22048371</v>
      </c>
      <c r="F1483" t="s">
        <v>19</v>
      </c>
      <c r="G1483" t="s">
        <v>19</v>
      </c>
      <c r="H1483" t="s">
        <v>82</v>
      </c>
      <c r="I1483" t="s">
        <v>3206</v>
      </c>
      <c r="J1483">
        <v>228</v>
      </c>
      <c r="K1483" t="s">
        <v>84</v>
      </c>
      <c r="L1483" t="s">
        <v>85</v>
      </c>
      <c r="M1483" t="s">
        <v>86</v>
      </c>
      <c r="N1483">
        <v>1</v>
      </c>
      <c r="O1483" s="1">
        <v>44676.751967592594</v>
      </c>
      <c r="P1483" s="1">
        <v>44676.858680555553</v>
      </c>
      <c r="Q1483">
        <v>7461</v>
      </c>
      <c r="R1483">
        <v>1759</v>
      </c>
      <c r="S1483" t="b">
        <v>0</v>
      </c>
      <c r="T1483" t="s">
        <v>87</v>
      </c>
      <c r="U1483" t="b">
        <v>0</v>
      </c>
      <c r="V1483" t="s">
        <v>320</v>
      </c>
      <c r="W1483" s="1">
        <v>44676.858680555553</v>
      </c>
      <c r="X1483">
        <v>1409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228</v>
      </c>
      <c r="AE1483">
        <v>204</v>
      </c>
      <c r="AF1483">
        <v>0</v>
      </c>
      <c r="AG1483">
        <v>10</v>
      </c>
      <c r="AH1483" t="s">
        <v>87</v>
      </c>
      <c r="AI1483" t="s">
        <v>87</v>
      </c>
      <c r="AJ1483" t="s">
        <v>87</v>
      </c>
      <c r="AK1483" t="s">
        <v>87</v>
      </c>
      <c r="AL1483" t="s">
        <v>87</v>
      </c>
      <c r="AM1483" t="s">
        <v>87</v>
      </c>
      <c r="AN1483" t="s">
        <v>87</v>
      </c>
      <c r="AO1483" t="s">
        <v>87</v>
      </c>
      <c r="AP1483" t="s">
        <v>87</v>
      </c>
      <c r="AQ1483" t="s">
        <v>87</v>
      </c>
      <c r="AR1483" t="s">
        <v>87</v>
      </c>
      <c r="AS1483" t="s">
        <v>87</v>
      </c>
      <c r="AT1483" t="s">
        <v>87</v>
      </c>
      <c r="AU1483" t="s">
        <v>87</v>
      </c>
      <c r="AV1483" t="s">
        <v>87</v>
      </c>
      <c r="AW1483" t="s">
        <v>87</v>
      </c>
      <c r="AX1483" t="s">
        <v>87</v>
      </c>
      <c r="AY1483" t="s">
        <v>87</v>
      </c>
      <c r="AZ1483" t="s">
        <v>87</v>
      </c>
      <c r="BA1483" t="s">
        <v>87</v>
      </c>
      <c r="BB1483" t="s">
        <v>87</v>
      </c>
      <c r="BC1483" t="s">
        <v>87</v>
      </c>
      <c r="BD1483" t="s">
        <v>87</v>
      </c>
      <c r="BE1483" t="s">
        <v>87</v>
      </c>
    </row>
    <row r="1484" spans="1:57" hidden="1" x14ac:dyDescent="0.45">
      <c r="A1484" t="s">
        <v>3207</v>
      </c>
      <c r="B1484" t="s">
        <v>79</v>
      </c>
      <c r="C1484" t="s">
        <v>3208</v>
      </c>
      <c r="D1484" t="s">
        <v>81</v>
      </c>
      <c r="E1484" s="2" t="str">
        <f t="shared" ref="E1484:E1491" si="36">HYPERLINK("capsilon://?command=openfolder&amp;siteaddress=FAM.docvelocity-na8.net&amp;folderid=FX7955AC8B-5524-A19E-E292-A2C6A193A9F8","FX22049285")</f>
        <v>FX22049285</v>
      </c>
      <c r="F1484" t="s">
        <v>19</v>
      </c>
      <c r="G1484" t="s">
        <v>19</v>
      </c>
      <c r="H1484" t="s">
        <v>82</v>
      </c>
      <c r="I1484" t="s">
        <v>3209</v>
      </c>
      <c r="J1484">
        <v>122</v>
      </c>
      <c r="K1484" t="s">
        <v>84</v>
      </c>
      <c r="L1484" t="s">
        <v>85</v>
      </c>
      <c r="M1484" t="s">
        <v>86</v>
      </c>
      <c r="N1484">
        <v>2</v>
      </c>
      <c r="O1484" s="1">
        <v>44676.755937499998</v>
      </c>
      <c r="P1484" s="1">
        <v>44676.776284722226</v>
      </c>
      <c r="Q1484">
        <v>363</v>
      </c>
      <c r="R1484">
        <v>1395</v>
      </c>
      <c r="S1484" t="b">
        <v>0</v>
      </c>
      <c r="T1484" t="s">
        <v>87</v>
      </c>
      <c r="U1484" t="b">
        <v>0</v>
      </c>
      <c r="V1484" t="s">
        <v>130</v>
      </c>
      <c r="W1484" s="1">
        <v>44676.764050925929</v>
      </c>
      <c r="X1484">
        <v>669</v>
      </c>
      <c r="Y1484">
        <v>43</v>
      </c>
      <c r="Z1484">
        <v>0</v>
      </c>
      <c r="AA1484">
        <v>43</v>
      </c>
      <c r="AB1484">
        <v>0</v>
      </c>
      <c r="AC1484">
        <v>17</v>
      </c>
      <c r="AD1484">
        <v>79</v>
      </c>
      <c r="AE1484">
        <v>0</v>
      </c>
      <c r="AF1484">
        <v>0</v>
      </c>
      <c r="AG1484">
        <v>0</v>
      </c>
      <c r="AH1484" t="s">
        <v>182</v>
      </c>
      <c r="AI1484" s="1">
        <v>44676.776284722226</v>
      </c>
      <c r="AJ1484">
        <v>726</v>
      </c>
      <c r="AK1484">
        <v>4</v>
      </c>
      <c r="AL1484">
        <v>0</v>
      </c>
      <c r="AM1484">
        <v>4</v>
      </c>
      <c r="AN1484">
        <v>0</v>
      </c>
      <c r="AO1484">
        <v>4</v>
      </c>
      <c r="AP1484">
        <v>75</v>
      </c>
      <c r="AQ1484">
        <v>0</v>
      </c>
      <c r="AR1484">
        <v>0</v>
      </c>
      <c r="AS1484">
        <v>0</v>
      </c>
      <c r="AT1484" t="s">
        <v>87</v>
      </c>
      <c r="AU1484" t="s">
        <v>87</v>
      </c>
      <c r="AV1484" t="s">
        <v>87</v>
      </c>
      <c r="AW1484" t="s">
        <v>87</v>
      </c>
      <c r="AX1484" t="s">
        <v>87</v>
      </c>
      <c r="AY1484" t="s">
        <v>87</v>
      </c>
      <c r="AZ1484" t="s">
        <v>87</v>
      </c>
      <c r="BA1484" t="s">
        <v>87</v>
      </c>
      <c r="BB1484" t="s">
        <v>87</v>
      </c>
      <c r="BC1484" t="s">
        <v>87</v>
      </c>
      <c r="BD1484" t="s">
        <v>87</v>
      </c>
      <c r="BE1484" t="s">
        <v>87</v>
      </c>
    </row>
    <row r="1485" spans="1:57" hidden="1" x14ac:dyDescent="0.45">
      <c r="A1485" t="s">
        <v>3210</v>
      </c>
      <c r="B1485" t="s">
        <v>79</v>
      </c>
      <c r="C1485" t="s">
        <v>3208</v>
      </c>
      <c r="D1485" t="s">
        <v>81</v>
      </c>
      <c r="E1485" s="2" t="str">
        <f t="shared" si="36"/>
        <v>FX22049285</v>
      </c>
      <c r="F1485" t="s">
        <v>19</v>
      </c>
      <c r="G1485" t="s">
        <v>19</v>
      </c>
      <c r="H1485" t="s">
        <v>82</v>
      </c>
      <c r="I1485" t="s">
        <v>3211</v>
      </c>
      <c r="J1485">
        <v>117</v>
      </c>
      <c r="K1485" t="s">
        <v>84</v>
      </c>
      <c r="L1485" t="s">
        <v>85</v>
      </c>
      <c r="M1485" t="s">
        <v>86</v>
      </c>
      <c r="N1485">
        <v>2</v>
      </c>
      <c r="O1485" s="1">
        <v>44676.756076388891</v>
      </c>
      <c r="P1485" s="1">
        <v>44676.7812962963</v>
      </c>
      <c r="Q1485">
        <v>1042</v>
      </c>
      <c r="R1485">
        <v>1137</v>
      </c>
      <c r="S1485" t="b">
        <v>0</v>
      </c>
      <c r="T1485" t="s">
        <v>87</v>
      </c>
      <c r="U1485" t="b">
        <v>0</v>
      </c>
      <c r="V1485" t="s">
        <v>114</v>
      </c>
      <c r="W1485" s="1">
        <v>44676.772407407407</v>
      </c>
      <c r="X1485">
        <v>810</v>
      </c>
      <c r="Y1485">
        <v>43</v>
      </c>
      <c r="Z1485">
        <v>0</v>
      </c>
      <c r="AA1485">
        <v>43</v>
      </c>
      <c r="AB1485">
        <v>0</v>
      </c>
      <c r="AC1485">
        <v>23</v>
      </c>
      <c r="AD1485">
        <v>74</v>
      </c>
      <c r="AE1485">
        <v>0</v>
      </c>
      <c r="AF1485">
        <v>0</v>
      </c>
      <c r="AG1485">
        <v>0</v>
      </c>
      <c r="AH1485" t="s">
        <v>115</v>
      </c>
      <c r="AI1485" s="1">
        <v>44676.7812962963</v>
      </c>
      <c r="AJ1485">
        <v>327</v>
      </c>
      <c r="AK1485">
        <v>3</v>
      </c>
      <c r="AL1485">
        <v>0</v>
      </c>
      <c r="AM1485">
        <v>3</v>
      </c>
      <c r="AN1485">
        <v>0</v>
      </c>
      <c r="AO1485">
        <v>3</v>
      </c>
      <c r="AP1485">
        <v>71</v>
      </c>
      <c r="AQ1485">
        <v>0</v>
      </c>
      <c r="AR1485">
        <v>0</v>
      </c>
      <c r="AS1485">
        <v>0</v>
      </c>
      <c r="AT1485" t="s">
        <v>87</v>
      </c>
      <c r="AU1485" t="s">
        <v>87</v>
      </c>
      <c r="AV1485" t="s">
        <v>87</v>
      </c>
      <c r="AW1485" t="s">
        <v>87</v>
      </c>
      <c r="AX1485" t="s">
        <v>87</v>
      </c>
      <c r="AY1485" t="s">
        <v>87</v>
      </c>
      <c r="AZ1485" t="s">
        <v>87</v>
      </c>
      <c r="BA1485" t="s">
        <v>87</v>
      </c>
      <c r="BB1485" t="s">
        <v>87</v>
      </c>
      <c r="BC1485" t="s">
        <v>87</v>
      </c>
      <c r="BD1485" t="s">
        <v>87</v>
      </c>
      <c r="BE1485" t="s">
        <v>87</v>
      </c>
    </row>
    <row r="1486" spans="1:57" hidden="1" x14ac:dyDescent="0.45">
      <c r="A1486" t="s">
        <v>3212</v>
      </c>
      <c r="B1486" t="s">
        <v>79</v>
      </c>
      <c r="C1486" t="s">
        <v>3208</v>
      </c>
      <c r="D1486" t="s">
        <v>81</v>
      </c>
      <c r="E1486" s="2" t="str">
        <f t="shared" si="36"/>
        <v>FX22049285</v>
      </c>
      <c r="F1486" t="s">
        <v>19</v>
      </c>
      <c r="G1486" t="s">
        <v>19</v>
      </c>
      <c r="H1486" t="s">
        <v>82</v>
      </c>
      <c r="I1486" t="s">
        <v>3213</v>
      </c>
      <c r="J1486">
        <v>139</v>
      </c>
      <c r="K1486" t="s">
        <v>84</v>
      </c>
      <c r="L1486" t="s">
        <v>85</v>
      </c>
      <c r="M1486" t="s">
        <v>86</v>
      </c>
      <c r="N1486">
        <v>2</v>
      </c>
      <c r="O1486" s="1">
        <v>44676.756238425929</v>
      </c>
      <c r="P1486" s="1">
        <v>44677.200046296297</v>
      </c>
      <c r="Q1486">
        <v>36972</v>
      </c>
      <c r="R1486">
        <v>1373</v>
      </c>
      <c r="S1486" t="b">
        <v>0</v>
      </c>
      <c r="T1486" t="s">
        <v>87</v>
      </c>
      <c r="U1486" t="b">
        <v>0</v>
      </c>
      <c r="V1486" t="s">
        <v>114</v>
      </c>
      <c r="W1486" s="1">
        <v>44676.782789351855</v>
      </c>
      <c r="X1486">
        <v>896</v>
      </c>
      <c r="Y1486">
        <v>57</v>
      </c>
      <c r="Z1486">
        <v>0</v>
      </c>
      <c r="AA1486">
        <v>57</v>
      </c>
      <c r="AB1486">
        <v>0</v>
      </c>
      <c r="AC1486">
        <v>22</v>
      </c>
      <c r="AD1486">
        <v>82</v>
      </c>
      <c r="AE1486">
        <v>0</v>
      </c>
      <c r="AF1486">
        <v>0</v>
      </c>
      <c r="AG1486">
        <v>0</v>
      </c>
      <c r="AH1486" t="s">
        <v>299</v>
      </c>
      <c r="AI1486" s="1">
        <v>44677.200046296297</v>
      </c>
      <c r="AJ1486">
        <v>271</v>
      </c>
      <c r="AK1486">
        <v>0</v>
      </c>
      <c r="AL1486">
        <v>0</v>
      </c>
      <c r="AM1486">
        <v>0</v>
      </c>
      <c r="AN1486">
        <v>0</v>
      </c>
      <c r="AO1486">
        <v>5</v>
      </c>
      <c r="AP1486">
        <v>82</v>
      </c>
      <c r="AQ1486">
        <v>0</v>
      </c>
      <c r="AR1486">
        <v>0</v>
      </c>
      <c r="AS1486">
        <v>0</v>
      </c>
      <c r="AT1486" t="s">
        <v>87</v>
      </c>
      <c r="AU1486" t="s">
        <v>87</v>
      </c>
      <c r="AV1486" t="s">
        <v>87</v>
      </c>
      <c r="AW1486" t="s">
        <v>87</v>
      </c>
      <c r="AX1486" t="s">
        <v>87</v>
      </c>
      <c r="AY1486" t="s">
        <v>87</v>
      </c>
      <c r="AZ1486" t="s">
        <v>87</v>
      </c>
      <c r="BA1486" t="s">
        <v>87</v>
      </c>
      <c r="BB1486" t="s">
        <v>87</v>
      </c>
      <c r="BC1486" t="s">
        <v>87</v>
      </c>
      <c r="BD1486" t="s">
        <v>87</v>
      </c>
      <c r="BE1486" t="s">
        <v>87</v>
      </c>
    </row>
    <row r="1487" spans="1:57" hidden="1" x14ac:dyDescent="0.45">
      <c r="A1487" t="s">
        <v>3214</v>
      </c>
      <c r="B1487" t="s">
        <v>79</v>
      </c>
      <c r="C1487" t="s">
        <v>3208</v>
      </c>
      <c r="D1487" t="s">
        <v>81</v>
      </c>
      <c r="E1487" s="2" t="str">
        <f t="shared" si="36"/>
        <v>FX22049285</v>
      </c>
      <c r="F1487" t="s">
        <v>19</v>
      </c>
      <c r="G1487" t="s">
        <v>19</v>
      </c>
      <c r="H1487" t="s">
        <v>82</v>
      </c>
      <c r="I1487" t="s">
        <v>3215</v>
      </c>
      <c r="J1487">
        <v>91</v>
      </c>
      <c r="K1487" t="s">
        <v>84</v>
      </c>
      <c r="L1487" t="s">
        <v>85</v>
      </c>
      <c r="M1487" t="s">
        <v>86</v>
      </c>
      <c r="N1487">
        <v>2</v>
      </c>
      <c r="O1487" s="1">
        <v>44676.756307870368</v>
      </c>
      <c r="P1487" s="1">
        <v>44676.785439814812</v>
      </c>
      <c r="Q1487">
        <v>1012</v>
      </c>
      <c r="R1487">
        <v>1505</v>
      </c>
      <c r="S1487" t="b">
        <v>0</v>
      </c>
      <c r="T1487" t="s">
        <v>87</v>
      </c>
      <c r="U1487" t="b">
        <v>0</v>
      </c>
      <c r="V1487" t="s">
        <v>130</v>
      </c>
      <c r="W1487" s="1">
        <v>44676.778831018521</v>
      </c>
      <c r="X1487">
        <v>1123</v>
      </c>
      <c r="Y1487">
        <v>44</v>
      </c>
      <c r="Z1487">
        <v>0</v>
      </c>
      <c r="AA1487">
        <v>44</v>
      </c>
      <c r="AB1487">
        <v>0</v>
      </c>
      <c r="AC1487">
        <v>5</v>
      </c>
      <c r="AD1487">
        <v>47</v>
      </c>
      <c r="AE1487">
        <v>0</v>
      </c>
      <c r="AF1487">
        <v>0</v>
      </c>
      <c r="AG1487">
        <v>0</v>
      </c>
      <c r="AH1487" t="s">
        <v>115</v>
      </c>
      <c r="AI1487" s="1">
        <v>44676.785439814812</v>
      </c>
      <c r="AJ1487">
        <v>357</v>
      </c>
      <c r="AK1487">
        <v>4</v>
      </c>
      <c r="AL1487">
        <v>0</v>
      </c>
      <c r="AM1487">
        <v>4</v>
      </c>
      <c r="AN1487">
        <v>0</v>
      </c>
      <c r="AO1487">
        <v>4</v>
      </c>
      <c r="AP1487">
        <v>43</v>
      </c>
      <c r="AQ1487">
        <v>0</v>
      </c>
      <c r="AR1487">
        <v>0</v>
      </c>
      <c r="AS1487">
        <v>0</v>
      </c>
      <c r="AT1487" t="s">
        <v>87</v>
      </c>
      <c r="AU1487" t="s">
        <v>87</v>
      </c>
      <c r="AV1487" t="s">
        <v>87</v>
      </c>
      <c r="AW1487" t="s">
        <v>87</v>
      </c>
      <c r="AX1487" t="s">
        <v>87</v>
      </c>
      <c r="AY1487" t="s">
        <v>87</v>
      </c>
      <c r="AZ1487" t="s">
        <v>87</v>
      </c>
      <c r="BA1487" t="s">
        <v>87</v>
      </c>
      <c r="BB1487" t="s">
        <v>87</v>
      </c>
      <c r="BC1487" t="s">
        <v>87</v>
      </c>
      <c r="BD1487" t="s">
        <v>87</v>
      </c>
      <c r="BE1487" t="s">
        <v>87</v>
      </c>
    </row>
    <row r="1488" spans="1:57" hidden="1" x14ac:dyDescent="0.45">
      <c r="A1488" t="s">
        <v>3216</v>
      </c>
      <c r="B1488" t="s">
        <v>79</v>
      </c>
      <c r="C1488" t="s">
        <v>3208</v>
      </c>
      <c r="D1488" t="s">
        <v>81</v>
      </c>
      <c r="E1488" s="2" t="str">
        <f t="shared" si="36"/>
        <v>FX22049285</v>
      </c>
      <c r="F1488" t="s">
        <v>19</v>
      </c>
      <c r="G1488" t="s">
        <v>19</v>
      </c>
      <c r="H1488" t="s">
        <v>82</v>
      </c>
      <c r="I1488" t="s">
        <v>3217</v>
      </c>
      <c r="J1488">
        <v>88</v>
      </c>
      <c r="K1488" t="s">
        <v>84</v>
      </c>
      <c r="L1488" t="s">
        <v>85</v>
      </c>
      <c r="M1488" t="s">
        <v>86</v>
      </c>
      <c r="N1488">
        <v>2</v>
      </c>
      <c r="O1488" s="1">
        <v>44676.75644675926</v>
      </c>
      <c r="P1488" s="1">
        <v>44677.203020833331</v>
      </c>
      <c r="Q1488">
        <v>37613</v>
      </c>
      <c r="R1488">
        <v>971</v>
      </c>
      <c r="S1488" t="b">
        <v>0</v>
      </c>
      <c r="T1488" t="s">
        <v>87</v>
      </c>
      <c r="U1488" t="b">
        <v>0</v>
      </c>
      <c r="V1488" t="s">
        <v>3131</v>
      </c>
      <c r="W1488" s="1">
        <v>44676.785219907404</v>
      </c>
      <c r="X1488">
        <v>402</v>
      </c>
      <c r="Y1488">
        <v>44</v>
      </c>
      <c r="Z1488">
        <v>0</v>
      </c>
      <c r="AA1488">
        <v>44</v>
      </c>
      <c r="AB1488">
        <v>0</v>
      </c>
      <c r="AC1488">
        <v>7</v>
      </c>
      <c r="AD1488">
        <v>44</v>
      </c>
      <c r="AE1488">
        <v>0</v>
      </c>
      <c r="AF1488">
        <v>0</v>
      </c>
      <c r="AG1488">
        <v>0</v>
      </c>
      <c r="AH1488" t="s">
        <v>1788</v>
      </c>
      <c r="AI1488" s="1">
        <v>44677.203020833331</v>
      </c>
      <c r="AJ1488">
        <v>421</v>
      </c>
      <c r="AK1488">
        <v>3</v>
      </c>
      <c r="AL1488">
        <v>0</v>
      </c>
      <c r="AM1488">
        <v>3</v>
      </c>
      <c r="AN1488">
        <v>0</v>
      </c>
      <c r="AO1488">
        <v>3</v>
      </c>
      <c r="AP1488">
        <v>41</v>
      </c>
      <c r="AQ1488">
        <v>0</v>
      </c>
      <c r="AR1488">
        <v>0</v>
      </c>
      <c r="AS1488">
        <v>0</v>
      </c>
      <c r="AT1488" t="s">
        <v>87</v>
      </c>
      <c r="AU1488" t="s">
        <v>87</v>
      </c>
      <c r="AV1488" t="s">
        <v>87</v>
      </c>
      <c r="AW1488" t="s">
        <v>87</v>
      </c>
      <c r="AX1488" t="s">
        <v>87</v>
      </c>
      <c r="AY1488" t="s">
        <v>87</v>
      </c>
      <c r="AZ1488" t="s">
        <v>87</v>
      </c>
      <c r="BA1488" t="s">
        <v>87</v>
      </c>
      <c r="BB1488" t="s">
        <v>87</v>
      </c>
      <c r="BC1488" t="s">
        <v>87</v>
      </c>
      <c r="BD1488" t="s">
        <v>87</v>
      </c>
      <c r="BE1488" t="s">
        <v>87</v>
      </c>
    </row>
    <row r="1489" spans="1:57" hidden="1" x14ac:dyDescent="0.45">
      <c r="A1489" t="s">
        <v>3218</v>
      </c>
      <c r="B1489" t="s">
        <v>79</v>
      </c>
      <c r="C1489" t="s">
        <v>3208</v>
      </c>
      <c r="D1489" t="s">
        <v>81</v>
      </c>
      <c r="E1489" s="2" t="str">
        <f t="shared" si="36"/>
        <v>FX22049285</v>
      </c>
      <c r="F1489" t="s">
        <v>19</v>
      </c>
      <c r="G1489" t="s">
        <v>19</v>
      </c>
      <c r="H1489" t="s">
        <v>82</v>
      </c>
      <c r="I1489" t="s">
        <v>3219</v>
      </c>
      <c r="J1489">
        <v>60</v>
      </c>
      <c r="K1489" t="s">
        <v>84</v>
      </c>
      <c r="L1489" t="s">
        <v>85</v>
      </c>
      <c r="M1489" t="s">
        <v>86</v>
      </c>
      <c r="N1489">
        <v>2</v>
      </c>
      <c r="O1489" s="1">
        <v>44676.756562499999</v>
      </c>
      <c r="P1489" s="1">
        <v>44677.201377314814</v>
      </c>
      <c r="Q1489">
        <v>37660</v>
      </c>
      <c r="R1489">
        <v>772</v>
      </c>
      <c r="S1489" t="b">
        <v>0</v>
      </c>
      <c r="T1489" t="s">
        <v>87</v>
      </c>
      <c r="U1489" t="b">
        <v>0</v>
      </c>
      <c r="V1489" t="s">
        <v>3131</v>
      </c>
      <c r="W1489" s="1">
        <v>44676.780555555553</v>
      </c>
      <c r="X1489">
        <v>494</v>
      </c>
      <c r="Y1489">
        <v>49</v>
      </c>
      <c r="Z1489">
        <v>0</v>
      </c>
      <c r="AA1489">
        <v>49</v>
      </c>
      <c r="AB1489">
        <v>0</v>
      </c>
      <c r="AC1489">
        <v>5</v>
      </c>
      <c r="AD1489">
        <v>11</v>
      </c>
      <c r="AE1489">
        <v>0</v>
      </c>
      <c r="AF1489">
        <v>0</v>
      </c>
      <c r="AG1489">
        <v>0</v>
      </c>
      <c r="AH1489" t="s">
        <v>1797</v>
      </c>
      <c r="AI1489" s="1">
        <v>44677.201377314814</v>
      </c>
      <c r="AJ1489">
        <v>270</v>
      </c>
      <c r="AK1489">
        <v>1</v>
      </c>
      <c r="AL1489">
        <v>0</v>
      </c>
      <c r="AM1489">
        <v>1</v>
      </c>
      <c r="AN1489">
        <v>0</v>
      </c>
      <c r="AO1489">
        <v>1</v>
      </c>
      <c r="AP1489">
        <v>10</v>
      </c>
      <c r="AQ1489">
        <v>0</v>
      </c>
      <c r="AR1489">
        <v>0</v>
      </c>
      <c r="AS1489">
        <v>0</v>
      </c>
      <c r="AT1489" t="s">
        <v>87</v>
      </c>
      <c r="AU1489" t="s">
        <v>87</v>
      </c>
      <c r="AV1489" t="s">
        <v>87</v>
      </c>
      <c r="AW1489" t="s">
        <v>87</v>
      </c>
      <c r="AX1489" t="s">
        <v>87</v>
      </c>
      <c r="AY1489" t="s">
        <v>87</v>
      </c>
      <c r="AZ1489" t="s">
        <v>87</v>
      </c>
      <c r="BA1489" t="s">
        <v>87</v>
      </c>
      <c r="BB1489" t="s">
        <v>87</v>
      </c>
      <c r="BC1489" t="s">
        <v>87</v>
      </c>
      <c r="BD1489" t="s">
        <v>87</v>
      </c>
      <c r="BE1489" t="s">
        <v>87</v>
      </c>
    </row>
    <row r="1490" spans="1:57" hidden="1" x14ac:dyDescent="0.45">
      <c r="A1490" t="s">
        <v>3220</v>
      </c>
      <c r="B1490" t="s">
        <v>79</v>
      </c>
      <c r="C1490" t="s">
        <v>3208</v>
      </c>
      <c r="D1490" t="s">
        <v>81</v>
      </c>
      <c r="E1490" s="2" t="str">
        <f t="shared" si="36"/>
        <v>FX22049285</v>
      </c>
      <c r="F1490" t="s">
        <v>19</v>
      </c>
      <c r="G1490" t="s">
        <v>19</v>
      </c>
      <c r="H1490" t="s">
        <v>82</v>
      </c>
      <c r="I1490" t="s">
        <v>3221</v>
      </c>
      <c r="J1490">
        <v>28</v>
      </c>
      <c r="K1490" t="s">
        <v>84</v>
      </c>
      <c r="L1490" t="s">
        <v>85</v>
      </c>
      <c r="M1490" t="s">
        <v>86</v>
      </c>
      <c r="N1490">
        <v>2</v>
      </c>
      <c r="O1490" s="1">
        <v>44676.756909722222</v>
      </c>
      <c r="P1490" s="1">
        <v>44677.200104166666</v>
      </c>
      <c r="Q1490">
        <v>38016</v>
      </c>
      <c r="R1490">
        <v>276</v>
      </c>
      <c r="S1490" t="b">
        <v>0</v>
      </c>
      <c r="T1490" t="s">
        <v>87</v>
      </c>
      <c r="U1490" t="b">
        <v>0</v>
      </c>
      <c r="V1490" t="s">
        <v>98</v>
      </c>
      <c r="W1490" s="1">
        <v>44676.771921296298</v>
      </c>
      <c r="X1490">
        <v>164</v>
      </c>
      <c r="Y1490">
        <v>21</v>
      </c>
      <c r="Z1490">
        <v>0</v>
      </c>
      <c r="AA1490">
        <v>21</v>
      </c>
      <c r="AB1490">
        <v>0</v>
      </c>
      <c r="AC1490">
        <v>1</v>
      </c>
      <c r="AD1490">
        <v>7</v>
      </c>
      <c r="AE1490">
        <v>0</v>
      </c>
      <c r="AF1490">
        <v>0</v>
      </c>
      <c r="AG1490">
        <v>0</v>
      </c>
      <c r="AH1490" t="s">
        <v>413</v>
      </c>
      <c r="AI1490" s="1">
        <v>44677.200104166666</v>
      </c>
      <c r="AJ1490">
        <v>112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7</v>
      </c>
      <c r="AQ1490">
        <v>0</v>
      </c>
      <c r="AR1490">
        <v>0</v>
      </c>
      <c r="AS1490">
        <v>0</v>
      </c>
      <c r="AT1490" t="s">
        <v>87</v>
      </c>
      <c r="AU1490" t="s">
        <v>87</v>
      </c>
      <c r="AV1490" t="s">
        <v>87</v>
      </c>
      <c r="AW1490" t="s">
        <v>87</v>
      </c>
      <c r="AX1490" t="s">
        <v>87</v>
      </c>
      <c r="AY1490" t="s">
        <v>87</v>
      </c>
      <c r="AZ1490" t="s">
        <v>87</v>
      </c>
      <c r="BA1490" t="s">
        <v>87</v>
      </c>
      <c r="BB1490" t="s">
        <v>87</v>
      </c>
      <c r="BC1490" t="s">
        <v>87</v>
      </c>
      <c r="BD1490" t="s">
        <v>87</v>
      </c>
      <c r="BE1490" t="s">
        <v>87</v>
      </c>
    </row>
    <row r="1491" spans="1:57" hidden="1" x14ac:dyDescent="0.45">
      <c r="A1491" t="s">
        <v>3222</v>
      </c>
      <c r="B1491" t="s">
        <v>79</v>
      </c>
      <c r="C1491" t="s">
        <v>3208</v>
      </c>
      <c r="D1491" t="s">
        <v>81</v>
      </c>
      <c r="E1491" s="2" t="str">
        <f t="shared" si="36"/>
        <v>FX22049285</v>
      </c>
      <c r="F1491" t="s">
        <v>19</v>
      </c>
      <c r="G1491" t="s">
        <v>19</v>
      </c>
      <c r="H1491" t="s">
        <v>82</v>
      </c>
      <c r="I1491" t="s">
        <v>3223</v>
      </c>
      <c r="J1491">
        <v>28</v>
      </c>
      <c r="K1491" t="s">
        <v>84</v>
      </c>
      <c r="L1491" t="s">
        <v>85</v>
      </c>
      <c r="M1491" t="s">
        <v>86</v>
      </c>
      <c r="N1491">
        <v>2</v>
      </c>
      <c r="O1491" s="1">
        <v>44676.757094907407</v>
      </c>
      <c r="P1491" s="1">
        <v>44677.201689814814</v>
      </c>
      <c r="Q1491">
        <v>38017</v>
      </c>
      <c r="R1491">
        <v>396</v>
      </c>
      <c r="S1491" t="b">
        <v>0</v>
      </c>
      <c r="T1491" t="s">
        <v>87</v>
      </c>
      <c r="U1491" t="b">
        <v>0</v>
      </c>
      <c r="V1491" t="s">
        <v>98</v>
      </c>
      <c r="W1491" s="1">
        <v>44676.77416666667</v>
      </c>
      <c r="X1491">
        <v>185</v>
      </c>
      <c r="Y1491">
        <v>21</v>
      </c>
      <c r="Z1491">
        <v>0</v>
      </c>
      <c r="AA1491">
        <v>21</v>
      </c>
      <c r="AB1491">
        <v>0</v>
      </c>
      <c r="AC1491">
        <v>0</v>
      </c>
      <c r="AD1491">
        <v>7</v>
      </c>
      <c r="AE1491">
        <v>0</v>
      </c>
      <c r="AF1491">
        <v>0</v>
      </c>
      <c r="AG1491">
        <v>0</v>
      </c>
      <c r="AH1491" t="s">
        <v>3224</v>
      </c>
      <c r="AI1491" s="1">
        <v>44677.201689814814</v>
      </c>
      <c r="AJ1491">
        <v>211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7</v>
      </c>
      <c r="AQ1491">
        <v>0</v>
      </c>
      <c r="AR1491">
        <v>0</v>
      </c>
      <c r="AS1491">
        <v>0</v>
      </c>
      <c r="AT1491" t="s">
        <v>87</v>
      </c>
      <c r="AU1491" t="s">
        <v>87</v>
      </c>
      <c r="AV1491" t="s">
        <v>87</v>
      </c>
      <c r="AW1491" t="s">
        <v>87</v>
      </c>
      <c r="AX1491" t="s">
        <v>87</v>
      </c>
      <c r="AY1491" t="s">
        <v>87</v>
      </c>
      <c r="AZ1491" t="s">
        <v>87</v>
      </c>
      <c r="BA1491" t="s">
        <v>87</v>
      </c>
      <c r="BB1491" t="s">
        <v>87</v>
      </c>
      <c r="BC1491" t="s">
        <v>87</v>
      </c>
      <c r="BD1491" t="s">
        <v>87</v>
      </c>
      <c r="BE1491" t="s">
        <v>87</v>
      </c>
    </row>
    <row r="1492" spans="1:57" hidden="1" x14ac:dyDescent="0.45">
      <c r="A1492" t="s">
        <v>3225</v>
      </c>
      <c r="B1492" t="s">
        <v>79</v>
      </c>
      <c r="C1492" t="s">
        <v>3226</v>
      </c>
      <c r="D1492" t="s">
        <v>81</v>
      </c>
      <c r="E1492" s="2" t="str">
        <f>HYPERLINK("capsilon://?command=openfolder&amp;siteaddress=FAM.docvelocity-na8.net&amp;folderid=FXCE411844-341A-E97E-476B-724123A43E50","FX22049272")</f>
        <v>FX22049272</v>
      </c>
      <c r="F1492" t="s">
        <v>19</v>
      </c>
      <c r="G1492" t="s">
        <v>19</v>
      </c>
      <c r="H1492" t="s">
        <v>82</v>
      </c>
      <c r="I1492" t="s">
        <v>3227</v>
      </c>
      <c r="J1492">
        <v>189</v>
      </c>
      <c r="K1492" t="s">
        <v>84</v>
      </c>
      <c r="L1492" t="s">
        <v>85</v>
      </c>
      <c r="M1492" t="s">
        <v>86</v>
      </c>
      <c r="N1492">
        <v>2</v>
      </c>
      <c r="O1492" s="1">
        <v>44676.773379629631</v>
      </c>
      <c r="P1492" s="1">
        <v>44677.209444444445</v>
      </c>
      <c r="Q1492">
        <v>35216</v>
      </c>
      <c r="R1492">
        <v>2460</v>
      </c>
      <c r="S1492" t="b">
        <v>0</v>
      </c>
      <c r="T1492" t="s">
        <v>87</v>
      </c>
      <c r="U1492" t="b">
        <v>0</v>
      </c>
      <c r="V1492" t="s">
        <v>130</v>
      </c>
      <c r="W1492" s="1">
        <v>44676.794641203705</v>
      </c>
      <c r="X1492">
        <v>1556</v>
      </c>
      <c r="Y1492">
        <v>168</v>
      </c>
      <c r="Z1492">
        <v>0</v>
      </c>
      <c r="AA1492">
        <v>168</v>
      </c>
      <c r="AB1492">
        <v>0</v>
      </c>
      <c r="AC1492">
        <v>10</v>
      </c>
      <c r="AD1492">
        <v>21</v>
      </c>
      <c r="AE1492">
        <v>0</v>
      </c>
      <c r="AF1492">
        <v>0</v>
      </c>
      <c r="AG1492">
        <v>0</v>
      </c>
      <c r="AH1492" t="s">
        <v>299</v>
      </c>
      <c r="AI1492" s="1">
        <v>44677.209444444445</v>
      </c>
      <c r="AJ1492">
        <v>584</v>
      </c>
      <c r="AK1492">
        <v>1</v>
      </c>
      <c r="AL1492">
        <v>0</v>
      </c>
      <c r="AM1492">
        <v>1</v>
      </c>
      <c r="AN1492">
        <v>0</v>
      </c>
      <c r="AO1492">
        <v>1</v>
      </c>
      <c r="AP1492">
        <v>20</v>
      </c>
      <c r="AQ1492">
        <v>0</v>
      </c>
      <c r="AR1492">
        <v>0</v>
      </c>
      <c r="AS1492">
        <v>0</v>
      </c>
      <c r="AT1492" t="s">
        <v>87</v>
      </c>
      <c r="AU1492" t="s">
        <v>87</v>
      </c>
      <c r="AV1492" t="s">
        <v>87</v>
      </c>
      <c r="AW1492" t="s">
        <v>87</v>
      </c>
      <c r="AX1492" t="s">
        <v>87</v>
      </c>
      <c r="AY1492" t="s">
        <v>87</v>
      </c>
      <c r="AZ1492" t="s">
        <v>87</v>
      </c>
      <c r="BA1492" t="s">
        <v>87</v>
      </c>
      <c r="BB1492" t="s">
        <v>87</v>
      </c>
      <c r="BC1492" t="s">
        <v>87</v>
      </c>
      <c r="BD1492" t="s">
        <v>87</v>
      </c>
      <c r="BE1492" t="s">
        <v>87</v>
      </c>
    </row>
    <row r="1493" spans="1:57" hidden="1" x14ac:dyDescent="0.45">
      <c r="A1493" t="s">
        <v>3228</v>
      </c>
      <c r="B1493" t="s">
        <v>79</v>
      </c>
      <c r="C1493" t="s">
        <v>3185</v>
      </c>
      <c r="D1493" t="s">
        <v>81</v>
      </c>
      <c r="E1493" s="2" t="str">
        <f>HYPERLINK("capsilon://?command=openfolder&amp;siteaddress=FAM.docvelocity-na8.net&amp;folderid=FXB092F789-AF78-F65E-6E52-918C456C5BE3","FX22048783")</f>
        <v>FX22048783</v>
      </c>
      <c r="F1493" t="s">
        <v>19</v>
      </c>
      <c r="G1493" t="s">
        <v>19</v>
      </c>
      <c r="H1493" t="s">
        <v>82</v>
      </c>
      <c r="I1493" t="s">
        <v>3229</v>
      </c>
      <c r="J1493">
        <v>356</v>
      </c>
      <c r="K1493" t="s">
        <v>84</v>
      </c>
      <c r="L1493" t="s">
        <v>85</v>
      </c>
      <c r="M1493" t="s">
        <v>86</v>
      </c>
      <c r="N1493">
        <v>1</v>
      </c>
      <c r="O1493" s="1">
        <v>44676.773564814815</v>
      </c>
      <c r="P1493" s="1">
        <v>44676.88490740741</v>
      </c>
      <c r="Q1493">
        <v>8434</v>
      </c>
      <c r="R1493">
        <v>1186</v>
      </c>
      <c r="S1493" t="b">
        <v>0</v>
      </c>
      <c r="T1493" t="s">
        <v>87</v>
      </c>
      <c r="U1493" t="b">
        <v>0</v>
      </c>
      <c r="V1493" t="s">
        <v>320</v>
      </c>
      <c r="W1493" s="1">
        <v>44676.88490740741</v>
      </c>
      <c r="X1493">
        <v>371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356</v>
      </c>
      <c r="AE1493">
        <v>339</v>
      </c>
      <c r="AF1493">
        <v>0</v>
      </c>
      <c r="AG1493">
        <v>7</v>
      </c>
      <c r="AH1493" t="s">
        <v>87</v>
      </c>
      <c r="AI1493" t="s">
        <v>87</v>
      </c>
      <c r="AJ1493" t="s">
        <v>87</v>
      </c>
      <c r="AK1493" t="s">
        <v>87</v>
      </c>
      <c r="AL1493" t="s">
        <v>87</v>
      </c>
      <c r="AM1493" t="s">
        <v>87</v>
      </c>
      <c r="AN1493" t="s">
        <v>87</v>
      </c>
      <c r="AO1493" t="s">
        <v>87</v>
      </c>
      <c r="AP1493" t="s">
        <v>87</v>
      </c>
      <c r="AQ1493" t="s">
        <v>87</v>
      </c>
      <c r="AR1493" t="s">
        <v>87</v>
      </c>
      <c r="AS1493" t="s">
        <v>87</v>
      </c>
      <c r="AT1493" t="s">
        <v>87</v>
      </c>
      <c r="AU1493" t="s">
        <v>87</v>
      </c>
      <c r="AV1493" t="s">
        <v>87</v>
      </c>
      <c r="AW1493" t="s">
        <v>87</v>
      </c>
      <c r="AX1493" t="s">
        <v>87</v>
      </c>
      <c r="AY1493" t="s">
        <v>87</v>
      </c>
      <c r="AZ1493" t="s">
        <v>87</v>
      </c>
      <c r="BA1493" t="s">
        <v>87</v>
      </c>
      <c r="BB1493" t="s">
        <v>87</v>
      </c>
      <c r="BC1493" t="s">
        <v>87</v>
      </c>
      <c r="BD1493" t="s">
        <v>87</v>
      </c>
      <c r="BE1493" t="s">
        <v>87</v>
      </c>
    </row>
    <row r="1494" spans="1:57" hidden="1" x14ac:dyDescent="0.45">
      <c r="A1494" t="s">
        <v>3230</v>
      </c>
      <c r="B1494" t="s">
        <v>79</v>
      </c>
      <c r="C1494" t="s">
        <v>2392</v>
      </c>
      <c r="D1494" t="s">
        <v>81</v>
      </c>
      <c r="E1494" s="2" t="str">
        <f>HYPERLINK("capsilon://?command=openfolder&amp;siteaddress=FAM.docvelocity-na8.net&amp;folderid=FX09797ACB-8713-80CE-9A46-E0D2C2092E36","FX22038812")</f>
        <v>FX22038812</v>
      </c>
      <c r="F1494" t="s">
        <v>19</v>
      </c>
      <c r="G1494" t="s">
        <v>19</v>
      </c>
      <c r="H1494" t="s">
        <v>82</v>
      </c>
      <c r="I1494" t="s">
        <v>2823</v>
      </c>
      <c r="J1494">
        <v>372</v>
      </c>
      <c r="K1494" t="s">
        <v>84</v>
      </c>
      <c r="L1494" t="s">
        <v>85</v>
      </c>
      <c r="M1494" t="s">
        <v>86</v>
      </c>
      <c r="N1494">
        <v>2</v>
      </c>
      <c r="O1494" s="1">
        <v>44655.641886574071</v>
      </c>
      <c r="P1494" s="1">
        <v>44655.729189814818</v>
      </c>
      <c r="Q1494">
        <v>4796</v>
      </c>
      <c r="R1494">
        <v>2747</v>
      </c>
      <c r="S1494" t="b">
        <v>0</v>
      </c>
      <c r="T1494" t="s">
        <v>87</v>
      </c>
      <c r="U1494" t="b">
        <v>1</v>
      </c>
      <c r="V1494" t="s">
        <v>531</v>
      </c>
      <c r="W1494" s="1">
        <v>44655.65997685185</v>
      </c>
      <c r="X1494">
        <v>1461</v>
      </c>
      <c r="Y1494">
        <v>263</v>
      </c>
      <c r="Z1494">
        <v>0</v>
      </c>
      <c r="AA1494">
        <v>263</v>
      </c>
      <c r="AB1494">
        <v>0</v>
      </c>
      <c r="AC1494">
        <v>12</v>
      </c>
      <c r="AD1494">
        <v>109</v>
      </c>
      <c r="AE1494">
        <v>0</v>
      </c>
      <c r="AF1494">
        <v>0</v>
      </c>
      <c r="AG1494">
        <v>0</v>
      </c>
      <c r="AH1494" t="s">
        <v>182</v>
      </c>
      <c r="AI1494" s="1">
        <v>44655.729189814818</v>
      </c>
      <c r="AJ1494">
        <v>1278</v>
      </c>
      <c r="AK1494">
        <v>2</v>
      </c>
      <c r="AL1494">
        <v>0</v>
      </c>
      <c r="AM1494">
        <v>2</v>
      </c>
      <c r="AN1494">
        <v>0</v>
      </c>
      <c r="AO1494">
        <v>2</v>
      </c>
      <c r="AP1494">
        <v>107</v>
      </c>
      <c r="AQ1494">
        <v>0</v>
      </c>
      <c r="AR1494">
        <v>0</v>
      </c>
      <c r="AS1494">
        <v>0</v>
      </c>
      <c r="AT1494" t="s">
        <v>87</v>
      </c>
      <c r="AU1494" t="s">
        <v>87</v>
      </c>
      <c r="AV1494" t="s">
        <v>87</v>
      </c>
      <c r="AW1494" t="s">
        <v>87</v>
      </c>
      <c r="AX1494" t="s">
        <v>87</v>
      </c>
      <c r="AY1494" t="s">
        <v>87</v>
      </c>
      <c r="AZ1494" t="s">
        <v>87</v>
      </c>
      <c r="BA1494" t="s">
        <v>87</v>
      </c>
      <c r="BB1494" t="s">
        <v>87</v>
      </c>
      <c r="BC1494" t="s">
        <v>87</v>
      </c>
      <c r="BD1494" t="s">
        <v>87</v>
      </c>
      <c r="BE1494" t="s">
        <v>87</v>
      </c>
    </row>
    <row r="1495" spans="1:57" hidden="1" x14ac:dyDescent="0.45">
      <c r="A1495" t="s">
        <v>3231</v>
      </c>
      <c r="B1495" t="s">
        <v>79</v>
      </c>
      <c r="C1495" t="s">
        <v>3232</v>
      </c>
      <c r="D1495" t="s">
        <v>81</v>
      </c>
      <c r="E1495" s="2" t="str">
        <f>HYPERLINK("capsilon://?command=openfolder&amp;siteaddress=FAM.docvelocity-na8.net&amp;folderid=FX193FCC56-64C7-C640-5BD0-EB7755AFB6E0","FX22049382")</f>
        <v>FX22049382</v>
      </c>
      <c r="F1495" t="s">
        <v>19</v>
      </c>
      <c r="G1495" t="s">
        <v>19</v>
      </c>
      <c r="H1495" t="s">
        <v>82</v>
      </c>
      <c r="I1495" t="s">
        <v>3233</v>
      </c>
      <c r="J1495">
        <v>250</v>
      </c>
      <c r="K1495" t="s">
        <v>84</v>
      </c>
      <c r="L1495" t="s">
        <v>85</v>
      </c>
      <c r="M1495" t="s">
        <v>86</v>
      </c>
      <c r="N1495">
        <v>1</v>
      </c>
      <c r="O1495" s="1">
        <v>44676.809340277781</v>
      </c>
      <c r="P1495" s="1">
        <v>44676.893437500003</v>
      </c>
      <c r="Q1495">
        <v>6759</v>
      </c>
      <c r="R1495">
        <v>507</v>
      </c>
      <c r="S1495" t="b">
        <v>0</v>
      </c>
      <c r="T1495" t="s">
        <v>87</v>
      </c>
      <c r="U1495" t="b">
        <v>0</v>
      </c>
      <c r="V1495" t="s">
        <v>351</v>
      </c>
      <c r="W1495" s="1">
        <v>44676.893437500003</v>
      </c>
      <c r="X1495">
        <v>335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250</v>
      </c>
      <c r="AE1495">
        <v>226</v>
      </c>
      <c r="AF1495">
        <v>0</v>
      </c>
      <c r="AG1495">
        <v>6</v>
      </c>
      <c r="AH1495" t="s">
        <v>87</v>
      </c>
      <c r="AI1495" t="s">
        <v>87</v>
      </c>
      <c r="AJ1495" t="s">
        <v>87</v>
      </c>
      <c r="AK1495" t="s">
        <v>87</v>
      </c>
      <c r="AL1495" t="s">
        <v>87</v>
      </c>
      <c r="AM1495" t="s">
        <v>87</v>
      </c>
      <c r="AN1495" t="s">
        <v>87</v>
      </c>
      <c r="AO1495" t="s">
        <v>87</v>
      </c>
      <c r="AP1495" t="s">
        <v>87</v>
      </c>
      <c r="AQ1495" t="s">
        <v>87</v>
      </c>
      <c r="AR1495" t="s">
        <v>87</v>
      </c>
      <c r="AS1495" t="s">
        <v>87</v>
      </c>
      <c r="AT1495" t="s">
        <v>87</v>
      </c>
      <c r="AU1495" t="s">
        <v>87</v>
      </c>
      <c r="AV1495" t="s">
        <v>87</v>
      </c>
      <c r="AW1495" t="s">
        <v>87</v>
      </c>
      <c r="AX1495" t="s">
        <v>87</v>
      </c>
      <c r="AY1495" t="s">
        <v>87</v>
      </c>
      <c r="AZ1495" t="s">
        <v>87</v>
      </c>
      <c r="BA1495" t="s">
        <v>87</v>
      </c>
      <c r="BB1495" t="s">
        <v>87</v>
      </c>
      <c r="BC1495" t="s">
        <v>87</v>
      </c>
      <c r="BD1495" t="s">
        <v>87</v>
      </c>
      <c r="BE1495" t="s">
        <v>87</v>
      </c>
    </row>
    <row r="1496" spans="1:57" hidden="1" x14ac:dyDescent="0.45">
      <c r="A1496" t="s">
        <v>3234</v>
      </c>
      <c r="B1496" t="s">
        <v>79</v>
      </c>
      <c r="C1496" t="s">
        <v>3235</v>
      </c>
      <c r="D1496" t="s">
        <v>81</v>
      </c>
      <c r="E1496" s="2" t="str">
        <f>HYPERLINK("capsilon://?command=openfolder&amp;siteaddress=FAM.docvelocity-na8.net&amp;folderid=FX1EE26BC6-EB80-772F-A2CE-3410E7B98BD3","FX22049279")</f>
        <v>FX22049279</v>
      </c>
      <c r="F1496" t="s">
        <v>19</v>
      </c>
      <c r="G1496" t="s">
        <v>19</v>
      </c>
      <c r="H1496" t="s">
        <v>82</v>
      </c>
      <c r="I1496" t="s">
        <v>3236</v>
      </c>
      <c r="J1496">
        <v>60</v>
      </c>
      <c r="K1496" t="s">
        <v>84</v>
      </c>
      <c r="L1496" t="s">
        <v>85</v>
      </c>
      <c r="M1496" t="s">
        <v>86</v>
      </c>
      <c r="N1496">
        <v>1</v>
      </c>
      <c r="O1496" s="1">
        <v>44676.81113425926</v>
      </c>
      <c r="P1496" s="1">
        <v>44676.895497685182</v>
      </c>
      <c r="Q1496">
        <v>7112</v>
      </c>
      <c r="R1496">
        <v>177</v>
      </c>
      <c r="S1496" t="b">
        <v>0</v>
      </c>
      <c r="T1496" t="s">
        <v>87</v>
      </c>
      <c r="U1496" t="b">
        <v>0</v>
      </c>
      <c r="V1496" t="s">
        <v>351</v>
      </c>
      <c r="W1496" s="1">
        <v>44676.895497685182</v>
      </c>
      <c r="X1496">
        <v>177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60</v>
      </c>
      <c r="AE1496">
        <v>48</v>
      </c>
      <c r="AF1496">
        <v>0</v>
      </c>
      <c r="AG1496">
        <v>3</v>
      </c>
      <c r="AH1496" t="s">
        <v>87</v>
      </c>
      <c r="AI1496" t="s">
        <v>87</v>
      </c>
      <c r="AJ1496" t="s">
        <v>87</v>
      </c>
      <c r="AK1496" t="s">
        <v>87</v>
      </c>
      <c r="AL1496" t="s">
        <v>87</v>
      </c>
      <c r="AM1496" t="s">
        <v>87</v>
      </c>
      <c r="AN1496" t="s">
        <v>87</v>
      </c>
      <c r="AO1496" t="s">
        <v>87</v>
      </c>
      <c r="AP1496" t="s">
        <v>87</v>
      </c>
      <c r="AQ1496" t="s">
        <v>87</v>
      </c>
      <c r="AR1496" t="s">
        <v>87</v>
      </c>
      <c r="AS1496" t="s">
        <v>87</v>
      </c>
      <c r="AT1496" t="s">
        <v>87</v>
      </c>
      <c r="AU1496" t="s">
        <v>87</v>
      </c>
      <c r="AV1496" t="s">
        <v>87</v>
      </c>
      <c r="AW1496" t="s">
        <v>87</v>
      </c>
      <c r="AX1496" t="s">
        <v>87</v>
      </c>
      <c r="AY1496" t="s">
        <v>87</v>
      </c>
      <c r="AZ1496" t="s">
        <v>87</v>
      </c>
      <c r="BA1496" t="s">
        <v>87</v>
      </c>
      <c r="BB1496" t="s">
        <v>87</v>
      </c>
      <c r="BC1496" t="s">
        <v>87</v>
      </c>
      <c r="BD1496" t="s">
        <v>87</v>
      </c>
      <c r="BE1496" t="s">
        <v>87</v>
      </c>
    </row>
    <row r="1497" spans="1:57" hidden="1" x14ac:dyDescent="0.45">
      <c r="A1497" t="s">
        <v>3237</v>
      </c>
      <c r="B1497" t="s">
        <v>79</v>
      </c>
      <c r="C1497" t="s">
        <v>3238</v>
      </c>
      <c r="D1497" t="s">
        <v>81</v>
      </c>
      <c r="E1497" s="2" t="str">
        <f>HYPERLINK("capsilon://?command=openfolder&amp;siteaddress=FAM.docvelocity-na8.net&amp;folderid=FXACC1DB58-0B80-7F99-8927-0AE8632BE9B5","FX22045439")</f>
        <v>FX22045439</v>
      </c>
      <c r="F1497" t="s">
        <v>19</v>
      </c>
      <c r="G1497" t="s">
        <v>19</v>
      </c>
      <c r="H1497" t="s">
        <v>82</v>
      </c>
      <c r="I1497" t="s">
        <v>3239</v>
      </c>
      <c r="J1497">
        <v>154</v>
      </c>
      <c r="K1497" t="s">
        <v>84</v>
      </c>
      <c r="L1497" t="s">
        <v>85</v>
      </c>
      <c r="M1497" t="s">
        <v>86</v>
      </c>
      <c r="N1497">
        <v>1</v>
      </c>
      <c r="O1497" s="1">
        <v>44676.824814814812</v>
      </c>
      <c r="P1497" s="1">
        <v>44676.941134259258</v>
      </c>
      <c r="Q1497">
        <v>9704</v>
      </c>
      <c r="R1497">
        <v>346</v>
      </c>
      <c r="S1497" t="b">
        <v>0</v>
      </c>
      <c r="T1497" t="s">
        <v>87</v>
      </c>
      <c r="U1497" t="b">
        <v>0</v>
      </c>
      <c r="V1497" t="s">
        <v>351</v>
      </c>
      <c r="W1497" s="1">
        <v>44676.941134259258</v>
      </c>
      <c r="X1497">
        <v>346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154</v>
      </c>
      <c r="AE1497">
        <v>137</v>
      </c>
      <c r="AF1497">
        <v>0</v>
      </c>
      <c r="AG1497">
        <v>4</v>
      </c>
      <c r="AH1497" t="s">
        <v>87</v>
      </c>
      <c r="AI1497" t="s">
        <v>87</v>
      </c>
      <c r="AJ1497" t="s">
        <v>87</v>
      </c>
      <c r="AK1497" t="s">
        <v>87</v>
      </c>
      <c r="AL1497" t="s">
        <v>87</v>
      </c>
      <c r="AM1497" t="s">
        <v>87</v>
      </c>
      <c r="AN1497" t="s">
        <v>87</v>
      </c>
      <c r="AO1497" t="s">
        <v>87</v>
      </c>
      <c r="AP1497" t="s">
        <v>87</v>
      </c>
      <c r="AQ1497" t="s">
        <v>87</v>
      </c>
      <c r="AR1497" t="s">
        <v>87</v>
      </c>
      <c r="AS1497" t="s">
        <v>87</v>
      </c>
      <c r="AT1497" t="s">
        <v>87</v>
      </c>
      <c r="AU1497" t="s">
        <v>87</v>
      </c>
      <c r="AV1497" t="s">
        <v>87</v>
      </c>
      <c r="AW1497" t="s">
        <v>87</v>
      </c>
      <c r="AX1497" t="s">
        <v>87</v>
      </c>
      <c r="AY1497" t="s">
        <v>87</v>
      </c>
      <c r="AZ1497" t="s">
        <v>87</v>
      </c>
      <c r="BA1497" t="s">
        <v>87</v>
      </c>
      <c r="BB1497" t="s">
        <v>87</v>
      </c>
      <c r="BC1497" t="s">
        <v>87</v>
      </c>
      <c r="BD1497" t="s">
        <v>87</v>
      </c>
      <c r="BE1497" t="s">
        <v>87</v>
      </c>
    </row>
    <row r="1498" spans="1:57" hidden="1" x14ac:dyDescent="0.45">
      <c r="A1498" t="s">
        <v>3240</v>
      </c>
      <c r="B1498" t="s">
        <v>79</v>
      </c>
      <c r="C1498" t="s">
        <v>3241</v>
      </c>
      <c r="D1498" t="s">
        <v>81</v>
      </c>
      <c r="E1498" s="2" t="str">
        <f>HYPERLINK("capsilon://?command=openfolder&amp;siteaddress=FAM.docvelocity-na8.net&amp;folderid=FX607A540B-30E9-631D-0B4B-0BA562CAE5F1","FX22048340")</f>
        <v>FX22048340</v>
      </c>
      <c r="F1498" t="s">
        <v>19</v>
      </c>
      <c r="G1498" t="s">
        <v>19</v>
      </c>
      <c r="H1498" t="s">
        <v>82</v>
      </c>
      <c r="I1498" t="s">
        <v>3242</v>
      </c>
      <c r="J1498">
        <v>229</v>
      </c>
      <c r="K1498" t="s">
        <v>84</v>
      </c>
      <c r="L1498" t="s">
        <v>85</v>
      </c>
      <c r="M1498" t="s">
        <v>86</v>
      </c>
      <c r="N1498">
        <v>1</v>
      </c>
      <c r="O1498" s="1">
        <v>44676.837754629632</v>
      </c>
      <c r="P1498" s="1">
        <v>44676.944305555553</v>
      </c>
      <c r="Q1498">
        <v>8933</v>
      </c>
      <c r="R1498">
        <v>273</v>
      </c>
      <c r="S1498" t="b">
        <v>0</v>
      </c>
      <c r="T1498" t="s">
        <v>87</v>
      </c>
      <c r="U1498" t="b">
        <v>0</v>
      </c>
      <c r="V1498" t="s">
        <v>351</v>
      </c>
      <c r="W1498" s="1">
        <v>44676.944305555553</v>
      </c>
      <c r="X1498">
        <v>273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229</v>
      </c>
      <c r="AE1498">
        <v>217</v>
      </c>
      <c r="AF1498">
        <v>0</v>
      </c>
      <c r="AG1498">
        <v>4</v>
      </c>
      <c r="AH1498" t="s">
        <v>87</v>
      </c>
      <c r="AI1498" t="s">
        <v>87</v>
      </c>
      <c r="AJ1498" t="s">
        <v>87</v>
      </c>
      <c r="AK1498" t="s">
        <v>87</v>
      </c>
      <c r="AL1498" t="s">
        <v>87</v>
      </c>
      <c r="AM1498" t="s">
        <v>87</v>
      </c>
      <c r="AN1498" t="s">
        <v>87</v>
      </c>
      <c r="AO1498" t="s">
        <v>87</v>
      </c>
      <c r="AP1498" t="s">
        <v>87</v>
      </c>
      <c r="AQ1498" t="s">
        <v>87</v>
      </c>
      <c r="AR1498" t="s">
        <v>87</v>
      </c>
      <c r="AS1498" t="s">
        <v>87</v>
      </c>
      <c r="AT1498" t="s">
        <v>87</v>
      </c>
      <c r="AU1498" t="s">
        <v>87</v>
      </c>
      <c r="AV1498" t="s">
        <v>87</v>
      </c>
      <c r="AW1498" t="s">
        <v>87</v>
      </c>
      <c r="AX1498" t="s">
        <v>87</v>
      </c>
      <c r="AY1498" t="s">
        <v>87</v>
      </c>
      <c r="AZ1498" t="s">
        <v>87</v>
      </c>
      <c r="BA1498" t="s">
        <v>87</v>
      </c>
      <c r="BB1498" t="s">
        <v>87</v>
      </c>
      <c r="BC1498" t="s">
        <v>87</v>
      </c>
      <c r="BD1498" t="s">
        <v>87</v>
      </c>
      <c r="BE1498" t="s">
        <v>87</v>
      </c>
    </row>
    <row r="1499" spans="1:57" x14ac:dyDescent="0.45">
      <c r="A1499" t="s">
        <v>3243</v>
      </c>
      <c r="B1499" t="s">
        <v>79</v>
      </c>
      <c r="C1499" t="s">
        <v>3244</v>
      </c>
      <c r="D1499" t="s">
        <v>81</v>
      </c>
      <c r="E1499" s="2" t="str">
        <f>HYPERLINK("capsilon://?command=openfolder&amp;siteaddress=FAM.docvelocity-na8.net&amp;folderid=FX6E527D5F-ABD0-4BD7-8BCE-6C491BFD25E5","FX22048838")</f>
        <v>FX22048838</v>
      </c>
      <c r="F1499" t="s">
        <v>19</v>
      </c>
      <c r="G1499" t="s">
        <v>19</v>
      </c>
      <c r="H1499" t="s">
        <v>82</v>
      </c>
      <c r="I1499" t="s">
        <v>3245</v>
      </c>
      <c r="J1499">
        <v>514</v>
      </c>
      <c r="K1499" t="s">
        <v>84</v>
      </c>
      <c r="L1499" t="s">
        <v>85</v>
      </c>
      <c r="M1499" t="s">
        <v>86</v>
      </c>
      <c r="N1499">
        <v>1</v>
      </c>
      <c r="O1499" s="1">
        <v>44676.854756944442</v>
      </c>
      <c r="P1499" s="1">
        <v>44676.972777777781</v>
      </c>
      <c r="Q1499">
        <v>9321</v>
      </c>
      <c r="R1499">
        <v>876</v>
      </c>
      <c r="S1499" t="b">
        <v>0</v>
      </c>
      <c r="T1499" t="s">
        <v>87</v>
      </c>
      <c r="U1499" t="b">
        <v>0</v>
      </c>
      <c r="V1499" t="s">
        <v>351</v>
      </c>
      <c r="W1499" s="1">
        <v>44676.972777777781</v>
      </c>
      <c r="X1499">
        <v>876</v>
      </c>
      <c r="Y1499">
        <v>9</v>
      </c>
      <c r="Z1499">
        <v>0</v>
      </c>
      <c r="AA1499">
        <v>9</v>
      </c>
      <c r="AB1499">
        <v>0</v>
      </c>
      <c r="AC1499">
        <v>0</v>
      </c>
      <c r="AD1499">
        <v>505</v>
      </c>
      <c r="AE1499">
        <v>396</v>
      </c>
      <c r="AF1499">
        <v>0</v>
      </c>
      <c r="AG1499">
        <v>48</v>
      </c>
      <c r="AH1499" t="s">
        <v>87</v>
      </c>
      <c r="AI1499" t="s">
        <v>87</v>
      </c>
      <c r="AJ1499" t="s">
        <v>87</v>
      </c>
      <c r="AK1499" t="s">
        <v>87</v>
      </c>
      <c r="AL1499" t="s">
        <v>87</v>
      </c>
      <c r="AM1499" t="s">
        <v>87</v>
      </c>
      <c r="AN1499" t="s">
        <v>87</v>
      </c>
      <c r="AO1499" t="s">
        <v>87</v>
      </c>
      <c r="AP1499" t="s">
        <v>87</v>
      </c>
      <c r="AQ1499" t="s">
        <v>87</v>
      </c>
      <c r="AR1499" t="s">
        <v>87</v>
      </c>
      <c r="AS1499" t="s">
        <v>87</v>
      </c>
      <c r="AT1499" t="s">
        <v>87</v>
      </c>
      <c r="AU1499" t="s">
        <v>87</v>
      </c>
      <c r="AV1499" t="s">
        <v>87</v>
      </c>
      <c r="AW1499" t="s">
        <v>87</v>
      </c>
      <c r="AX1499" t="s">
        <v>87</v>
      </c>
      <c r="AY1499" t="s">
        <v>87</v>
      </c>
      <c r="AZ1499" t="s">
        <v>87</v>
      </c>
      <c r="BA1499" t="s">
        <v>87</v>
      </c>
      <c r="BB1499" t="s">
        <v>87</v>
      </c>
      <c r="BC1499" t="s">
        <v>87</v>
      </c>
      <c r="BD1499" t="s">
        <v>87</v>
      </c>
      <c r="BE1499" t="s">
        <v>87</v>
      </c>
    </row>
    <row r="1500" spans="1:57" hidden="1" x14ac:dyDescent="0.45">
      <c r="A1500" t="s">
        <v>3246</v>
      </c>
      <c r="B1500" t="s">
        <v>79</v>
      </c>
      <c r="C1500" t="s">
        <v>3205</v>
      </c>
      <c r="D1500" t="s">
        <v>81</v>
      </c>
      <c r="E1500" s="2" t="str">
        <f>HYPERLINK("capsilon://?command=openfolder&amp;siteaddress=FAM.docvelocity-na8.net&amp;folderid=FX2D2FD94B-37CB-07A2-352B-9A29F4FBA3AA","FX22048371")</f>
        <v>FX22048371</v>
      </c>
      <c r="F1500" t="s">
        <v>19</v>
      </c>
      <c r="G1500" t="s">
        <v>19</v>
      </c>
      <c r="H1500" t="s">
        <v>82</v>
      </c>
      <c r="I1500" t="s">
        <v>3206</v>
      </c>
      <c r="J1500">
        <v>388</v>
      </c>
      <c r="K1500" t="s">
        <v>84</v>
      </c>
      <c r="L1500" t="s">
        <v>85</v>
      </c>
      <c r="M1500" t="s">
        <v>86</v>
      </c>
      <c r="N1500">
        <v>2</v>
      </c>
      <c r="O1500" s="1">
        <v>44676.859791666669</v>
      </c>
      <c r="P1500" s="1">
        <v>44677.198796296296</v>
      </c>
      <c r="Q1500">
        <v>25358</v>
      </c>
      <c r="R1500">
        <v>3932</v>
      </c>
      <c r="S1500" t="b">
        <v>0</v>
      </c>
      <c r="T1500" t="s">
        <v>87</v>
      </c>
      <c r="U1500" t="b">
        <v>1</v>
      </c>
      <c r="V1500" t="s">
        <v>320</v>
      </c>
      <c r="W1500" s="1">
        <v>44676.880601851852</v>
      </c>
      <c r="X1500">
        <v>1718</v>
      </c>
      <c r="Y1500">
        <v>316</v>
      </c>
      <c r="Z1500">
        <v>0</v>
      </c>
      <c r="AA1500">
        <v>316</v>
      </c>
      <c r="AB1500">
        <v>10</v>
      </c>
      <c r="AC1500">
        <v>34</v>
      </c>
      <c r="AD1500">
        <v>72</v>
      </c>
      <c r="AE1500">
        <v>0</v>
      </c>
      <c r="AF1500">
        <v>0</v>
      </c>
      <c r="AG1500">
        <v>0</v>
      </c>
      <c r="AH1500" t="s">
        <v>413</v>
      </c>
      <c r="AI1500" s="1">
        <v>44677.198796296296</v>
      </c>
      <c r="AJ1500">
        <v>1271</v>
      </c>
      <c r="AK1500">
        <v>5</v>
      </c>
      <c r="AL1500">
        <v>0</v>
      </c>
      <c r="AM1500">
        <v>5</v>
      </c>
      <c r="AN1500">
        <v>0</v>
      </c>
      <c r="AO1500">
        <v>5</v>
      </c>
      <c r="AP1500">
        <v>67</v>
      </c>
      <c r="AQ1500">
        <v>0</v>
      </c>
      <c r="AR1500">
        <v>0</v>
      </c>
      <c r="AS1500">
        <v>0</v>
      </c>
      <c r="AT1500" t="s">
        <v>87</v>
      </c>
      <c r="AU1500" t="s">
        <v>87</v>
      </c>
      <c r="AV1500" t="s">
        <v>87</v>
      </c>
      <c r="AW1500" t="s">
        <v>87</v>
      </c>
      <c r="AX1500" t="s">
        <v>87</v>
      </c>
      <c r="AY1500" t="s">
        <v>87</v>
      </c>
      <c r="AZ1500" t="s">
        <v>87</v>
      </c>
      <c r="BA1500" t="s">
        <v>87</v>
      </c>
      <c r="BB1500" t="s">
        <v>87</v>
      </c>
      <c r="BC1500" t="s">
        <v>87</v>
      </c>
      <c r="BD1500" t="s">
        <v>87</v>
      </c>
      <c r="BE1500" t="s">
        <v>87</v>
      </c>
    </row>
    <row r="1501" spans="1:57" hidden="1" x14ac:dyDescent="0.45">
      <c r="A1501" t="s">
        <v>3247</v>
      </c>
      <c r="B1501" t="s">
        <v>79</v>
      </c>
      <c r="C1501" t="s">
        <v>3185</v>
      </c>
      <c r="D1501" t="s">
        <v>81</v>
      </c>
      <c r="E1501" s="2" t="str">
        <f>HYPERLINK("capsilon://?command=openfolder&amp;siteaddress=FAM.docvelocity-na8.net&amp;folderid=FXB092F789-AF78-F65E-6E52-918C456C5BE3","FX22048783")</f>
        <v>FX22048783</v>
      </c>
      <c r="F1501" t="s">
        <v>19</v>
      </c>
      <c r="G1501" t="s">
        <v>19</v>
      </c>
      <c r="H1501" t="s">
        <v>82</v>
      </c>
      <c r="I1501" t="s">
        <v>3229</v>
      </c>
      <c r="J1501">
        <v>460</v>
      </c>
      <c r="K1501" t="s">
        <v>84</v>
      </c>
      <c r="L1501" t="s">
        <v>85</v>
      </c>
      <c r="M1501" t="s">
        <v>86</v>
      </c>
      <c r="N1501">
        <v>2</v>
      </c>
      <c r="O1501" s="1">
        <v>44676.886620370373</v>
      </c>
      <c r="P1501" s="1">
        <v>44677.199236111112</v>
      </c>
      <c r="Q1501">
        <v>23616</v>
      </c>
      <c r="R1501">
        <v>3394</v>
      </c>
      <c r="S1501" t="b">
        <v>0</v>
      </c>
      <c r="T1501" t="s">
        <v>87</v>
      </c>
      <c r="U1501" t="b">
        <v>1</v>
      </c>
      <c r="V1501" t="s">
        <v>320</v>
      </c>
      <c r="W1501" s="1">
        <v>44676.912187499998</v>
      </c>
      <c r="X1501">
        <v>2177</v>
      </c>
      <c r="Y1501">
        <v>409</v>
      </c>
      <c r="Z1501">
        <v>0</v>
      </c>
      <c r="AA1501">
        <v>409</v>
      </c>
      <c r="AB1501">
        <v>10</v>
      </c>
      <c r="AC1501">
        <v>23</v>
      </c>
      <c r="AD1501">
        <v>51</v>
      </c>
      <c r="AE1501">
        <v>0</v>
      </c>
      <c r="AF1501">
        <v>0</v>
      </c>
      <c r="AG1501">
        <v>0</v>
      </c>
      <c r="AH1501" t="s">
        <v>3224</v>
      </c>
      <c r="AI1501" s="1">
        <v>44677.199236111112</v>
      </c>
      <c r="AJ1501">
        <v>1217</v>
      </c>
      <c r="AK1501">
        <v>2</v>
      </c>
      <c r="AL1501">
        <v>0</v>
      </c>
      <c r="AM1501">
        <v>2</v>
      </c>
      <c r="AN1501">
        <v>0</v>
      </c>
      <c r="AO1501">
        <v>2</v>
      </c>
      <c r="AP1501">
        <v>49</v>
      </c>
      <c r="AQ1501">
        <v>0</v>
      </c>
      <c r="AR1501">
        <v>0</v>
      </c>
      <c r="AS1501">
        <v>0</v>
      </c>
      <c r="AT1501" t="s">
        <v>87</v>
      </c>
      <c r="AU1501" t="s">
        <v>87</v>
      </c>
      <c r="AV1501" t="s">
        <v>87</v>
      </c>
      <c r="AW1501" t="s">
        <v>87</v>
      </c>
      <c r="AX1501" t="s">
        <v>87</v>
      </c>
      <c r="AY1501" t="s">
        <v>87</v>
      </c>
      <c r="AZ1501" t="s">
        <v>87</v>
      </c>
      <c r="BA1501" t="s">
        <v>87</v>
      </c>
      <c r="BB1501" t="s">
        <v>87</v>
      </c>
      <c r="BC1501" t="s">
        <v>87</v>
      </c>
      <c r="BD1501" t="s">
        <v>87</v>
      </c>
      <c r="BE1501" t="s">
        <v>87</v>
      </c>
    </row>
    <row r="1502" spans="1:57" hidden="1" x14ac:dyDescent="0.45">
      <c r="A1502" t="s">
        <v>3248</v>
      </c>
      <c r="B1502" t="s">
        <v>79</v>
      </c>
      <c r="C1502" t="s">
        <v>3232</v>
      </c>
      <c r="D1502" t="s">
        <v>81</v>
      </c>
      <c r="E1502" s="2" t="str">
        <f>HYPERLINK("capsilon://?command=openfolder&amp;siteaddress=FAM.docvelocity-na8.net&amp;folderid=FX193FCC56-64C7-C640-5BD0-EB7755AFB6E0","FX22049382")</f>
        <v>FX22049382</v>
      </c>
      <c r="F1502" t="s">
        <v>19</v>
      </c>
      <c r="G1502" t="s">
        <v>19</v>
      </c>
      <c r="H1502" t="s">
        <v>82</v>
      </c>
      <c r="I1502" t="s">
        <v>3233</v>
      </c>
      <c r="J1502">
        <v>298</v>
      </c>
      <c r="K1502" t="s">
        <v>84</v>
      </c>
      <c r="L1502" t="s">
        <v>85</v>
      </c>
      <c r="M1502" t="s">
        <v>86</v>
      </c>
      <c r="N1502">
        <v>2</v>
      </c>
      <c r="O1502" s="1">
        <v>44676.894178240742</v>
      </c>
      <c r="P1502" s="1">
        <v>44677.198136574072</v>
      </c>
      <c r="Q1502">
        <v>24038</v>
      </c>
      <c r="R1502">
        <v>2224</v>
      </c>
      <c r="S1502" t="b">
        <v>0</v>
      </c>
      <c r="T1502" t="s">
        <v>87</v>
      </c>
      <c r="U1502" t="b">
        <v>1</v>
      </c>
      <c r="V1502" t="s">
        <v>320</v>
      </c>
      <c r="W1502" s="1">
        <v>44676.925162037034</v>
      </c>
      <c r="X1502">
        <v>1120</v>
      </c>
      <c r="Y1502">
        <v>264</v>
      </c>
      <c r="Z1502">
        <v>0</v>
      </c>
      <c r="AA1502">
        <v>264</v>
      </c>
      <c r="AB1502">
        <v>0</v>
      </c>
      <c r="AC1502">
        <v>16</v>
      </c>
      <c r="AD1502">
        <v>34</v>
      </c>
      <c r="AE1502">
        <v>0</v>
      </c>
      <c r="AF1502">
        <v>0</v>
      </c>
      <c r="AG1502">
        <v>0</v>
      </c>
      <c r="AH1502" t="s">
        <v>1788</v>
      </c>
      <c r="AI1502" s="1">
        <v>44677.198136574072</v>
      </c>
      <c r="AJ1502">
        <v>1068</v>
      </c>
      <c r="AK1502">
        <v>3</v>
      </c>
      <c r="AL1502">
        <v>0</v>
      </c>
      <c r="AM1502">
        <v>3</v>
      </c>
      <c r="AN1502">
        <v>0</v>
      </c>
      <c r="AO1502">
        <v>3</v>
      </c>
      <c r="AP1502">
        <v>31</v>
      </c>
      <c r="AQ1502">
        <v>0</v>
      </c>
      <c r="AR1502">
        <v>0</v>
      </c>
      <c r="AS1502">
        <v>0</v>
      </c>
      <c r="AT1502" t="s">
        <v>87</v>
      </c>
      <c r="AU1502" t="s">
        <v>87</v>
      </c>
      <c r="AV1502" t="s">
        <v>87</v>
      </c>
      <c r="AW1502" t="s">
        <v>87</v>
      </c>
      <c r="AX1502" t="s">
        <v>87</v>
      </c>
      <c r="AY1502" t="s">
        <v>87</v>
      </c>
      <c r="AZ1502" t="s">
        <v>87</v>
      </c>
      <c r="BA1502" t="s">
        <v>87</v>
      </c>
      <c r="BB1502" t="s">
        <v>87</v>
      </c>
      <c r="BC1502" t="s">
        <v>87</v>
      </c>
      <c r="BD1502" t="s">
        <v>87</v>
      </c>
      <c r="BE1502" t="s">
        <v>87</v>
      </c>
    </row>
    <row r="1503" spans="1:57" hidden="1" x14ac:dyDescent="0.45">
      <c r="A1503" t="s">
        <v>3249</v>
      </c>
      <c r="B1503" t="s">
        <v>79</v>
      </c>
      <c r="C1503" t="s">
        <v>3235</v>
      </c>
      <c r="D1503" t="s">
        <v>81</v>
      </c>
      <c r="E1503" s="2" t="str">
        <f>HYPERLINK("capsilon://?command=openfolder&amp;siteaddress=FAM.docvelocity-na8.net&amp;folderid=FX1EE26BC6-EB80-772F-A2CE-3410E7B98BD3","FX22049279")</f>
        <v>FX22049279</v>
      </c>
      <c r="F1503" t="s">
        <v>19</v>
      </c>
      <c r="G1503" t="s">
        <v>19</v>
      </c>
      <c r="H1503" t="s">
        <v>82</v>
      </c>
      <c r="I1503" t="s">
        <v>3236</v>
      </c>
      <c r="J1503">
        <v>88</v>
      </c>
      <c r="K1503" t="s">
        <v>84</v>
      </c>
      <c r="L1503" t="s">
        <v>85</v>
      </c>
      <c r="M1503" t="s">
        <v>86</v>
      </c>
      <c r="N1503">
        <v>2</v>
      </c>
      <c r="O1503" s="1">
        <v>44676.89634259259</v>
      </c>
      <c r="P1503" s="1">
        <v>44677.191504629627</v>
      </c>
      <c r="Q1503">
        <v>24626</v>
      </c>
      <c r="R1503">
        <v>876</v>
      </c>
      <c r="S1503" t="b">
        <v>0</v>
      </c>
      <c r="T1503" t="s">
        <v>87</v>
      </c>
      <c r="U1503" t="b">
        <v>1</v>
      </c>
      <c r="V1503" t="s">
        <v>351</v>
      </c>
      <c r="W1503" s="1">
        <v>44676.937118055554</v>
      </c>
      <c r="X1503">
        <v>452</v>
      </c>
      <c r="Y1503">
        <v>43</v>
      </c>
      <c r="Z1503">
        <v>0</v>
      </c>
      <c r="AA1503">
        <v>43</v>
      </c>
      <c r="AB1503">
        <v>27</v>
      </c>
      <c r="AC1503">
        <v>4</v>
      </c>
      <c r="AD1503">
        <v>45</v>
      </c>
      <c r="AE1503">
        <v>0</v>
      </c>
      <c r="AF1503">
        <v>0</v>
      </c>
      <c r="AG1503">
        <v>0</v>
      </c>
      <c r="AH1503" t="s">
        <v>3250</v>
      </c>
      <c r="AI1503" s="1">
        <v>44677.191504629627</v>
      </c>
      <c r="AJ1503">
        <v>357</v>
      </c>
      <c r="AK1503">
        <v>0</v>
      </c>
      <c r="AL1503">
        <v>0</v>
      </c>
      <c r="AM1503">
        <v>0</v>
      </c>
      <c r="AN1503">
        <v>27</v>
      </c>
      <c r="AO1503">
        <v>0</v>
      </c>
      <c r="AP1503">
        <v>45</v>
      </c>
      <c r="AQ1503">
        <v>0</v>
      </c>
      <c r="AR1503">
        <v>0</v>
      </c>
      <c r="AS1503">
        <v>0</v>
      </c>
      <c r="AT1503" t="s">
        <v>87</v>
      </c>
      <c r="AU1503" t="s">
        <v>87</v>
      </c>
      <c r="AV1503" t="s">
        <v>87</v>
      </c>
      <c r="AW1503" t="s">
        <v>87</v>
      </c>
      <c r="AX1503" t="s">
        <v>87</v>
      </c>
      <c r="AY1503" t="s">
        <v>87</v>
      </c>
      <c r="AZ1503" t="s">
        <v>87</v>
      </c>
      <c r="BA1503" t="s">
        <v>87</v>
      </c>
      <c r="BB1503" t="s">
        <v>87</v>
      </c>
      <c r="BC1503" t="s">
        <v>87</v>
      </c>
      <c r="BD1503" t="s">
        <v>87</v>
      </c>
      <c r="BE1503" t="s">
        <v>87</v>
      </c>
    </row>
    <row r="1504" spans="1:57" hidden="1" x14ac:dyDescent="0.45">
      <c r="A1504" t="s">
        <v>3251</v>
      </c>
      <c r="B1504" t="s">
        <v>79</v>
      </c>
      <c r="C1504" t="s">
        <v>3252</v>
      </c>
      <c r="D1504" t="s">
        <v>81</v>
      </c>
      <c r="E1504" s="2" t="str">
        <f>HYPERLINK("capsilon://?command=openfolder&amp;siteaddress=FAM.docvelocity-na8.net&amp;folderid=FX61FE9570-4EDD-CC18-5AF5-2DB8923EFA93","FX22044838")</f>
        <v>FX22044838</v>
      </c>
      <c r="F1504" t="s">
        <v>19</v>
      </c>
      <c r="G1504" t="s">
        <v>19</v>
      </c>
      <c r="H1504" t="s">
        <v>82</v>
      </c>
      <c r="I1504" t="s">
        <v>3253</v>
      </c>
      <c r="J1504">
        <v>122</v>
      </c>
      <c r="K1504" t="s">
        <v>84</v>
      </c>
      <c r="L1504" t="s">
        <v>85</v>
      </c>
      <c r="M1504" t="s">
        <v>86</v>
      </c>
      <c r="N1504">
        <v>1</v>
      </c>
      <c r="O1504" s="1">
        <v>44676.906180555554</v>
      </c>
      <c r="P1504" s="1">
        <v>44677.09652777778</v>
      </c>
      <c r="Q1504">
        <v>15818</v>
      </c>
      <c r="R1504">
        <v>628</v>
      </c>
      <c r="S1504" t="b">
        <v>0</v>
      </c>
      <c r="T1504" t="s">
        <v>87</v>
      </c>
      <c r="U1504" t="b">
        <v>0</v>
      </c>
      <c r="V1504" t="s">
        <v>320</v>
      </c>
      <c r="W1504" s="1">
        <v>44677.09652777778</v>
      </c>
      <c r="X1504">
        <v>241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122</v>
      </c>
      <c r="AE1504">
        <v>110</v>
      </c>
      <c r="AF1504">
        <v>0</v>
      </c>
      <c r="AG1504">
        <v>4</v>
      </c>
      <c r="AH1504" t="s">
        <v>87</v>
      </c>
      <c r="AI1504" t="s">
        <v>87</v>
      </c>
      <c r="AJ1504" t="s">
        <v>87</v>
      </c>
      <c r="AK1504" t="s">
        <v>87</v>
      </c>
      <c r="AL1504" t="s">
        <v>87</v>
      </c>
      <c r="AM1504" t="s">
        <v>87</v>
      </c>
      <c r="AN1504" t="s">
        <v>87</v>
      </c>
      <c r="AO1504" t="s">
        <v>87</v>
      </c>
      <c r="AP1504" t="s">
        <v>87</v>
      </c>
      <c r="AQ1504" t="s">
        <v>87</v>
      </c>
      <c r="AR1504" t="s">
        <v>87</v>
      </c>
      <c r="AS1504" t="s">
        <v>87</v>
      </c>
      <c r="AT1504" t="s">
        <v>87</v>
      </c>
      <c r="AU1504" t="s">
        <v>87</v>
      </c>
      <c r="AV1504" t="s">
        <v>87</v>
      </c>
      <c r="AW1504" t="s">
        <v>87</v>
      </c>
      <c r="AX1504" t="s">
        <v>87</v>
      </c>
      <c r="AY1504" t="s">
        <v>87</v>
      </c>
      <c r="AZ1504" t="s">
        <v>87</v>
      </c>
      <c r="BA1504" t="s">
        <v>87</v>
      </c>
      <c r="BB1504" t="s">
        <v>87</v>
      </c>
      <c r="BC1504" t="s">
        <v>87</v>
      </c>
      <c r="BD1504" t="s">
        <v>87</v>
      </c>
      <c r="BE1504" t="s">
        <v>87</v>
      </c>
    </row>
    <row r="1505" spans="1:57" hidden="1" x14ac:dyDescent="0.45">
      <c r="A1505" t="s">
        <v>3254</v>
      </c>
      <c r="B1505" t="s">
        <v>79</v>
      </c>
      <c r="C1505" t="s">
        <v>3255</v>
      </c>
      <c r="D1505" t="s">
        <v>81</v>
      </c>
      <c r="E1505" s="2" t="str">
        <f>HYPERLINK("capsilon://?command=openfolder&amp;siteaddress=FAM.docvelocity-na8.net&amp;folderid=FX94CE4D71-49F1-75F5-5C0D-9E37109E1237","FX22049144")</f>
        <v>FX22049144</v>
      </c>
      <c r="F1505" t="s">
        <v>19</v>
      </c>
      <c r="G1505" t="s">
        <v>19</v>
      </c>
      <c r="H1505" t="s">
        <v>82</v>
      </c>
      <c r="I1505" t="s">
        <v>3256</v>
      </c>
      <c r="J1505">
        <v>289</v>
      </c>
      <c r="K1505" t="s">
        <v>84</v>
      </c>
      <c r="L1505" t="s">
        <v>85</v>
      </c>
      <c r="M1505" t="s">
        <v>86</v>
      </c>
      <c r="N1505">
        <v>1</v>
      </c>
      <c r="O1505" s="1">
        <v>44676.94090277778</v>
      </c>
      <c r="P1505" s="1">
        <v>44677.107476851852</v>
      </c>
      <c r="Q1505">
        <v>13199</v>
      </c>
      <c r="R1505">
        <v>1193</v>
      </c>
      <c r="S1505" t="b">
        <v>0</v>
      </c>
      <c r="T1505" t="s">
        <v>87</v>
      </c>
      <c r="U1505" t="b">
        <v>0</v>
      </c>
      <c r="V1505" t="s">
        <v>320</v>
      </c>
      <c r="W1505" s="1">
        <v>44677.107476851852</v>
      </c>
      <c r="X1505">
        <v>945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289</v>
      </c>
      <c r="AE1505">
        <v>265</v>
      </c>
      <c r="AF1505">
        <v>0</v>
      </c>
      <c r="AG1505">
        <v>20</v>
      </c>
      <c r="AH1505" t="s">
        <v>87</v>
      </c>
      <c r="AI1505" t="s">
        <v>87</v>
      </c>
      <c r="AJ1505" t="s">
        <v>87</v>
      </c>
      <c r="AK1505" t="s">
        <v>87</v>
      </c>
      <c r="AL1505" t="s">
        <v>87</v>
      </c>
      <c r="AM1505" t="s">
        <v>87</v>
      </c>
      <c r="AN1505" t="s">
        <v>87</v>
      </c>
      <c r="AO1505" t="s">
        <v>87</v>
      </c>
      <c r="AP1505" t="s">
        <v>87</v>
      </c>
      <c r="AQ1505" t="s">
        <v>87</v>
      </c>
      <c r="AR1505" t="s">
        <v>87</v>
      </c>
      <c r="AS1505" t="s">
        <v>87</v>
      </c>
      <c r="AT1505" t="s">
        <v>87</v>
      </c>
      <c r="AU1505" t="s">
        <v>87</v>
      </c>
      <c r="AV1505" t="s">
        <v>87</v>
      </c>
      <c r="AW1505" t="s">
        <v>87</v>
      </c>
      <c r="AX1505" t="s">
        <v>87</v>
      </c>
      <c r="AY1505" t="s">
        <v>87</v>
      </c>
      <c r="AZ1505" t="s">
        <v>87</v>
      </c>
      <c r="BA1505" t="s">
        <v>87</v>
      </c>
      <c r="BB1505" t="s">
        <v>87</v>
      </c>
      <c r="BC1505" t="s">
        <v>87</v>
      </c>
      <c r="BD1505" t="s">
        <v>87</v>
      </c>
      <c r="BE1505" t="s">
        <v>87</v>
      </c>
    </row>
    <row r="1506" spans="1:57" hidden="1" x14ac:dyDescent="0.45">
      <c r="A1506" t="s">
        <v>3257</v>
      </c>
      <c r="B1506" t="s">
        <v>79</v>
      </c>
      <c r="C1506" t="s">
        <v>3238</v>
      </c>
      <c r="D1506" t="s">
        <v>81</v>
      </c>
      <c r="E1506" s="2" t="str">
        <f>HYPERLINK("capsilon://?command=openfolder&amp;siteaddress=FAM.docvelocity-na8.net&amp;folderid=FXACC1DB58-0B80-7F99-8927-0AE8632BE9B5","FX22045439")</f>
        <v>FX22045439</v>
      </c>
      <c r="F1506" t="s">
        <v>19</v>
      </c>
      <c r="G1506" t="s">
        <v>19</v>
      </c>
      <c r="H1506" t="s">
        <v>82</v>
      </c>
      <c r="I1506" t="s">
        <v>3239</v>
      </c>
      <c r="J1506">
        <v>182</v>
      </c>
      <c r="K1506" t="s">
        <v>84</v>
      </c>
      <c r="L1506" t="s">
        <v>85</v>
      </c>
      <c r="M1506" t="s">
        <v>86</v>
      </c>
      <c r="N1506">
        <v>2</v>
      </c>
      <c r="O1506" s="1">
        <v>44676.941805555558</v>
      </c>
      <c r="P1506" s="1">
        <v>44677.196898148148</v>
      </c>
      <c r="Q1506">
        <v>20578</v>
      </c>
      <c r="R1506">
        <v>1462</v>
      </c>
      <c r="S1506" t="b">
        <v>0</v>
      </c>
      <c r="T1506" t="s">
        <v>87</v>
      </c>
      <c r="U1506" t="b">
        <v>1</v>
      </c>
      <c r="V1506" t="s">
        <v>351</v>
      </c>
      <c r="W1506" s="1">
        <v>44676.952349537038</v>
      </c>
      <c r="X1506">
        <v>669</v>
      </c>
      <c r="Y1506">
        <v>136</v>
      </c>
      <c r="Z1506">
        <v>0</v>
      </c>
      <c r="AA1506">
        <v>136</v>
      </c>
      <c r="AB1506">
        <v>27</v>
      </c>
      <c r="AC1506">
        <v>19</v>
      </c>
      <c r="AD1506">
        <v>46</v>
      </c>
      <c r="AE1506">
        <v>0</v>
      </c>
      <c r="AF1506">
        <v>0</v>
      </c>
      <c r="AG1506">
        <v>0</v>
      </c>
      <c r="AH1506" t="s">
        <v>299</v>
      </c>
      <c r="AI1506" s="1">
        <v>44677.196898148148</v>
      </c>
      <c r="AJ1506">
        <v>782</v>
      </c>
      <c r="AK1506">
        <v>1</v>
      </c>
      <c r="AL1506">
        <v>0</v>
      </c>
      <c r="AM1506">
        <v>1</v>
      </c>
      <c r="AN1506">
        <v>27</v>
      </c>
      <c r="AO1506">
        <v>7</v>
      </c>
      <c r="AP1506">
        <v>45</v>
      </c>
      <c r="AQ1506">
        <v>0</v>
      </c>
      <c r="AR1506">
        <v>0</v>
      </c>
      <c r="AS1506">
        <v>0</v>
      </c>
      <c r="AT1506" t="s">
        <v>87</v>
      </c>
      <c r="AU1506" t="s">
        <v>87</v>
      </c>
      <c r="AV1506" t="s">
        <v>87</v>
      </c>
      <c r="AW1506" t="s">
        <v>87</v>
      </c>
      <c r="AX1506" t="s">
        <v>87</v>
      </c>
      <c r="AY1506" t="s">
        <v>87</v>
      </c>
      <c r="AZ1506" t="s">
        <v>87</v>
      </c>
      <c r="BA1506" t="s">
        <v>87</v>
      </c>
      <c r="BB1506" t="s">
        <v>87</v>
      </c>
      <c r="BC1506" t="s">
        <v>87</v>
      </c>
      <c r="BD1506" t="s">
        <v>87</v>
      </c>
      <c r="BE1506" t="s">
        <v>87</v>
      </c>
    </row>
    <row r="1507" spans="1:57" hidden="1" x14ac:dyDescent="0.45">
      <c r="A1507" t="s">
        <v>3258</v>
      </c>
      <c r="B1507" t="s">
        <v>79</v>
      </c>
      <c r="C1507" t="s">
        <v>3255</v>
      </c>
      <c r="D1507" t="s">
        <v>81</v>
      </c>
      <c r="E1507" s="2" t="str">
        <f>HYPERLINK("capsilon://?command=openfolder&amp;siteaddress=FAM.docvelocity-na8.net&amp;folderid=FX94CE4D71-49F1-75F5-5C0D-9E37109E1237","FX22049144")</f>
        <v>FX22049144</v>
      </c>
      <c r="F1507" t="s">
        <v>19</v>
      </c>
      <c r="G1507" t="s">
        <v>19</v>
      </c>
      <c r="H1507" t="s">
        <v>82</v>
      </c>
      <c r="I1507" t="s">
        <v>3259</v>
      </c>
      <c r="J1507">
        <v>289</v>
      </c>
      <c r="K1507" t="s">
        <v>84</v>
      </c>
      <c r="L1507" t="s">
        <v>85</v>
      </c>
      <c r="M1507" t="s">
        <v>86</v>
      </c>
      <c r="N1507">
        <v>1</v>
      </c>
      <c r="O1507" s="1">
        <v>44676.943657407406</v>
      </c>
      <c r="P1507" s="1">
        <v>44677.112013888887</v>
      </c>
      <c r="Q1507">
        <v>13727</v>
      </c>
      <c r="R1507">
        <v>819</v>
      </c>
      <c r="S1507" t="b">
        <v>0</v>
      </c>
      <c r="T1507" t="s">
        <v>87</v>
      </c>
      <c r="U1507" t="b">
        <v>0</v>
      </c>
      <c r="V1507" t="s">
        <v>320</v>
      </c>
      <c r="W1507" s="1">
        <v>44677.112013888887</v>
      </c>
      <c r="X1507">
        <v>391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289</v>
      </c>
      <c r="AE1507">
        <v>265</v>
      </c>
      <c r="AF1507">
        <v>0</v>
      </c>
      <c r="AG1507">
        <v>20</v>
      </c>
      <c r="AH1507" t="s">
        <v>87</v>
      </c>
      <c r="AI1507" t="s">
        <v>87</v>
      </c>
      <c r="AJ1507" t="s">
        <v>87</v>
      </c>
      <c r="AK1507" t="s">
        <v>87</v>
      </c>
      <c r="AL1507" t="s">
        <v>87</v>
      </c>
      <c r="AM1507" t="s">
        <v>87</v>
      </c>
      <c r="AN1507" t="s">
        <v>87</v>
      </c>
      <c r="AO1507" t="s">
        <v>87</v>
      </c>
      <c r="AP1507" t="s">
        <v>87</v>
      </c>
      <c r="AQ1507" t="s">
        <v>87</v>
      </c>
      <c r="AR1507" t="s">
        <v>87</v>
      </c>
      <c r="AS1507" t="s">
        <v>87</v>
      </c>
      <c r="AT1507" t="s">
        <v>87</v>
      </c>
      <c r="AU1507" t="s">
        <v>87</v>
      </c>
      <c r="AV1507" t="s">
        <v>87</v>
      </c>
      <c r="AW1507" t="s">
        <v>87</v>
      </c>
      <c r="AX1507" t="s">
        <v>87</v>
      </c>
      <c r="AY1507" t="s">
        <v>87</v>
      </c>
      <c r="AZ1507" t="s">
        <v>87</v>
      </c>
      <c r="BA1507" t="s">
        <v>87</v>
      </c>
      <c r="BB1507" t="s">
        <v>87</v>
      </c>
      <c r="BC1507" t="s">
        <v>87</v>
      </c>
      <c r="BD1507" t="s">
        <v>87</v>
      </c>
      <c r="BE1507" t="s">
        <v>87</v>
      </c>
    </row>
    <row r="1508" spans="1:57" hidden="1" x14ac:dyDescent="0.45">
      <c r="A1508" t="s">
        <v>3260</v>
      </c>
      <c r="B1508" t="s">
        <v>79</v>
      </c>
      <c r="C1508" t="s">
        <v>3241</v>
      </c>
      <c r="D1508" t="s">
        <v>81</v>
      </c>
      <c r="E1508" s="2" t="str">
        <f>HYPERLINK("capsilon://?command=openfolder&amp;siteaddress=FAM.docvelocity-na8.net&amp;folderid=FX607A540B-30E9-631D-0B4B-0BA562CAE5F1","FX22048340")</f>
        <v>FX22048340</v>
      </c>
      <c r="F1508" t="s">
        <v>19</v>
      </c>
      <c r="G1508" t="s">
        <v>19</v>
      </c>
      <c r="H1508" t="s">
        <v>82</v>
      </c>
      <c r="I1508" t="s">
        <v>3242</v>
      </c>
      <c r="J1508">
        <v>281</v>
      </c>
      <c r="K1508" t="s">
        <v>84</v>
      </c>
      <c r="L1508" t="s">
        <v>85</v>
      </c>
      <c r="M1508" t="s">
        <v>86</v>
      </c>
      <c r="N1508">
        <v>2</v>
      </c>
      <c r="O1508" s="1">
        <v>44676.945011574076</v>
      </c>
      <c r="P1508" s="1">
        <v>44677.198240740741</v>
      </c>
      <c r="Q1508">
        <v>19381</v>
      </c>
      <c r="R1508">
        <v>2498</v>
      </c>
      <c r="S1508" t="b">
        <v>0</v>
      </c>
      <c r="T1508" t="s">
        <v>87</v>
      </c>
      <c r="U1508" t="b">
        <v>1</v>
      </c>
      <c r="V1508" t="s">
        <v>351</v>
      </c>
      <c r="W1508" s="1">
        <v>44676.970972222225</v>
      </c>
      <c r="X1508">
        <v>1608</v>
      </c>
      <c r="Y1508">
        <v>234</v>
      </c>
      <c r="Z1508">
        <v>0</v>
      </c>
      <c r="AA1508">
        <v>234</v>
      </c>
      <c r="AB1508">
        <v>3</v>
      </c>
      <c r="AC1508">
        <v>74</v>
      </c>
      <c r="AD1508">
        <v>47</v>
      </c>
      <c r="AE1508">
        <v>0</v>
      </c>
      <c r="AF1508">
        <v>0</v>
      </c>
      <c r="AG1508">
        <v>0</v>
      </c>
      <c r="AH1508" t="s">
        <v>1797</v>
      </c>
      <c r="AI1508" s="1">
        <v>44677.198240740741</v>
      </c>
      <c r="AJ1508">
        <v>890</v>
      </c>
      <c r="AK1508">
        <v>9</v>
      </c>
      <c r="AL1508">
        <v>0</v>
      </c>
      <c r="AM1508">
        <v>9</v>
      </c>
      <c r="AN1508">
        <v>0</v>
      </c>
      <c r="AO1508">
        <v>9</v>
      </c>
      <c r="AP1508">
        <v>38</v>
      </c>
      <c r="AQ1508">
        <v>0</v>
      </c>
      <c r="AR1508">
        <v>0</v>
      </c>
      <c r="AS1508">
        <v>0</v>
      </c>
      <c r="AT1508" t="s">
        <v>87</v>
      </c>
      <c r="AU1508" t="s">
        <v>87</v>
      </c>
      <c r="AV1508" t="s">
        <v>87</v>
      </c>
      <c r="AW1508" t="s">
        <v>87</v>
      </c>
      <c r="AX1508" t="s">
        <v>87</v>
      </c>
      <c r="AY1508" t="s">
        <v>87</v>
      </c>
      <c r="AZ1508" t="s">
        <v>87</v>
      </c>
      <c r="BA1508" t="s">
        <v>87</v>
      </c>
      <c r="BB1508" t="s">
        <v>87</v>
      </c>
      <c r="BC1508" t="s">
        <v>87</v>
      </c>
      <c r="BD1508" t="s">
        <v>87</v>
      </c>
      <c r="BE1508" t="s">
        <v>87</v>
      </c>
    </row>
    <row r="1509" spans="1:57" hidden="1" x14ac:dyDescent="0.45">
      <c r="A1509" t="s">
        <v>3261</v>
      </c>
      <c r="B1509" t="s">
        <v>79</v>
      </c>
      <c r="C1509" t="s">
        <v>3262</v>
      </c>
      <c r="D1509" t="s">
        <v>81</v>
      </c>
      <c r="E1509" s="2" t="str">
        <f>HYPERLINK("capsilon://?command=openfolder&amp;siteaddress=FAM.docvelocity-na8.net&amp;folderid=FX2A42975F-D57F-3FA9-FF74-29339BD7173B","FX22048320")</f>
        <v>FX22048320</v>
      </c>
      <c r="F1509" t="s">
        <v>19</v>
      </c>
      <c r="G1509" t="s">
        <v>19</v>
      </c>
      <c r="H1509" t="s">
        <v>82</v>
      </c>
      <c r="I1509" t="s">
        <v>3263</v>
      </c>
      <c r="J1509">
        <v>82</v>
      </c>
      <c r="K1509" t="s">
        <v>84</v>
      </c>
      <c r="L1509" t="s">
        <v>85</v>
      </c>
      <c r="M1509" t="s">
        <v>86</v>
      </c>
      <c r="N1509">
        <v>2</v>
      </c>
      <c r="O1509" s="1">
        <v>44676.950879629629</v>
      </c>
      <c r="P1509" s="1">
        <v>44677.203530092593</v>
      </c>
      <c r="Q1509">
        <v>20741</v>
      </c>
      <c r="R1509">
        <v>1088</v>
      </c>
      <c r="S1509" t="b">
        <v>0</v>
      </c>
      <c r="T1509" t="s">
        <v>87</v>
      </c>
      <c r="U1509" t="b">
        <v>0</v>
      </c>
      <c r="V1509" t="s">
        <v>351</v>
      </c>
      <c r="W1509" s="1">
        <v>44677.024340277778</v>
      </c>
      <c r="X1509">
        <v>792</v>
      </c>
      <c r="Y1509">
        <v>65</v>
      </c>
      <c r="Z1509">
        <v>0</v>
      </c>
      <c r="AA1509">
        <v>65</v>
      </c>
      <c r="AB1509">
        <v>0</v>
      </c>
      <c r="AC1509">
        <v>9</v>
      </c>
      <c r="AD1509">
        <v>17</v>
      </c>
      <c r="AE1509">
        <v>0</v>
      </c>
      <c r="AF1509">
        <v>0</v>
      </c>
      <c r="AG1509">
        <v>0</v>
      </c>
      <c r="AH1509" t="s">
        <v>413</v>
      </c>
      <c r="AI1509" s="1">
        <v>44677.203530092593</v>
      </c>
      <c r="AJ1509">
        <v>296</v>
      </c>
      <c r="AK1509">
        <v>2</v>
      </c>
      <c r="AL1509">
        <v>0</v>
      </c>
      <c r="AM1509">
        <v>2</v>
      </c>
      <c r="AN1509">
        <v>0</v>
      </c>
      <c r="AO1509">
        <v>2</v>
      </c>
      <c r="AP1509">
        <v>15</v>
      </c>
      <c r="AQ1509">
        <v>0</v>
      </c>
      <c r="AR1509">
        <v>0</v>
      </c>
      <c r="AS1509">
        <v>0</v>
      </c>
      <c r="AT1509" t="s">
        <v>87</v>
      </c>
      <c r="AU1509" t="s">
        <v>87</v>
      </c>
      <c r="AV1509" t="s">
        <v>87</v>
      </c>
      <c r="AW1509" t="s">
        <v>87</v>
      </c>
      <c r="AX1509" t="s">
        <v>87</v>
      </c>
      <c r="AY1509" t="s">
        <v>87</v>
      </c>
      <c r="AZ1509" t="s">
        <v>87</v>
      </c>
      <c r="BA1509" t="s">
        <v>87</v>
      </c>
      <c r="BB1509" t="s">
        <v>87</v>
      </c>
      <c r="BC1509" t="s">
        <v>87</v>
      </c>
      <c r="BD1509" t="s">
        <v>87</v>
      </c>
      <c r="BE1509" t="s">
        <v>87</v>
      </c>
    </row>
    <row r="1510" spans="1:57" hidden="1" x14ac:dyDescent="0.45">
      <c r="A1510" t="s">
        <v>3264</v>
      </c>
      <c r="B1510" t="s">
        <v>79</v>
      </c>
      <c r="C1510" t="s">
        <v>3265</v>
      </c>
      <c r="D1510" t="s">
        <v>81</v>
      </c>
      <c r="E1510" s="2" t="str">
        <f>HYPERLINK("capsilon://?command=openfolder&amp;siteaddress=FAM.docvelocity-na8.net&amp;folderid=FX435488B5-B987-6780-9A3F-DDAF53C90F49","FX22032114")</f>
        <v>FX22032114</v>
      </c>
      <c r="F1510" t="s">
        <v>19</v>
      </c>
      <c r="G1510" t="s">
        <v>19</v>
      </c>
      <c r="H1510" t="s">
        <v>82</v>
      </c>
      <c r="I1510" t="s">
        <v>3266</v>
      </c>
      <c r="J1510">
        <v>0</v>
      </c>
      <c r="K1510" t="s">
        <v>84</v>
      </c>
      <c r="L1510" t="s">
        <v>85</v>
      </c>
      <c r="M1510" t="s">
        <v>86</v>
      </c>
      <c r="N1510">
        <v>2</v>
      </c>
      <c r="O1510" s="1">
        <v>44676.962245370371</v>
      </c>
      <c r="P1510" s="1">
        <v>44677.20789351852</v>
      </c>
      <c r="Q1510">
        <v>19781</v>
      </c>
      <c r="R1510">
        <v>1443</v>
      </c>
      <c r="S1510" t="b">
        <v>0</v>
      </c>
      <c r="T1510" t="s">
        <v>87</v>
      </c>
      <c r="U1510" t="b">
        <v>0</v>
      </c>
      <c r="V1510" t="s">
        <v>351</v>
      </c>
      <c r="W1510" s="1">
        <v>44677.034826388888</v>
      </c>
      <c r="X1510">
        <v>905</v>
      </c>
      <c r="Y1510">
        <v>52</v>
      </c>
      <c r="Z1510">
        <v>0</v>
      </c>
      <c r="AA1510">
        <v>52</v>
      </c>
      <c r="AB1510">
        <v>0</v>
      </c>
      <c r="AC1510">
        <v>18</v>
      </c>
      <c r="AD1510">
        <v>-52</v>
      </c>
      <c r="AE1510">
        <v>0</v>
      </c>
      <c r="AF1510">
        <v>0</v>
      </c>
      <c r="AG1510">
        <v>0</v>
      </c>
      <c r="AH1510" t="s">
        <v>3224</v>
      </c>
      <c r="AI1510" s="1">
        <v>44677.20789351852</v>
      </c>
      <c r="AJ1510">
        <v>535</v>
      </c>
      <c r="AK1510">
        <v>3</v>
      </c>
      <c r="AL1510">
        <v>0</v>
      </c>
      <c r="AM1510">
        <v>3</v>
      </c>
      <c r="AN1510">
        <v>0</v>
      </c>
      <c r="AO1510">
        <v>3</v>
      </c>
      <c r="AP1510">
        <v>-55</v>
      </c>
      <c r="AQ1510">
        <v>0</v>
      </c>
      <c r="AR1510">
        <v>0</v>
      </c>
      <c r="AS1510">
        <v>0</v>
      </c>
      <c r="AT1510" t="s">
        <v>87</v>
      </c>
      <c r="AU1510" t="s">
        <v>87</v>
      </c>
      <c r="AV1510" t="s">
        <v>87</v>
      </c>
      <c r="AW1510" t="s">
        <v>87</v>
      </c>
      <c r="AX1510" t="s">
        <v>87</v>
      </c>
      <c r="AY1510" t="s">
        <v>87</v>
      </c>
      <c r="AZ1510" t="s">
        <v>87</v>
      </c>
      <c r="BA1510" t="s">
        <v>87</v>
      </c>
      <c r="BB1510" t="s">
        <v>87</v>
      </c>
      <c r="BC1510" t="s">
        <v>87</v>
      </c>
      <c r="BD1510" t="s">
        <v>87</v>
      </c>
      <c r="BE1510" t="s">
        <v>87</v>
      </c>
    </row>
    <row r="1511" spans="1:57" hidden="1" x14ac:dyDescent="0.45">
      <c r="A1511" t="s">
        <v>3267</v>
      </c>
      <c r="B1511" t="s">
        <v>79</v>
      </c>
      <c r="C1511" t="s">
        <v>3244</v>
      </c>
      <c r="D1511" t="s">
        <v>81</v>
      </c>
      <c r="E1511" s="2" t="str">
        <f>HYPERLINK("capsilon://?command=openfolder&amp;siteaddress=FAM.docvelocity-na8.net&amp;folderid=FX6E527D5F-ABD0-4BD7-8BCE-6C491BFD25E5","FX22048838")</f>
        <v>FX22048838</v>
      </c>
      <c r="F1511" t="s">
        <v>19</v>
      </c>
      <c r="G1511" t="s">
        <v>19</v>
      </c>
      <c r="H1511" t="s">
        <v>82</v>
      </c>
      <c r="I1511" t="s">
        <v>3245</v>
      </c>
      <c r="J1511">
        <v>876</v>
      </c>
      <c r="K1511" t="s">
        <v>84</v>
      </c>
      <c r="L1511" t="s">
        <v>85</v>
      </c>
      <c r="M1511" t="s">
        <v>86</v>
      </c>
      <c r="N1511">
        <v>2</v>
      </c>
      <c r="O1511" s="1">
        <v>44676.974062499998</v>
      </c>
      <c r="P1511" s="1">
        <v>44677.214479166665</v>
      </c>
      <c r="Q1511">
        <v>13297</v>
      </c>
      <c r="R1511">
        <v>7475</v>
      </c>
      <c r="S1511" t="b">
        <v>0</v>
      </c>
      <c r="T1511" t="s">
        <v>87</v>
      </c>
      <c r="U1511" t="b">
        <v>1</v>
      </c>
      <c r="V1511" t="s">
        <v>320</v>
      </c>
      <c r="W1511" s="1">
        <v>44677.069062499999</v>
      </c>
      <c r="X1511">
        <v>5755</v>
      </c>
      <c r="Y1511">
        <v>435</v>
      </c>
      <c r="Z1511">
        <v>0</v>
      </c>
      <c r="AA1511">
        <v>435</v>
      </c>
      <c r="AB1511">
        <v>355</v>
      </c>
      <c r="AC1511">
        <v>168</v>
      </c>
      <c r="AD1511">
        <v>441</v>
      </c>
      <c r="AE1511">
        <v>0</v>
      </c>
      <c r="AF1511">
        <v>0</v>
      </c>
      <c r="AG1511">
        <v>0</v>
      </c>
      <c r="AH1511" t="s">
        <v>1455</v>
      </c>
      <c r="AI1511" s="1">
        <v>44677.214479166665</v>
      </c>
      <c r="AJ1511">
        <v>658</v>
      </c>
      <c r="AK1511">
        <v>5</v>
      </c>
      <c r="AL1511">
        <v>0</v>
      </c>
      <c r="AM1511">
        <v>5</v>
      </c>
      <c r="AN1511">
        <v>496</v>
      </c>
      <c r="AO1511">
        <v>4</v>
      </c>
      <c r="AP1511">
        <v>436</v>
      </c>
      <c r="AQ1511">
        <v>0</v>
      </c>
      <c r="AR1511">
        <v>0</v>
      </c>
      <c r="AS1511">
        <v>0</v>
      </c>
      <c r="AT1511" t="s">
        <v>87</v>
      </c>
      <c r="AU1511" t="s">
        <v>87</v>
      </c>
      <c r="AV1511" t="s">
        <v>87</v>
      </c>
      <c r="AW1511" t="s">
        <v>87</v>
      </c>
      <c r="AX1511" t="s">
        <v>87</v>
      </c>
      <c r="AY1511" t="s">
        <v>87</v>
      </c>
      <c r="AZ1511" t="s">
        <v>87</v>
      </c>
      <c r="BA1511" t="s">
        <v>87</v>
      </c>
      <c r="BB1511" t="s">
        <v>87</v>
      </c>
      <c r="BC1511" t="s">
        <v>87</v>
      </c>
      <c r="BD1511" t="s">
        <v>87</v>
      </c>
      <c r="BE1511" t="s">
        <v>87</v>
      </c>
    </row>
    <row r="1512" spans="1:57" hidden="1" x14ac:dyDescent="0.45">
      <c r="A1512" t="s">
        <v>3268</v>
      </c>
      <c r="B1512" t="s">
        <v>79</v>
      </c>
      <c r="C1512" t="s">
        <v>3269</v>
      </c>
      <c r="D1512" t="s">
        <v>81</v>
      </c>
      <c r="E1512" s="2" t="str">
        <f>HYPERLINK("capsilon://?command=openfolder&amp;siteaddress=FAM.docvelocity-na8.net&amp;folderid=FX87F1265C-5C1B-82E3-B7C0-6972C82BD467","FX22049177")</f>
        <v>FX22049177</v>
      </c>
      <c r="F1512" t="s">
        <v>19</v>
      </c>
      <c r="G1512" t="s">
        <v>19</v>
      </c>
      <c r="H1512" t="s">
        <v>82</v>
      </c>
      <c r="I1512" t="s">
        <v>3270</v>
      </c>
      <c r="J1512">
        <v>848</v>
      </c>
      <c r="K1512" t="s">
        <v>84</v>
      </c>
      <c r="L1512" t="s">
        <v>85</v>
      </c>
      <c r="M1512" t="s">
        <v>86</v>
      </c>
      <c r="N1512">
        <v>1</v>
      </c>
      <c r="O1512" s="1">
        <v>44677.026250000003</v>
      </c>
      <c r="P1512" s="1">
        <v>44677.118263888886</v>
      </c>
      <c r="Q1512">
        <v>7184</v>
      </c>
      <c r="R1512">
        <v>766</v>
      </c>
      <c r="S1512" t="b">
        <v>0</v>
      </c>
      <c r="T1512" t="s">
        <v>87</v>
      </c>
      <c r="U1512" t="b">
        <v>0</v>
      </c>
      <c r="V1512" t="s">
        <v>320</v>
      </c>
      <c r="W1512" s="1">
        <v>44677.118263888886</v>
      </c>
      <c r="X1512">
        <v>539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848</v>
      </c>
      <c r="AE1512">
        <v>838</v>
      </c>
      <c r="AF1512">
        <v>0</v>
      </c>
      <c r="AG1512">
        <v>14</v>
      </c>
      <c r="AH1512" t="s">
        <v>87</v>
      </c>
      <c r="AI1512" t="s">
        <v>87</v>
      </c>
      <c r="AJ1512" t="s">
        <v>87</v>
      </c>
      <c r="AK1512" t="s">
        <v>87</v>
      </c>
      <c r="AL1512" t="s">
        <v>87</v>
      </c>
      <c r="AM1512" t="s">
        <v>87</v>
      </c>
      <c r="AN1512" t="s">
        <v>87</v>
      </c>
      <c r="AO1512" t="s">
        <v>87</v>
      </c>
      <c r="AP1512" t="s">
        <v>87</v>
      </c>
      <c r="AQ1512" t="s">
        <v>87</v>
      </c>
      <c r="AR1512" t="s">
        <v>87</v>
      </c>
      <c r="AS1512" t="s">
        <v>87</v>
      </c>
      <c r="AT1512" t="s">
        <v>87</v>
      </c>
      <c r="AU1512" t="s">
        <v>87</v>
      </c>
      <c r="AV1512" t="s">
        <v>87</v>
      </c>
      <c r="AW1512" t="s">
        <v>87</v>
      </c>
      <c r="AX1512" t="s">
        <v>87</v>
      </c>
      <c r="AY1512" t="s">
        <v>87</v>
      </c>
      <c r="AZ1512" t="s">
        <v>87</v>
      </c>
      <c r="BA1512" t="s">
        <v>87</v>
      </c>
      <c r="BB1512" t="s">
        <v>87</v>
      </c>
      <c r="BC1512" t="s">
        <v>87</v>
      </c>
      <c r="BD1512" t="s">
        <v>87</v>
      </c>
      <c r="BE1512" t="s">
        <v>87</v>
      </c>
    </row>
    <row r="1513" spans="1:57" hidden="1" x14ac:dyDescent="0.45">
      <c r="A1513" t="s">
        <v>3271</v>
      </c>
      <c r="B1513" t="s">
        <v>79</v>
      </c>
      <c r="C1513" t="s">
        <v>3272</v>
      </c>
      <c r="D1513" t="s">
        <v>81</v>
      </c>
      <c r="E1513" s="2" t="str">
        <f>HYPERLINK("capsilon://?command=openfolder&amp;siteaddress=FAM.docvelocity-na8.net&amp;folderid=FX6C3200BB-53B1-0EE7-287E-091A74D6AD12","FX22049303")</f>
        <v>FX22049303</v>
      </c>
      <c r="F1513" t="s">
        <v>19</v>
      </c>
      <c r="G1513" t="s">
        <v>19</v>
      </c>
      <c r="H1513" t="s">
        <v>82</v>
      </c>
      <c r="I1513" t="s">
        <v>3273</v>
      </c>
      <c r="J1513">
        <v>203</v>
      </c>
      <c r="K1513" t="s">
        <v>84</v>
      </c>
      <c r="L1513" t="s">
        <v>85</v>
      </c>
      <c r="M1513" t="s">
        <v>86</v>
      </c>
      <c r="N1513">
        <v>1</v>
      </c>
      <c r="O1513" s="1">
        <v>44677.034525462965</v>
      </c>
      <c r="P1513" s="1">
        <v>44677.17454861111</v>
      </c>
      <c r="Q1513">
        <v>11437</v>
      </c>
      <c r="R1513">
        <v>661</v>
      </c>
      <c r="S1513" t="b">
        <v>0</v>
      </c>
      <c r="T1513" t="s">
        <v>87</v>
      </c>
      <c r="U1513" t="b">
        <v>0</v>
      </c>
      <c r="V1513" t="s">
        <v>993</v>
      </c>
      <c r="W1513" s="1">
        <v>44677.17454861111</v>
      </c>
      <c r="X1513">
        <v>278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203</v>
      </c>
      <c r="AE1513">
        <v>179</v>
      </c>
      <c r="AF1513">
        <v>0</v>
      </c>
      <c r="AG1513">
        <v>7</v>
      </c>
      <c r="AH1513" t="s">
        <v>87</v>
      </c>
      <c r="AI1513" t="s">
        <v>87</v>
      </c>
      <c r="AJ1513" t="s">
        <v>87</v>
      </c>
      <c r="AK1513" t="s">
        <v>87</v>
      </c>
      <c r="AL1513" t="s">
        <v>87</v>
      </c>
      <c r="AM1513" t="s">
        <v>87</v>
      </c>
      <c r="AN1513" t="s">
        <v>87</v>
      </c>
      <c r="AO1513" t="s">
        <v>87</v>
      </c>
      <c r="AP1513" t="s">
        <v>87</v>
      </c>
      <c r="AQ1513" t="s">
        <v>87</v>
      </c>
      <c r="AR1513" t="s">
        <v>87</v>
      </c>
      <c r="AS1513" t="s">
        <v>87</v>
      </c>
      <c r="AT1513" t="s">
        <v>87</v>
      </c>
      <c r="AU1513" t="s">
        <v>87</v>
      </c>
      <c r="AV1513" t="s">
        <v>87</v>
      </c>
      <c r="AW1513" t="s">
        <v>87</v>
      </c>
      <c r="AX1513" t="s">
        <v>87</v>
      </c>
      <c r="AY1513" t="s">
        <v>87</v>
      </c>
      <c r="AZ1513" t="s">
        <v>87</v>
      </c>
      <c r="BA1513" t="s">
        <v>87</v>
      </c>
      <c r="BB1513" t="s">
        <v>87</v>
      </c>
      <c r="BC1513" t="s">
        <v>87</v>
      </c>
      <c r="BD1513" t="s">
        <v>87</v>
      </c>
      <c r="BE1513" t="s">
        <v>87</v>
      </c>
    </row>
    <row r="1514" spans="1:57" hidden="1" x14ac:dyDescent="0.45">
      <c r="A1514" t="s">
        <v>3274</v>
      </c>
      <c r="B1514" t="s">
        <v>79</v>
      </c>
      <c r="C1514" t="s">
        <v>3252</v>
      </c>
      <c r="D1514" t="s">
        <v>81</v>
      </c>
      <c r="E1514" s="2" t="str">
        <f>HYPERLINK("capsilon://?command=openfolder&amp;siteaddress=FAM.docvelocity-na8.net&amp;folderid=FX61FE9570-4EDD-CC18-5AF5-2DB8923EFA93","FX22044838")</f>
        <v>FX22044838</v>
      </c>
      <c r="F1514" t="s">
        <v>19</v>
      </c>
      <c r="G1514" t="s">
        <v>19</v>
      </c>
      <c r="H1514" t="s">
        <v>82</v>
      </c>
      <c r="I1514" t="s">
        <v>3253</v>
      </c>
      <c r="J1514">
        <v>174</v>
      </c>
      <c r="K1514" t="s">
        <v>84</v>
      </c>
      <c r="L1514" t="s">
        <v>85</v>
      </c>
      <c r="M1514" t="s">
        <v>86</v>
      </c>
      <c r="N1514">
        <v>2</v>
      </c>
      <c r="O1514" s="1">
        <v>44677.097511574073</v>
      </c>
      <c r="P1514" s="1">
        <v>44677.203761574077</v>
      </c>
      <c r="Q1514">
        <v>7536</v>
      </c>
      <c r="R1514">
        <v>1644</v>
      </c>
      <c r="S1514" t="b">
        <v>0</v>
      </c>
      <c r="T1514" t="s">
        <v>87</v>
      </c>
      <c r="U1514" t="b">
        <v>1</v>
      </c>
      <c r="V1514" t="s">
        <v>315</v>
      </c>
      <c r="W1514" s="1">
        <v>44677.104710648149</v>
      </c>
      <c r="X1514">
        <v>586</v>
      </c>
      <c r="Y1514">
        <v>150</v>
      </c>
      <c r="Z1514">
        <v>0</v>
      </c>
      <c r="AA1514">
        <v>150</v>
      </c>
      <c r="AB1514">
        <v>0</v>
      </c>
      <c r="AC1514">
        <v>5</v>
      </c>
      <c r="AD1514">
        <v>24</v>
      </c>
      <c r="AE1514">
        <v>0</v>
      </c>
      <c r="AF1514">
        <v>0</v>
      </c>
      <c r="AG1514">
        <v>0</v>
      </c>
      <c r="AH1514" t="s">
        <v>3250</v>
      </c>
      <c r="AI1514" s="1">
        <v>44677.203761574077</v>
      </c>
      <c r="AJ1514">
        <v>1058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24</v>
      </c>
      <c r="AQ1514">
        <v>0</v>
      </c>
      <c r="AR1514">
        <v>0</v>
      </c>
      <c r="AS1514">
        <v>0</v>
      </c>
      <c r="AT1514" t="s">
        <v>87</v>
      </c>
      <c r="AU1514" t="s">
        <v>87</v>
      </c>
      <c r="AV1514" t="s">
        <v>87</v>
      </c>
      <c r="AW1514" t="s">
        <v>87</v>
      </c>
      <c r="AX1514" t="s">
        <v>87</v>
      </c>
      <c r="AY1514" t="s">
        <v>87</v>
      </c>
      <c r="AZ1514" t="s">
        <v>87</v>
      </c>
      <c r="BA1514" t="s">
        <v>87</v>
      </c>
      <c r="BB1514" t="s">
        <v>87</v>
      </c>
      <c r="BC1514" t="s">
        <v>87</v>
      </c>
      <c r="BD1514" t="s">
        <v>87</v>
      </c>
      <c r="BE1514" t="s">
        <v>87</v>
      </c>
    </row>
    <row r="1515" spans="1:57" hidden="1" x14ac:dyDescent="0.45">
      <c r="A1515" t="s">
        <v>3275</v>
      </c>
      <c r="B1515" t="s">
        <v>79</v>
      </c>
      <c r="C1515" t="s">
        <v>3255</v>
      </c>
      <c r="D1515" t="s">
        <v>81</v>
      </c>
      <c r="E1515" s="2" t="str">
        <f>HYPERLINK("capsilon://?command=openfolder&amp;siteaddress=FAM.docvelocity-na8.net&amp;folderid=FX94CE4D71-49F1-75F5-5C0D-9E37109E1237","FX22049144")</f>
        <v>FX22049144</v>
      </c>
      <c r="F1515" t="s">
        <v>19</v>
      </c>
      <c r="G1515" t="s">
        <v>19</v>
      </c>
      <c r="H1515" t="s">
        <v>82</v>
      </c>
      <c r="I1515" t="s">
        <v>3256</v>
      </c>
      <c r="J1515">
        <v>725</v>
      </c>
      <c r="K1515" t="s">
        <v>84</v>
      </c>
      <c r="L1515" t="s">
        <v>85</v>
      </c>
      <c r="M1515" t="s">
        <v>86</v>
      </c>
      <c r="N1515">
        <v>2</v>
      </c>
      <c r="O1515" s="1">
        <v>44677.108923611115</v>
      </c>
      <c r="P1515" s="1">
        <v>44677.282337962963</v>
      </c>
      <c r="Q1515">
        <v>5723</v>
      </c>
      <c r="R1515">
        <v>9260</v>
      </c>
      <c r="S1515" t="b">
        <v>0</v>
      </c>
      <c r="T1515" t="s">
        <v>87</v>
      </c>
      <c r="U1515" t="b">
        <v>1</v>
      </c>
      <c r="V1515" t="s">
        <v>384</v>
      </c>
      <c r="W1515" s="1">
        <v>44677.133391203701</v>
      </c>
      <c r="X1515">
        <v>1910</v>
      </c>
      <c r="Y1515">
        <v>595</v>
      </c>
      <c r="Z1515">
        <v>0</v>
      </c>
      <c r="AA1515">
        <v>595</v>
      </c>
      <c r="AB1515">
        <v>0</v>
      </c>
      <c r="AC1515">
        <v>44</v>
      </c>
      <c r="AD1515">
        <v>130</v>
      </c>
      <c r="AE1515">
        <v>0</v>
      </c>
      <c r="AF1515">
        <v>0</v>
      </c>
      <c r="AG1515">
        <v>0</v>
      </c>
      <c r="AH1515" t="s">
        <v>442</v>
      </c>
      <c r="AI1515" s="1">
        <v>44677.282337962963</v>
      </c>
      <c r="AJ1515">
        <v>27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130</v>
      </c>
      <c r="AQ1515">
        <v>0</v>
      </c>
      <c r="AR1515">
        <v>0</v>
      </c>
      <c r="AS1515">
        <v>0</v>
      </c>
      <c r="AT1515" t="s">
        <v>87</v>
      </c>
      <c r="AU1515" t="s">
        <v>87</v>
      </c>
      <c r="AV1515" t="s">
        <v>87</v>
      </c>
      <c r="AW1515" t="s">
        <v>87</v>
      </c>
      <c r="AX1515" t="s">
        <v>87</v>
      </c>
      <c r="AY1515" t="s">
        <v>87</v>
      </c>
      <c r="AZ1515" t="s">
        <v>87</v>
      </c>
      <c r="BA1515" t="s">
        <v>87</v>
      </c>
      <c r="BB1515" t="s">
        <v>87</v>
      </c>
      <c r="BC1515" t="s">
        <v>87</v>
      </c>
      <c r="BD1515" t="s">
        <v>87</v>
      </c>
      <c r="BE1515" t="s">
        <v>87</v>
      </c>
    </row>
    <row r="1516" spans="1:57" hidden="1" x14ac:dyDescent="0.45">
      <c r="A1516" t="s">
        <v>3276</v>
      </c>
      <c r="B1516" t="s">
        <v>79</v>
      </c>
      <c r="C1516" t="s">
        <v>3255</v>
      </c>
      <c r="D1516" t="s">
        <v>81</v>
      </c>
      <c r="E1516" s="2" t="str">
        <f>HYPERLINK("capsilon://?command=openfolder&amp;siteaddress=FAM.docvelocity-na8.net&amp;folderid=FX94CE4D71-49F1-75F5-5C0D-9E37109E1237","FX22049144")</f>
        <v>FX22049144</v>
      </c>
      <c r="F1516" t="s">
        <v>19</v>
      </c>
      <c r="G1516" t="s">
        <v>19</v>
      </c>
      <c r="H1516" t="s">
        <v>82</v>
      </c>
      <c r="I1516" t="s">
        <v>3259</v>
      </c>
      <c r="J1516">
        <v>725</v>
      </c>
      <c r="K1516" t="s">
        <v>84</v>
      </c>
      <c r="L1516" t="s">
        <v>85</v>
      </c>
      <c r="M1516" t="s">
        <v>86</v>
      </c>
      <c r="N1516">
        <v>2</v>
      </c>
      <c r="O1516" s="1">
        <v>44677.113344907404</v>
      </c>
      <c r="P1516" s="1">
        <v>44677.259722222225</v>
      </c>
      <c r="Q1516">
        <v>5519</v>
      </c>
      <c r="R1516">
        <v>7128</v>
      </c>
      <c r="S1516" t="b">
        <v>0</v>
      </c>
      <c r="T1516" t="s">
        <v>87</v>
      </c>
      <c r="U1516" t="b">
        <v>1</v>
      </c>
      <c r="V1516" t="s">
        <v>419</v>
      </c>
      <c r="W1516" s="1">
        <v>44677.217268518521</v>
      </c>
      <c r="X1516">
        <v>4606</v>
      </c>
      <c r="Y1516">
        <v>598</v>
      </c>
      <c r="Z1516">
        <v>0</v>
      </c>
      <c r="AA1516">
        <v>598</v>
      </c>
      <c r="AB1516">
        <v>0</v>
      </c>
      <c r="AC1516">
        <v>90</v>
      </c>
      <c r="AD1516">
        <v>127</v>
      </c>
      <c r="AE1516">
        <v>0</v>
      </c>
      <c r="AF1516">
        <v>0</v>
      </c>
      <c r="AG1516">
        <v>0</v>
      </c>
      <c r="AH1516" t="s">
        <v>1797</v>
      </c>
      <c r="AI1516" s="1">
        <v>44677.259722222225</v>
      </c>
      <c r="AJ1516">
        <v>194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127</v>
      </c>
      <c r="AQ1516">
        <v>0</v>
      </c>
      <c r="AR1516">
        <v>0</v>
      </c>
      <c r="AS1516">
        <v>0</v>
      </c>
      <c r="AT1516" t="s">
        <v>87</v>
      </c>
      <c r="AU1516" t="s">
        <v>87</v>
      </c>
      <c r="AV1516" t="s">
        <v>87</v>
      </c>
      <c r="AW1516" t="s">
        <v>87</v>
      </c>
      <c r="AX1516" t="s">
        <v>87</v>
      </c>
      <c r="AY1516" t="s">
        <v>87</v>
      </c>
      <c r="AZ1516" t="s">
        <v>87</v>
      </c>
      <c r="BA1516" t="s">
        <v>87</v>
      </c>
      <c r="BB1516" t="s">
        <v>87</v>
      </c>
      <c r="BC1516" t="s">
        <v>87</v>
      </c>
      <c r="BD1516" t="s">
        <v>87</v>
      </c>
      <c r="BE1516" t="s">
        <v>87</v>
      </c>
    </row>
    <row r="1517" spans="1:57" hidden="1" x14ac:dyDescent="0.45">
      <c r="A1517" t="s">
        <v>3277</v>
      </c>
      <c r="B1517" t="s">
        <v>79</v>
      </c>
      <c r="C1517" t="s">
        <v>3269</v>
      </c>
      <c r="D1517" t="s">
        <v>81</v>
      </c>
      <c r="E1517" s="2" t="str">
        <f>HYPERLINK("capsilon://?command=openfolder&amp;siteaddress=FAM.docvelocity-na8.net&amp;folderid=FX87F1265C-5C1B-82E3-B7C0-6972C82BD467","FX22049177")</f>
        <v>FX22049177</v>
      </c>
      <c r="F1517" t="s">
        <v>19</v>
      </c>
      <c r="G1517" t="s">
        <v>19</v>
      </c>
      <c r="H1517" t="s">
        <v>82</v>
      </c>
      <c r="I1517" t="s">
        <v>3270</v>
      </c>
      <c r="J1517">
        <v>1136</v>
      </c>
      <c r="K1517" t="s">
        <v>84</v>
      </c>
      <c r="L1517" t="s">
        <v>85</v>
      </c>
      <c r="M1517" t="s">
        <v>86</v>
      </c>
      <c r="N1517">
        <v>2</v>
      </c>
      <c r="O1517" s="1">
        <v>44677.119340277779</v>
      </c>
      <c r="P1517" s="1">
        <v>44677.27747685185</v>
      </c>
      <c r="Q1517">
        <v>5838</v>
      </c>
      <c r="R1517">
        <v>7825</v>
      </c>
      <c r="S1517" t="b">
        <v>0</v>
      </c>
      <c r="T1517" t="s">
        <v>87</v>
      </c>
      <c r="U1517" t="b">
        <v>1</v>
      </c>
      <c r="V1517" t="s">
        <v>1628</v>
      </c>
      <c r="W1517" s="1">
        <v>44677.226851851854</v>
      </c>
      <c r="X1517">
        <v>5146</v>
      </c>
      <c r="Y1517">
        <v>602</v>
      </c>
      <c r="Z1517">
        <v>0</v>
      </c>
      <c r="AA1517">
        <v>602</v>
      </c>
      <c r="AB1517">
        <v>1720</v>
      </c>
      <c r="AC1517">
        <v>240</v>
      </c>
      <c r="AD1517">
        <v>534</v>
      </c>
      <c r="AE1517">
        <v>0</v>
      </c>
      <c r="AF1517">
        <v>0</v>
      </c>
      <c r="AG1517">
        <v>0</v>
      </c>
      <c r="AH1517" t="s">
        <v>413</v>
      </c>
      <c r="AI1517" s="1">
        <v>44677.27747685185</v>
      </c>
      <c r="AJ1517">
        <v>2679</v>
      </c>
      <c r="AK1517">
        <v>4</v>
      </c>
      <c r="AL1517">
        <v>0</v>
      </c>
      <c r="AM1517">
        <v>4</v>
      </c>
      <c r="AN1517">
        <v>623</v>
      </c>
      <c r="AO1517">
        <v>5</v>
      </c>
      <c r="AP1517">
        <v>530</v>
      </c>
      <c r="AQ1517">
        <v>0</v>
      </c>
      <c r="AR1517">
        <v>0</v>
      </c>
      <c r="AS1517">
        <v>0</v>
      </c>
      <c r="AT1517" t="s">
        <v>87</v>
      </c>
      <c r="AU1517" t="s">
        <v>87</v>
      </c>
      <c r="AV1517" t="s">
        <v>87</v>
      </c>
      <c r="AW1517" t="s">
        <v>87</v>
      </c>
      <c r="AX1517" t="s">
        <v>87</v>
      </c>
      <c r="AY1517" t="s">
        <v>87</v>
      </c>
      <c r="AZ1517" t="s">
        <v>87</v>
      </c>
      <c r="BA1517" t="s">
        <v>87</v>
      </c>
      <c r="BB1517" t="s">
        <v>87</v>
      </c>
      <c r="BC1517" t="s">
        <v>87</v>
      </c>
      <c r="BD1517" t="s">
        <v>87</v>
      </c>
      <c r="BE1517" t="s">
        <v>87</v>
      </c>
    </row>
    <row r="1518" spans="1:57" hidden="1" x14ac:dyDescent="0.45">
      <c r="A1518" t="s">
        <v>3278</v>
      </c>
      <c r="B1518" t="s">
        <v>79</v>
      </c>
      <c r="C1518" t="s">
        <v>3272</v>
      </c>
      <c r="D1518" t="s">
        <v>81</v>
      </c>
      <c r="E1518" s="2" t="str">
        <f>HYPERLINK("capsilon://?command=openfolder&amp;siteaddress=FAM.docvelocity-na8.net&amp;folderid=FX6C3200BB-53B1-0EE7-287E-091A74D6AD12","FX22049303")</f>
        <v>FX22049303</v>
      </c>
      <c r="F1518" t="s">
        <v>19</v>
      </c>
      <c r="G1518" t="s">
        <v>19</v>
      </c>
      <c r="H1518" t="s">
        <v>82</v>
      </c>
      <c r="I1518" t="s">
        <v>3273</v>
      </c>
      <c r="J1518">
        <v>283</v>
      </c>
      <c r="K1518" t="s">
        <v>84</v>
      </c>
      <c r="L1518" t="s">
        <v>85</v>
      </c>
      <c r="M1518" t="s">
        <v>86</v>
      </c>
      <c r="N1518">
        <v>2</v>
      </c>
      <c r="O1518" s="1">
        <v>44677.175428240742</v>
      </c>
      <c r="P1518" s="1">
        <v>44677.212233796294</v>
      </c>
      <c r="Q1518">
        <v>1115</v>
      </c>
      <c r="R1518">
        <v>2065</v>
      </c>
      <c r="S1518" t="b">
        <v>0</v>
      </c>
      <c r="T1518" t="s">
        <v>87</v>
      </c>
      <c r="U1518" t="b">
        <v>1</v>
      </c>
      <c r="V1518" t="s">
        <v>993</v>
      </c>
      <c r="W1518" s="1">
        <v>44677.200671296298</v>
      </c>
      <c r="X1518">
        <v>1128</v>
      </c>
      <c r="Y1518">
        <v>246</v>
      </c>
      <c r="Z1518">
        <v>0</v>
      </c>
      <c r="AA1518">
        <v>246</v>
      </c>
      <c r="AB1518">
        <v>0</v>
      </c>
      <c r="AC1518">
        <v>33</v>
      </c>
      <c r="AD1518">
        <v>37</v>
      </c>
      <c r="AE1518">
        <v>0</v>
      </c>
      <c r="AF1518">
        <v>0</v>
      </c>
      <c r="AG1518">
        <v>0</v>
      </c>
      <c r="AH1518" t="s">
        <v>1797</v>
      </c>
      <c r="AI1518" s="1">
        <v>44677.212233796294</v>
      </c>
      <c r="AJ1518">
        <v>937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37</v>
      </c>
      <c r="AQ1518">
        <v>0</v>
      </c>
      <c r="AR1518">
        <v>0</v>
      </c>
      <c r="AS1518">
        <v>0</v>
      </c>
      <c r="AT1518" t="s">
        <v>87</v>
      </c>
      <c r="AU1518" t="s">
        <v>87</v>
      </c>
      <c r="AV1518" t="s">
        <v>87</v>
      </c>
      <c r="AW1518" t="s">
        <v>87</v>
      </c>
      <c r="AX1518" t="s">
        <v>87</v>
      </c>
      <c r="AY1518" t="s">
        <v>87</v>
      </c>
      <c r="AZ1518" t="s">
        <v>87</v>
      </c>
      <c r="BA1518" t="s">
        <v>87</v>
      </c>
      <c r="BB1518" t="s">
        <v>87</v>
      </c>
      <c r="BC1518" t="s">
        <v>87</v>
      </c>
      <c r="BD1518" t="s">
        <v>87</v>
      </c>
      <c r="BE1518" t="s">
        <v>87</v>
      </c>
    </row>
    <row r="1519" spans="1:57" hidden="1" x14ac:dyDescent="0.45">
      <c r="A1519" t="s">
        <v>3279</v>
      </c>
      <c r="B1519" t="s">
        <v>79</v>
      </c>
      <c r="C1519" t="s">
        <v>2873</v>
      </c>
      <c r="D1519" t="s">
        <v>81</v>
      </c>
      <c r="E1519" s="2" t="str">
        <f>HYPERLINK("capsilon://?command=openfolder&amp;siteaddress=FAM.docvelocity-na8.net&amp;folderid=FX697E3C6F-D898-7E34-D2ED-2EF607CC0C06","FX220313810")</f>
        <v>FX220313810</v>
      </c>
      <c r="F1519" t="s">
        <v>19</v>
      </c>
      <c r="G1519" t="s">
        <v>19</v>
      </c>
      <c r="H1519" t="s">
        <v>82</v>
      </c>
      <c r="I1519" t="s">
        <v>2874</v>
      </c>
      <c r="J1519">
        <v>210</v>
      </c>
      <c r="K1519" t="s">
        <v>84</v>
      </c>
      <c r="L1519" t="s">
        <v>85</v>
      </c>
      <c r="M1519" t="s">
        <v>86</v>
      </c>
      <c r="N1519">
        <v>2</v>
      </c>
      <c r="O1519" s="1">
        <v>44655.647662037038</v>
      </c>
      <c r="P1519" s="1">
        <v>44655.736145833333</v>
      </c>
      <c r="Q1519">
        <v>4054</v>
      </c>
      <c r="R1519">
        <v>3591</v>
      </c>
      <c r="S1519" t="b">
        <v>0</v>
      </c>
      <c r="T1519" t="s">
        <v>87</v>
      </c>
      <c r="U1519" t="b">
        <v>1</v>
      </c>
      <c r="V1519" t="s">
        <v>158</v>
      </c>
      <c r="W1519" s="1">
        <v>44655.679247685184</v>
      </c>
      <c r="X1519">
        <v>2402</v>
      </c>
      <c r="Y1519">
        <v>203</v>
      </c>
      <c r="Z1519">
        <v>0</v>
      </c>
      <c r="AA1519">
        <v>203</v>
      </c>
      <c r="AB1519">
        <v>0</v>
      </c>
      <c r="AC1519">
        <v>65</v>
      </c>
      <c r="AD1519">
        <v>7</v>
      </c>
      <c r="AE1519">
        <v>0</v>
      </c>
      <c r="AF1519">
        <v>0</v>
      </c>
      <c r="AG1519">
        <v>0</v>
      </c>
      <c r="AH1519" t="s">
        <v>115</v>
      </c>
      <c r="AI1519" s="1">
        <v>44655.736145833333</v>
      </c>
      <c r="AJ1519">
        <v>1179</v>
      </c>
      <c r="AK1519">
        <v>15</v>
      </c>
      <c r="AL1519">
        <v>0</v>
      </c>
      <c r="AM1519">
        <v>15</v>
      </c>
      <c r="AN1519">
        <v>0</v>
      </c>
      <c r="AO1519">
        <v>15</v>
      </c>
      <c r="AP1519">
        <v>-8</v>
      </c>
      <c r="AQ1519">
        <v>0</v>
      </c>
      <c r="AR1519">
        <v>0</v>
      </c>
      <c r="AS1519">
        <v>0</v>
      </c>
      <c r="AT1519" t="s">
        <v>87</v>
      </c>
      <c r="AU1519" t="s">
        <v>87</v>
      </c>
      <c r="AV1519" t="s">
        <v>87</v>
      </c>
      <c r="AW1519" t="s">
        <v>87</v>
      </c>
      <c r="AX1519" t="s">
        <v>87</v>
      </c>
      <c r="AY1519" t="s">
        <v>87</v>
      </c>
      <c r="AZ1519" t="s">
        <v>87</v>
      </c>
      <c r="BA1519" t="s">
        <v>87</v>
      </c>
      <c r="BB1519" t="s">
        <v>87</v>
      </c>
      <c r="BC1519" t="s">
        <v>87</v>
      </c>
      <c r="BD1519" t="s">
        <v>87</v>
      </c>
      <c r="BE1519" t="s">
        <v>87</v>
      </c>
    </row>
    <row r="1520" spans="1:57" hidden="1" x14ac:dyDescent="0.45">
      <c r="A1520" t="s">
        <v>3280</v>
      </c>
      <c r="B1520" t="s">
        <v>79</v>
      </c>
      <c r="C1520" t="s">
        <v>3061</v>
      </c>
      <c r="D1520" t="s">
        <v>81</v>
      </c>
      <c r="E1520" s="2" t="str">
        <f>HYPERLINK("capsilon://?command=openfolder&amp;siteaddress=FAM.docvelocity-na8.net&amp;folderid=FX3DF0B8E1-09A4-3D9D-84F9-C3D43711376C","FX22038579")</f>
        <v>FX22038579</v>
      </c>
      <c r="F1520" t="s">
        <v>19</v>
      </c>
      <c r="G1520" t="s">
        <v>19</v>
      </c>
      <c r="H1520" t="s">
        <v>82</v>
      </c>
      <c r="I1520" t="s">
        <v>3281</v>
      </c>
      <c r="J1520">
        <v>28</v>
      </c>
      <c r="K1520" t="s">
        <v>84</v>
      </c>
      <c r="L1520" t="s">
        <v>85</v>
      </c>
      <c r="M1520" t="s">
        <v>86</v>
      </c>
      <c r="N1520">
        <v>2</v>
      </c>
      <c r="O1520" s="1">
        <v>44677.420555555553</v>
      </c>
      <c r="P1520" s="1">
        <v>44677.426134259258</v>
      </c>
      <c r="Q1520">
        <v>102</v>
      </c>
      <c r="R1520">
        <v>380</v>
      </c>
      <c r="S1520" t="b">
        <v>0</v>
      </c>
      <c r="T1520" t="s">
        <v>87</v>
      </c>
      <c r="U1520" t="b">
        <v>0</v>
      </c>
      <c r="V1520" t="s">
        <v>1628</v>
      </c>
      <c r="W1520" s="1">
        <v>44677.422800925924</v>
      </c>
      <c r="X1520">
        <v>170</v>
      </c>
      <c r="Y1520">
        <v>0</v>
      </c>
      <c r="Z1520">
        <v>0</v>
      </c>
      <c r="AA1520">
        <v>0</v>
      </c>
      <c r="AB1520">
        <v>21</v>
      </c>
      <c r="AC1520">
        <v>0</v>
      </c>
      <c r="AD1520">
        <v>28</v>
      </c>
      <c r="AE1520">
        <v>0</v>
      </c>
      <c r="AF1520">
        <v>0</v>
      </c>
      <c r="AG1520">
        <v>0</v>
      </c>
      <c r="AH1520" t="s">
        <v>442</v>
      </c>
      <c r="AI1520" s="1">
        <v>44677.426134259258</v>
      </c>
      <c r="AJ1520">
        <v>210</v>
      </c>
      <c r="AK1520">
        <v>0</v>
      </c>
      <c r="AL1520">
        <v>0</v>
      </c>
      <c r="AM1520">
        <v>0</v>
      </c>
      <c r="AN1520">
        <v>21</v>
      </c>
      <c r="AO1520">
        <v>0</v>
      </c>
      <c r="AP1520">
        <v>28</v>
      </c>
      <c r="AQ1520">
        <v>0</v>
      </c>
      <c r="AR1520">
        <v>0</v>
      </c>
      <c r="AS1520">
        <v>0</v>
      </c>
      <c r="AT1520" t="s">
        <v>87</v>
      </c>
      <c r="AU1520" t="s">
        <v>87</v>
      </c>
      <c r="AV1520" t="s">
        <v>87</v>
      </c>
      <c r="AW1520" t="s">
        <v>87</v>
      </c>
      <c r="AX1520" t="s">
        <v>87</v>
      </c>
      <c r="AY1520" t="s">
        <v>87</v>
      </c>
      <c r="AZ1520" t="s">
        <v>87</v>
      </c>
      <c r="BA1520" t="s">
        <v>87</v>
      </c>
      <c r="BB1520" t="s">
        <v>87</v>
      </c>
      <c r="BC1520" t="s">
        <v>87</v>
      </c>
      <c r="BD1520" t="s">
        <v>87</v>
      </c>
      <c r="BE1520" t="s">
        <v>87</v>
      </c>
    </row>
    <row r="1521" spans="1:57" hidden="1" x14ac:dyDescent="0.45">
      <c r="A1521" t="s">
        <v>3282</v>
      </c>
      <c r="B1521" t="s">
        <v>79</v>
      </c>
      <c r="C1521" t="s">
        <v>3061</v>
      </c>
      <c r="D1521" t="s">
        <v>81</v>
      </c>
      <c r="E1521" s="2" t="str">
        <f>HYPERLINK("capsilon://?command=openfolder&amp;siteaddress=FAM.docvelocity-na8.net&amp;folderid=FX3DF0B8E1-09A4-3D9D-84F9-C3D43711376C","FX22038579")</f>
        <v>FX22038579</v>
      </c>
      <c r="F1521" t="s">
        <v>19</v>
      </c>
      <c r="G1521" t="s">
        <v>19</v>
      </c>
      <c r="H1521" t="s">
        <v>82</v>
      </c>
      <c r="I1521" t="s">
        <v>3283</v>
      </c>
      <c r="J1521">
        <v>28</v>
      </c>
      <c r="K1521" t="s">
        <v>84</v>
      </c>
      <c r="L1521" t="s">
        <v>85</v>
      </c>
      <c r="M1521" t="s">
        <v>86</v>
      </c>
      <c r="N1521">
        <v>2</v>
      </c>
      <c r="O1521" s="1">
        <v>44677.420567129629</v>
      </c>
      <c r="P1521" s="1">
        <v>44677.427708333336</v>
      </c>
      <c r="Q1521">
        <v>410</v>
      </c>
      <c r="R1521">
        <v>207</v>
      </c>
      <c r="S1521" t="b">
        <v>0</v>
      </c>
      <c r="T1521" t="s">
        <v>87</v>
      </c>
      <c r="U1521" t="b">
        <v>0</v>
      </c>
      <c r="V1521" t="s">
        <v>1628</v>
      </c>
      <c r="W1521" s="1">
        <v>44677.426446759258</v>
      </c>
      <c r="X1521">
        <v>129</v>
      </c>
      <c r="Y1521">
        <v>0</v>
      </c>
      <c r="Z1521">
        <v>0</v>
      </c>
      <c r="AA1521">
        <v>0</v>
      </c>
      <c r="AB1521">
        <v>21</v>
      </c>
      <c r="AC1521">
        <v>0</v>
      </c>
      <c r="AD1521">
        <v>28</v>
      </c>
      <c r="AE1521">
        <v>0</v>
      </c>
      <c r="AF1521">
        <v>0</v>
      </c>
      <c r="AG1521">
        <v>0</v>
      </c>
      <c r="AH1521" t="s">
        <v>413</v>
      </c>
      <c r="AI1521" s="1">
        <v>44677.427708333336</v>
      </c>
      <c r="AJ1521">
        <v>30</v>
      </c>
      <c r="AK1521">
        <v>0</v>
      </c>
      <c r="AL1521">
        <v>0</v>
      </c>
      <c r="AM1521">
        <v>0</v>
      </c>
      <c r="AN1521">
        <v>21</v>
      </c>
      <c r="AO1521">
        <v>0</v>
      </c>
      <c r="AP1521">
        <v>28</v>
      </c>
      <c r="AQ1521">
        <v>0</v>
      </c>
      <c r="AR1521">
        <v>0</v>
      </c>
      <c r="AS1521">
        <v>0</v>
      </c>
      <c r="AT1521" t="s">
        <v>87</v>
      </c>
      <c r="AU1521" t="s">
        <v>87</v>
      </c>
      <c r="AV1521" t="s">
        <v>87</v>
      </c>
      <c r="AW1521" t="s">
        <v>87</v>
      </c>
      <c r="AX1521" t="s">
        <v>87</v>
      </c>
      <c r="AY1521" t="s">
        <v>87</v>
      </c>
      <c r="AZ1521" t="s">
        <v>87</v>
      </c>
      <c r="BA1521" t="s">
        <v>87</v>
      </c>
      <c r="BB1521" t="s">
        <v>87</v>
      </c>
      <c r="BC1521" t="s">
        <v>87</v>
      </c>
      <c r="BD1521" t="s">
        <v>87</v>
      </c>
      <c r="BE1521" t="s">
        <v>87</v>
      </c>
    </row>
    <row r="1522" spans="1:57" hidden="1" x14ac:dyDescent="0.45">
      <c r="A1522" t="s">
        <v>3284</v>
      </c>
      <c r="B1522" t="s">
        <v>79</v>
      </c>
      <c r="C1522" t="s">
        <v>3061</v>
      </c>
      <c r="D1522" t="s">
        <v>81</v>
      </c>
      <c r="E1522" s="2" t="str">
        <f>HYPERLINK("capsilon://?command=openfolder&amp;siteaddress=FAM.docvelocity-na8.net&amp;folderid=FX3DF0B8E1-09A4-3D9D-84F9-C3D43711376C","FX22038579")</f>
        <v>FX22038579</v>
      </c>
      <c r="F1522" t="s">
        <v>19</v>
      </c>
      <c r="G1522" t="s">
        <v>19</v>
      </c>
      <c r="H1522" t="s">
        <v>82</v>
      </c>
      <c r="I1522" t="s">
        <v>3285</v>
      </c>
      <c r="J1522">
        <v>28</v>
      </c>
      <c r="K1522" t="s">
        <v>84</v>
      </c>
      <c r="L1522" t="s">
        <v>85</v>
      </c>
      <c r="M1522" t="s">
        <v>86</v>
      </c>
      <c r="N1522">
        <v>2</v>
      </c>
      <c r="O1522" s="1">
        <v>44677.420729166668</v>
      </c>
      <c r="P1522" s="1">
        <v>44677.428379629629</v>
      </c>
      <c r="Q1522">
        <v>287</v>
      </c>
      <c r="R1522">
        <v>374</v>
      </c>
      <c r="S1522" t="b">
        <v>0</v>
      </c>
      <c r="T1522" t="s">
        <v>87</v>
      </c>
      <c r="U1522" t="b">
        <v>0</v>
      </c>
      <c r="V1522" t="s">
        <v>1628</v>
      </c>
      <c r="W1522" s="1">
        <v>44677.424942129626</v>
      </c>
      <c r="X1522">
        <v>184</v>
      </c>
      <c r="Y1522">
        <v>21</v>
      </c>
      <c r="Z1522">
        <v>0</v>
      </c>
      <c r="AA1522">
        <v>21</v>
      </c>
      <c r="AB1522">
        <v>0</v>
      </c>
      <c r="AC1522">
        <v>0</v>
      </c>
      <c r="AD1522">
        <v>7</v>
      </c>
      <c r="AE1522">
        <v>0</v>
      </c>
      <c r="AF1522">
        <v>0</v>
      </c>
      <c r="AG1522">
        <v>0</v>
      </c>
      <c r="AH1522" t="s">
        <v>442</v>
      </c>
      <c r="AI1522" s="1">
        <v>44677.428379629629</v>
      </c>
      <c r="AJ1522">
        <v>190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7</v>
      </c>
      <c r="AQ1522">
        <v>0</v>
      </c>
      <c r="AR1522">
        <v>0</v>
      </c>
      <c r="AS1522">
        <v>0</v>
      </c>
      <c r="AT1522" t="s">
        <v>87</v>
      </c>
      <c r="AU1522" t="s">
        <v>87</v>
      </c>
      <c r="AV1522" t="s">
        <v>87</v>
      </c>
      <c r="AW1522" t="s">
        <v>87</v>
      </c>
      <c r="AX1522" t="s">
        <v>87</v>
      </c>
      <c r="AY1522" t="s">
        <v>87</v>
      </c>
      <c r="AZ1522" t="s">
        <v>87</v>
      </c>
      <c r="BA1522" t="s">
        <v>87</v>
      </c>
      <c r="BB1522" t="s">
        <v>87</v>
      </c>
      <c r="BC1522" t="s">
        <v>87</v>
      </c>
      <c r="BD1522" t="s">
        <v>87</v>
      </c>
      <c r="BE1522" t="s">
        <v>87</v>
      </c>
    </row>
    <row r="1523" spans="1:57" hidden="1" x14ac:dyDescent="0.45">
      <c r="A1523" t="s">
        <v>3286</v>
      </c>
      <c r="B1523" t="s">
        <v>79</v>
      </c>
      <c r="C1523" t="s">
        <v>3061</v>
      </c>
      <c r="D1523" t="s">
        <v>81</v>
      </c>
      <c r="E1523" s="2" t="str">
        <f>HYPERLINK("capsilon://?command=openfolder&amp;siteaddress=FAM.docvelocity-na8.net&amp;folderid=FX3DF0B8E1-09A4-3D9D-84F9-C3D43711376C","FX22038579")</f>
        <v>FX22038579</v>
      </c>
      <c r="F1523" t="s">
        <v>19</v>
      </c>
      <c r="G1523" t="s">
        <v>19</v>
      </c>
      <c r="H1523" t="s">
        <v>82</v>
      </c>
      <c r="I1523" t="s">
        <v>3287</v>
      </c>
      <c r="J1523">
        <v>28</v>
      </c>
      <c r="K1523" t="s">
        <v>84</v>
      </c>
      <c r="L1523" t="s">
        <v>85</v>
      </c>
      <c r="M1523" t="s">
        <v>86</v>
      </c>
      <c r="N1523">
        <v>2</v>
      </c>
      <c r="O1523" s="1">
        <v>44677.421331018515</v>
      </c>
      <c r="P1523" s="1">
        <v>44677.428495370368</v>
      </c>
      <c r="Q1523">
        <v>470</v>
      </c>
      <c r="R1523">
        <v>149</v>
      </c>
      <c r="S1523" t="b">
        <v>0</v>
      </c>
      <c r="T1523" t="s">
        <v>87</v>
      </c>
      <c r="U1523" t="b">
        <v>0</v>
      </c>
      <c r="V1523" t="s">
        <v>1628</v>
      </c>
      <c r="W1523" s="1">
        <v>44677.427349537036</v>
      </c>
      <c r="X1523">
        <v>77</v>
      </c>
      <c r="Y1523">
        <v>0</v>
      </c>
      <c r="Z1523">
        <v>0</v>
      </c>
      <c r="AA1523">
        <v>0</v>
      </c>
      <c r="AB1523">
        <v>21</v>
      </c>
      <c r="AC1523">
        <v>0</v>
      </c>
      <c r="AD1523">
        <v>28</v>
      </c>
      <c r="AE1523">
        <v>0</v>
      </c>
      <c r="AF1523">
        <v>0</v>
      </c>
      <c r="AG1523">
        <v>0</v>
      </c>
      <c r="AH1523" t="s">
        <v>3250</v>
      </c>
      <c r="AI1523" s="1">
        <v>44677.428495370368</v>
      </c>
      <c r="AJ1523">
        <v>72</v>
      </c>
      <c r="AK1523">
        <v>0</v>
      </c>
      <c r="AL1523">
        <v>0</v>
      </c>
      <c r="AM1523">
        <v>0</v>
      </c>
      <c r="AN1523">
        <v>21</v>
      </c>
      <c r="AO1523">
        <v>0</v>
      </c>
      <c r="AP1523">
        <v>28</v>
      </c>
      <c r="AQ1523">
        <v>0</v>
      </c>
      <c r="AR1523">
        <v>0</v>
      </c>
      <c r="AS1523">
        <v>0</v>
      </c>
      <c r="AT1523" t="s">
        <v>87</v>
      </c>
      <c r="AU1523" t="s">
        <v>87</v>
      </c>
      <c r="AV1523" t="s">
        <v>87</v>
      </c>
      <c r="AW1523" t="s">
        <v>87</v>
      </c>
      <c r="AX1523" t="s">
        <v>87</v>
      </c>
      <c r="AY1523" t="s">
        <v>87</v>
      </c>
      <c r="AZ1523" t="s">
        <v>87</v>
      </c>
      <c r="BA1523" t="s">
        <v>87</v>
      </c>
      <c r="BB1523" t="s">
        <v>87</v>
      </c>
      <c r="BC1523" t="s">
        <v>87</v>
      </c>
      <c r="BD1523" t="s">
        <v>87</v>
      </c>
      <c r="BE1523" t="s">
        <v>87</v>
      </c>
    </row>
    <row r="1524" spans="1:57" hidden="1" x14ac:dyDescent="0.45">
      <c r="A1524" t="s">
        <v>3288</v>
      </c>
      <c r="B1524" t="s">
        <v>79</v>
      </c>
      <c r="C1524" t="s">
        <v>3289</v>
      </c>
      <c r="D1524" t="s">
        <v>81</v>
      </c>
      <c r="E1524" s="2" t="str">
        <f t="shared" ref="E1524:E1530" si="37">HYPERLINK("capsilon://?command=openfolder&amp;siteaddress=FAM.docvelocity-na8.net&amp;folderid=FXF32E1988-DEDD-ED8A-9A94-09B272E05F6B","FX22049227")</f>
        <v>FX22049227</v>
      </c>
      <c r="F1524" t="s">
        <v>19</v>
      </c>
      <c r="G1524" t="s">
        <v>19</v>
      </c>
      <c r="H1524" t="s">
        <v>82</v>
      </c>
      <c r="I1524" t="s">
        <v>3290</v>
      </c>
      <c r="J1524">
        <v>54</v>
      </c>
      <c r="K1524" t="s">
        <v>84</v>
      </c>
      <c r="L1524" t="s">
        <v>85</v>
      </c>
      <c r="M1524" t="s">
        <v>86</v>
      </c>
      <c r="N1524">
        <v>2</v>
      </c>
      <c r="O1524" s="1">
        <v>44677.439606481479</v>
      </c>
      <c r="P1524" s="1">
        <v>44677.449826388889</v>
      </c>
      <c r="Q1524">
        <v>70</v>
      </c>
      <c r="R1524">
        <v>813</v>
      </c>
      <c r="S1524" t="b">
        <v>0</v>
      </c>
      <c r="T1524" t="s">
        <v>87</v>
      </c>
      <c r="U1524" t="b">
        <v>0</v>
      </c>
      <c r="V1524" t="s">
        <v>148</v>
      </c>
      <c r="W1524" s="1">
        <v>44677.447592592594</v>
      </c>
      <c r="X1524">
        <v>565</v>
      </c>
      <c r="Y1524">
        <v>49</v>
      </c>
      <c r="Z1524">
        <v>0</v>
      </c>
      <c r="AA1524">
        <v>49</v>
      </c>
      <c r="AB1524">
        <v>0</v>
      </c>
      <c r="AC1524">
        <v>4</v>
      </c>
      <c r="AD1524">
        <v>5</v>
      </c>
      <c r="AE1524">
        <v>0</v>
      </c>
      <c r="AF1524">
        <v>0</v>
      </c>
      <c r="AG1524">
        <v>0</v>
      </c>
      <c r="AH1524" t="s">
        <v>442</v>
      </c>
      <c r="AI1524" s="1">
        <v>44677.449826388889</v>
      </c>
      <c r="AJ1524">
        <v>186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5</v>
      </c>
      <c r="AQ1524">
        <v>0</v>
      </c>
      <c r="AR1524">
        <v>0</v>
      </c>
      <c r="AS1524">
        <v>0</v>
      </c>
      <c r="AT1524" t="s">
        <v>87</v>
      </c>
      <c r="AU1524" t="s">
        <v>87</v>
      </c>
      <c r="AV1524" t="s">
        <v>87</v>
      </c>
      <c r="AW1524" t="s">
        <v>87</v>
      </c>
      <c r="AX1524" t="s">
        <v>87</v>
      </c>
      <c r="AY1524" t="s">
        <v>87</v>
      </c>
      <c r="AZ1524" t="s">
        <v>87</v>
      </c>
      <c r="BA1524" t="s">
        <v>87</v>
      </c>
      <c r="BB1524" t="s">
        <v>87</v>
      </c>
      <c r="BC1524" t="s">
        <v>87</v>
      </c>
      <c r="BD1524" t="s">
        <v>87</v>
      </c>
      <c r="BE1524" t="s">
        <v>87</v>
      </c>
    </row>
    <row r="1525" spans="1:57" hidden="1" x14ac:dyDescent="0.45">
      <c r="A1525" t="s">
        <v>3291</v>
      </c>
      <c r="B1525" t="s">
        <v>79</v>
      </c>
      <c r="C1525" t="s">
        <v>3289</v>
      </c>
      <c r="D1525" t="s">
        <v>81</v>
      </c>
      <c r="E1525" s="2" t="str">
        <f t="shared" si="37"/>
        <v>FX22049227</v>
      </c>
      <c r="F1525" t="s">
        <v>19</v>
      </c>
      <c r="G1525" t="s">
        <v>19</v>
      </c>
      <c r="H1525" t="s">
        <v>82</v>
      </c>
      <c r="I1525" t="s">
        <v>3292</v>
      </c>
      <c r="J1525">
        <v>54</v>
      </c>
      <c r="K1525" t="s">
        <v>84</v>
      </c>
      <c r="L1525" t="s">
        <v>85</v>
      </c>
      <c r="M1525" t="s">
        <v>86</v>
      </c>
      <c r="N1525">
        <v>2</v>
      </c>
      <c r="O1525" s="1">
        <v>44677.439803240741</v>
      </c>
      <c r="P1525" s="1">
        <v>44677.451539351852</v>
      </c>
      <c r="Q1525">
        <v>239</v>
      </c>
      <c r="R1525">
        <v>775</v>
      </c>
      <c r="S1525" t="b">
        <v>0</v>
      </c>
      <c r="T1525" t="s">
        <v>87</v>
      </c>
      <c r="U1525" t="b">
        <v>0</v>
      </c>
      <c r="V1525" t="s">
        <v>158</v>
      </c>
      <c r="W1525" s="1">
        <v>44677.447581018518</v>
      </c>
      <c r="X1525">
        <v>627</v>
      </c>
      <c r="Y1525">
        <v>49</v>
      </c>
      <c r="Z1525">
        <v>0</v>
      </c>
      <c r="AA1525">
        <v>49</v>
      </c>
      <c r="AB1525">
        <v>0</v>
      </c>
      <c r="AC1525">
        <v>4</v>
      </c>
      <c r="AD1525">
        <v>5</v>
      </c>
      <c r="AE1525">
        <v>0</v>
      </c>
      <c r="AF1525">
        <v>0</v>
      </c>
      <c r="AG1525">
        <v>0</v>
      </c>
      <c r="AH1525" t="s">
        <v>442</v>
      </c>
      <c r="AI1525" s="1">
        <v>44677.451539351852</v>
      </c>
      <c r="AJ1525">
        <v>148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5</v>
      </c>
      <c r="AQ1525">
        <v>0</v>
      </c>
      <c r="AR1525">
        <v>0</v>
      </c>
      <c r="AS1525">
        <v>0</v>
      </c>
      <c r="AT1525" t="s">
        <v>87</v>
      </c>
      <c r="AU1525" t="s">
        <v>87</v>
      </c>
      <c r="AV1525" t="s">
        <v>87</v>
      </c>
      <c r="AW1525" t="s">
        <v>87</v>
      </c>
      <c r="AX1525" t="s">
        <v>87</v>
      </c>
      <c r="AY1525" t="s">
        <v>87</v>
      </c>
      <c r="AZ1525" t="s">
        <v>87</v>
      </c>
      <c r="BA1525" t="s">
        <v>87</v>
      </c>
      <c r="BB1525" t="s">
        <v>87</v>
      </c>
      <c r="BC1525" t="s">
        <v>87</v>
      </c>
      <c r="BD1525" t="s">
        <v>87</v>
      </c>
      <c r="BE1525" t="s">
        <v>87</v>
      </c>
    </row>
    <row r="1526" spans="1:57" hidden="1" x14ac:dyDescent="0.45">
      <c r="A1526" t="s">
        <v>3293</v>
      </c>
      <c r="B1526" t="s">
        <v>79</v>
      </c>
      <c r="C1526" t="s">
        <v>3289</v>
      </c>
      <c r="D1526" t="s">
        <v>81</v>
      </c>
      <c r="E1526" s="2" t="str">
        <f t="shared" si="37"/>
        <v>FX22049227</v>
      </c>
      <c r="F1526" t="s">
        <v>19</v>
      </c>
      <c r="G1526" t="s">
        <v>19</v>
      </c>
      <c r="H1526" t="s">
        <v>82</v>
      </c>
      <c r="I1526" t="s">
        <v>3294</v>
      </c>
      <c r="J1526">
        <v>0</v>
      </c>
      <c r="K1526" t="s">
        <v>84</v>
      </c>
      <c r="L1526" t="s">
        <v>85</v>
      </c>
      <c r="M1526" t="s">
        <v>86</v>
      </c>
      <c r="N1526">
        <v>2</v>
      </c>
      <c r="O1526" s="1">
        <v>44677.439918981479</v>
      </c>
      <c r="P1526" s="1">
        <v>44677.465011574073</v>
      </c>
      <c r="Q1526">
        <v>1223</v>
      </c>
      <c r="R1526">
        <v>945</v>
      </c>
      <c r="S1526" t="b">
        <v>0</v>
      </c>
      <c r="T1526" t="s">
        <v>87</v>
      </c>
      <c r="U1526" t="b">
        <v>0</v>
      </c>
      <c r="V1526" t="s">
        <v>1628</v>
      </c>
      <c r="W1526" s="1">
        <v>44677.46199074074</v>
      </c>
      <c r="X1526">
        <v>667</v>
      </c>
      <c r="Y1526">
        <v>52</v>
      </c>
      <c r="Z1526">
        <v>0</v>
      </c>
      <c r="AA1526">
        <v>52</v>
      </c>
      <c r="AB1526">
        <v>0</v>
      </c>
      <c r="AC1526">
        <v>47</v>
      </c>
      <c r="AD1526">
        <v>-52</v>
      </c>
      <c r="AE1526">
        <v>0</v>
      </c>
      <c r="AF1526">
        <v>0</v>
      </c>
      <c r="AG1526">
        <v>0</v>
      </c>
      <c r="AH1526" t="s">
        <v>3250</v>
      </c>
      <c r="AI1526" s="1">
        <v>44677.465011574073</v>
      </c>
      <c r="AJ1526">
        <v>246</v>
      </c>
      <c r="AK1526">
        <v>2</v>
      </c>
      <c r="AL1526">
        <v>0</v>
      </c>
      <c r="AM1526">
        <v>2</v>
      </c>
      <c r="AN1526">
        <v>0</v>
      </c>
      <c r="AO1526">
        <v>18</v>
      </c>
      <c r="AP1526">
        <v>-54</v>
      </c>
      <c r="AQ1526">
        <v>0</v>
      </c>
      <c r="AR1526">
        <v>0</v>
      </c>
      <c r="AS1526">
        <v>0</v>
      </c>
      <c r="AT1526" t="s">
        <v>87</v>
      </c>
      <c r="AU1526" t="s">
        <v>87</v>
      </c>
      <c r="AV1526" t="s">
        <v>87</v>
      </c>
      <c r="AW1526" t="s">
        <v>87</v>
      </c>
      <c r="AX1526" t="s">
        <v>87</v>
      </c>
      <c r="AY1526" t="s">
        <v>87</v>
      </c>
      <c r="AZ1526" t="s">
        <v>87</v>
      </c>
      <c r="BA1526" t="s">
        <v>87</v>
      </c>
      <c r="BB1526" t="s">
        <v>87</v>
      </c>
      <c r="BC1526" t="s">
        <v>87</v>
      </c>
      <c r="BD1526" t="s">
        <v>87</v>
      </c>
      <c r="BE1526" t="s">
        <v>87</v>
      </c>
    </row>
    <row r="1527" spans="1:57" hidden="1" x14ac:dyDescent="0.45">
      <c r="A1527" t="s">
        <v>3295</v>
      </c>
      <c r="B1527" t="s">
        <v>79</v>
      </c>
      <c r="C1527" t="s">
        <v>3289</v>
      </c>
      <c r="D1527" t="s">
        <v>81</v>
      </c>
      <c r="E1527" s="2" t="str">
        <f t="shared" si="37"/>
        <v>FX22049227</v>
      </c>
      <c r="F1527" t="s">
        <v>19</v>
      </c>
      <c r="G1527" t="s">
        <v>19</v>
      </c>
      <c r="H1527" t="s">
        <v>82</v>
      </c>
      <c r="I1527" t="s">
        <v>3296</v>
      </c>
      <c r="J1527">
        <v>54</v>
      </c>
      <c r="K1527" t="s">
        <v>84</v>
      </c>
      <c r="L1527" t="s">
        <v>85</v>
      </c>
      <c r="M1527" t="s">
        <v>86</v>
      </c>
      <c r="N1527">
        <v>2</v>
      </c>
      <c r="O1527" s="1">
        <v>44677.439918981479</v>
      </c>
      <c r="P1527" s="1">
        <v>44677.453773148147</v>
      </c>
      <c r="Q1527">
        <v>670</v>
      </c>
      <c r="R1527">
        <v>527</v>
      </c>
      <c r="S1527" t="b">
        <v>0</v>
      </c>
      <c r="T1527" t="s">
        <v>87</v>
      </c>
      <c r="U1527" t="b">
        <v>0</v>
      </c>
      <c r="V1527" t="s">
        <v>148</v>
      </c>
      <c r="W1527" s="1">
        <v>44677.451481481483</v>
      </c>
      <c r="X1527">
        <v>335</v>
      </c>
      <c r="Y1527">
        <v>49</v>
      </c>
      <c r="Z1527">
        <v>0</v>
      </c>
      <c r="AA1527">
        <v>49</v>
      </c>
      <c r="AB1527">
        <v>0</v>
      </c>
      <c r="AC1527">
        <v>4</v>
      </c>
      <c r="AD1527">
        <v>5</v>
      </c>
      <c r="AE1527">
        <v>0</v>
      </c>
      <c r="AF1527">
        <v>0</v>
      </c>
      <c r="AG1527">
        <v>0</v>
      </c>
      <c r="AH1527" t="s">
        <v>442</v>
      </c>
      <c r="AI1527" s="1">
        <v>44677.453773148147</v>
      </c>
      <c r="AJ1527">
        <v>192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5</v>
      </c>
      <c r="AQ1527">
        <v>0</v>
      </c>
      <c r="AR1527">
        <v>0</v>
      </c>
      <c r="AS1527">
        <v>0</v>
      </c>
      <c r="AT1527" t="s">
        <v>87</v>
      </c>
      <c r="AU1527" t="s">
        <v>87</v>
      </c>
      <c r="AV1527" t="s">
        <v>87</v>
      </c>
      <c r="AW1527" t="s">
        <v>87</v>
      </c>
      <c r="AX1527" t="s">
        <v>87</v>
      </c>
      <c r="AY1527" t="s">
        <v>87</v>
      </c>
      <c r="AZ1527" t="s">
        <v>87</v>
      </c>
      <c r="BA1527" t="s">
        <v>87</v>
      </c>
      <c r="BB1527" t="s">
        <v>87</v>
      </c>
      <c r="BC1527" t="s">
        <v>87</v>
      </c>
      <c r="BD1527" t="s">
        <v>87</v>
      </c>
      <c r="BE1527" t="s">
        <v>87</v>
      </c>
    </row>
    <row r="1528" spans="1:57" hidden="1" x14ac:dyDescent="0.45">
      <c r="A1528" t="s">
        <v>3297</v>
      </c>
      <c r="B1528" t="s">
        <v>79</v>
      </c>
      <c r="C1528" t="s">
        <v>3289</v>
      </c>
      <c r="D1528" t="s">
        <v>81</v>
      </c>
      <c r="E1528" s="2" t="str">
        <f t="shared" si="37"/>
        <v>FX22049227</v>
      </c>
      <c r="F1528" t="s">
        <v>19</v>
      </c>
      <c r="G1528" t="s">
        <v>19</v>
      </c>
      <c r="H1528" t="s">
        <v>82</v>
      </c>
      <c r="I1528" t="s">
        <v>3298</v>
      </c>
      <c r="J1528">
        <v>54</v>
      </c>
      <c r="K1528" t="s">
        <v>84</v>
      </c>
      <c r="L1528" t="s">
        <v>85</v>
      </c>
      <c r="M1528" t="s">
        <v>86</v>
      </c>
      <c r="N1528">
        <v>2</v>
      </c>
      <c r="O1528" s="1">
        <v>44677.439942129633</v>
      </c>
      <c r="P1528" s="1">
        <v>44677.456793981481</v>
      </c>
      <c r="Q1528">
        <v>959</v>
      </c>
      <c r="R1528">
        <v>497</v>
      </c>
      <c r="S1528" t="b">
        <v>0</v>
      </c>
      <c r="T1528" t="s">
        <v>87</v>
      </c>
      <c r="U1528" t="b">
        <v>0</v>
      </c>
      <c r="V1528" t="s">
        <v>158</v>
      </c>
      <c r="W1528" s="1">
        <v>44677.450462962966</v>
      </c>
      <c r="X1528">
        <v>237</v>
      </c>
      <c r="Y1528">
        <v>49</v>
      </c>
      <c r="Z1528">
        <v>0</v>
      </c>
      <c r="AA1528">
        <v>49</v>
      </c>
      <c r="AB1528">
        <v>0</v>
      </c>
      <c r="AC1528">
        <v>4</v>
      </c>
      <c r="AD1528">
        <v>5</v>
      </c>
      <c r="AE1528">
        <v>0</v>
      </c>
      <c r="AF1528">
        <v>0</v>
      </c>
      <c r="AG1528">
        <v>0</v>
      </c>
      <c r="AH1528" t="s">
        <v>442</v>
      </c>
      <c r="AI1528" s="1">
        <v>44677.456793981481</v>
      </c>
      <c r="AJ1528">
        <v>260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5</v>
      </c>
      <c r="AQ1528">
        <v>0</v>
      </c>
      <c r="AR1528">
        <v>0</v>
      </c>
      <c r="AS1528">
        <v>0</v>
      </c>
      <c r="AT1528" t="s">
        <v>87</v>
      </c>
      <c r="AU1528" t="s">
        <v>87</v>
      </c>
      <c r="AV1528" t="s">
        <v>87</v>
      </c>
      <c r="AW1528" t="s">
        <v>87</v>
      </c>
      <c r="AX1528" t="s">
        <v>87</v>
      </c>
      <c r="AY1528" t="s">
        <v>87</v>
      </c>
      <c r="AZ1528" t="s">
        <v>87</v>
      </c>
      <c r="BA1528" t="s">
        <v>87</v>
      </c>
      <c r="BB1528" t="s">
        <v>87</v>
      </c>
      <c r="BC1528" t="s">
        <v>87</v>
      </c>
      <c r="BD1528" t="s">
        <v>87</v>
      </c>
      <c r="BE1528" t="s">
        <v>87</v>
      </c>
    </row>
    <row r="1529" spans="1:57" hidden="1" x14ac:dyDescent="0.45">
      <c r="A1529" t="s">
        <v>3299</v>
      </c>
      <c r="B1529" t="s">
        <v>79</v>
      </c>
      <c r="C1529" t="s">
        <v>3289</v>
      </c>
      <c r="D1529" t="s">
        <v>81</v>
      </c>
      <c r="E1529" s="2" t="str">
        <f t="shared" si="37"/>
        <v>FX22049227</v>
      </c>
      <c r="F1529" t="s">
        <v>19</v>
      </c>
      <c r="G1529" t="s">
        <v>19</v>
      </c>
      <c r="H1529" t="s">
        <v>82</v>
      </c>
      <c r="I1529" t="s">
        <v>3300</v>
      </c>
      <c r="J1529">
        <v>28</v>
      </c>
      <c r="K1529" t="s">
        <v>84</v>
      </c>
      <c r="L1529" t="s">
        <v>85</v>
      </c>
      <c r="M1529" t="s">
        <v>86</v>
      </c>
      <c r="N1529">
        <v>2</v>
      </c>
      <c r="O1529" s="1">
        <v>44677.440034722225</v>
      </c>
      <c r="P1529" s="1">
        <v>44677.461805555555</v>
      </c>
      <c r="Q1529">
        <v>1286</v>
      </c>
      <c r="R1529">
        <v>595</v>
      </c>
      <c r="S1529" t="b">
        <v>0</v>
      </c>
      <c r="T1529" t="s">
        <v>87</v>
      </c>
      <c r="U1529" t="b">
        <v>0</v>
      </c>
      <c r="V1529" t="s">
        <v>158</v>
      </c>
      <c r="W1529" s="1">
        <v>44677.45244212963</v>
      </c>
      <c r="X1529">
        <v>170</v>
      </c>
      <c r="Y1529">
        <v>21</v>
      </c>
      <c r="Z1529">
        <v>0</v>
      </c>
      <c r="AA1529">
        <v>21</v>
      </c>
      <c r="AB1529">
        <v>0</v>
      </c>
      <c r="AC1529">
        <v>0</v>
      </c>
      <c r="AD1529">
        <v>7</v>
      </c>
      <c r="AE1529">
        <v>0</v>
      </c>
      <c r="AF1529">
        <v>0</v>
      </c>
      <c r="AG1529">
        <v>0</v>
      </c>
      <c r="AH1529" t="s">
        <v>442</v>
      </c>
      <c r="AI1529" s="1">
        <v>44677.461805555555</v>
      </c>
      <c r="AJ1529">
        <v>215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7</v>
      </c>
      <c r="AQ1529">
        <v>0</v>
      </c>
      <c r="AR1529">
        <v>0</v>
      </c>
      <c r="AS1529">
        <v>0</v>
      </c>
      <c r="AT1529" t="s">
        <v>87</v>
      </c>
      <c r="AU1529" t="s">
        <v>87</v>
      </c>
      <c r="AV1529" t="s">
        <v>87</v>
      </c>
      <c r="AW1529" t="s">
        <v>87</v>
      </c>
      <c r="AX1529" t="s">
        <v>87</v>
      </c>
      <c r="AY1529" t="s">
        <v>87</v>
      </c>
      <c r="AZ1529" t="s">
        <v>87</v>
      </c>
      <c r="BA1529" t="s">
        <v>87</v>
      </c>
      <c r="BB1529" t="s">
        <v>87</v>
      </c>
      <c r="BC1529" t="s">
        <v>87</v>
      </c>
      <c r="BD1529" t="s">
        <v>87</v>
      </c>
      <c r="BE1529" t="s">
        <v>87</v>
      </c>
    </row>
    <row r="1530" spans="1:57" hidden="1" x14ac:dyDescent="0.45">
      <c r="A1530" t="s">
        <v>3301</v>
      </c>
      <c r="B1530" t="s">
        <v>79</v>
      </c>
      <c r="C1530" t="s">
        <v>3289</v>
      </c>
      <c r="D1530" t="s">
        <v>81</v>
      </c>
      <c r="E1530" s="2" t="str">
        <f t="shared" si="37"/>
        <v>FX22049227</v>
      </c>
      <c r="F1530" t="s">
        <v>19</v>
      </c>
      <c r="G1530" t="s">
        <v>19</v>
      </c>
      <c r="H1530" t="s">
        <v>82</v>
      </c>
      <c r="I1530" t="s">
        <v>3302</v>
      </c>
      <c r="J1530">
        <v>28</v>
      </c>
      <c r="K1530" t="s">
        <v>84</v>
      </c>
      <c r="L1530" t="s">
        <v>85</v>
      </c>
      <c r="M1530" t="s">
        <v>86</v>
      </c>
      <c r="N1530">
        <v>2</v>
      </c>
      <c r="O1530" s="1">
        <v>44677.440289351849</v>
      </c>
      <c r="P1530" s="1">
        <v>44677.458541666667</v>
      </c>
      <c r="Q1530">
        <v>1310</v>
      </c>
      <c r="R1530">
        <v>267</v>
      </c>
      <c r="S1530" t="b">
        <v>0</v>
      </c>
      <c r="T1530" t="s">
        <v>87</v>
      </c>
      <c r="U1530" t="b">
        <v>0</v>
      </c>
      <c r="V1530" t="s">
        <v>148</v>
      </c>
      <c r="W1530" s="1">
        <v>44677.453611111108</v>
      </c>
      <c r="X1530">
        <v>168</v>
      </c>
      <c r="Y1530">
        <v>21</v>
      </c>
      <c r="Z1530">
        <v>0</v>
      </c>
      <c r="AA1530">
        <v>21</v>
      </c>
      <c r="AB1530">
        <v>0</v>
      </c>
      <c r="AC1530">
        <v>0</v>
      </c>
      <c r="AD1530">
        <v>7</v>
      </c>
      <c r="AE1530">
        <v>0</v>
      </c>
      <c r="AF1530">
        <v>0</v>
      </c>
      <c r="AG1530">
        <v>0</v>
      </c>
      <c r="AH1530" t="s">
        <v>413</v>
      </c>
      <c r="AI1530" s="1">
        <v>44677.458541666667</v>
      </c>
      <c r="AJ1530">
        <v>99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7</v>
      </c>
      <c r="AQ1530">
        <v>0</v>
      </c>
      <c r="AR1530">
        <v>0</v>
      </c>
      <c r="AS1530">
        <v>0</v>
      </c>
      <c r="AT1530" t="s">
        <v>87</v>
      </c>
      <c r="AU1530" t="s">
        <v>87</v>
      </c>
      <c r="AV1530" t="s">
        <v>87</v>
      </c>
      <c r="AW1530" t="s">
        <v>87</v>
      </c>
      <c r="AX1530" t="s">
        <v>87</v>
      </c>
      <c r="AY1530" t="s">
        <v>87</v>
      </c>
      <c r="AZ1530" t="s">
        <v>87</v>
      </c>
      <c r="BA1530" t="s">
        <v>87</v>
      </c>
      <c r="BB1530" t="s">
        <v>87</v>
      </c>
      <c r="BC1530" t="s">
        <v>87</v>
      </c>
      <c r="BD1530" t="s">
        <v>87</v>
      </c>
      <c r="BE1530" t="s">
        <v>87</v>
      </c>
    </row>
    <row r="1531" spans="1:57" hidden="1" x14ac:dyDescent="0.45">
      <c r="A1531" t="s">
        <v>3303</v>
      </c>
      <c r="B1531" t="s">
        <v>79</v>
      </c>
      <c r="C1531" t="s">
        <v>3304</v>
      </c>
      <c r="D1531" t="s">
        <v>81</v>
      </c>
      <c r="E1531" s="2" t="str">
        <f>HYPERLINK("capsilon://?command=openfolder&amp;siteaddress=FAM.docvelocity-na8.net&amp;folderid=FX6D4967AC-A0A7-4585-EC91-1AD4365432DC","FX22027831")</f>
        <v>FX22027831</v>
      </c>
      <c r="F1531" t="s">
        <v>19</v>
      </c>
      <c r="G1531" t="s">
        <v>19</v>
      </c>
      <c r="H1531" t="s">
        <v>82</v>
      </c>
      <c r="I1531" t="s">
        <v>3305</v>
      </c>
      <c r="J1531">
        <v>0</v>
      </c>
      <c r="K1531" t="s">
        <v>84</v>
      </c>
      <c r="L1531" t="s">
        <v>85</v>
      </c>
      <c r="M1531" t="s">
        <v>86</v>
      </c>
      <c r="N1531">
        <v>2</v>
      </c>
      <c r="O1531" s="1">
        <v>44677.476805555554</v>
      </c>
      <c r="P1531" s="1">
        <v>44677.486527777779</v>
      </c>
      <c r="Q1531">
        <v>688</v>
      </c>
      <c r="R1531">
        <v>152</v>
      </c>
      <c r="S1531" t="b">
        <v>0</v>
      </c>
      <c r="T1531" t="s">
        <v>87</v>
      </c>
      <c r="U1531" t="b">
        <v>0</v>
      </c>
      <c r="V1531" t="s">
        <v>189</v>
      </c>
      <c r="W1531" s="1">
        <v>44677.485914351855</v>
      </c>
      <c r="X1531">
        <v>60</v>
      </c>
      <c r="Y1531">
        <v>0</v>
      </c>
      <c r="Z1531">
        <v>0</v>
      </c>
      <c r="AA1531">
        <v>0</v>
      </c>
      <c r="AB1531">
        <v>37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 t="s">
        <v>115</v>
      </c>
      <c r="AI1531" s="1">
        <v>44677.486527777779</v>
      </c>
      <c r="AJ1531">
        <v>23</v>
      </c>
      <c r="AK1531">
        <v>0</v>
      </c>
      <c r="AL1531">
        <v>0</v>
      </c>
      <c r="AM1531">
        <v>0</v>
      </c>
      <c r="AN1531">
        <v>37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 t="s">
        <v>87</v>
      </c>
      <c r="AU1531" t="s">
        <v>87</v>
      </c>
      <c r="AV1531" t="s">
        <v>87</v>
      </c>
      <c r="AW1531" t="s">
        <v>87</v>
      </c>
      <c r="AX1531" t="s">
        <v>87</v>
      </c>
      <c r="AY1531" t="s">
        <v>87</v>
      </c>
      <c r="AZ1531" t="s">
        <v>87</v>
      </c>
      <c r="BA1531" t="s">
        <v>87</v>
      </c>
      <c r="BB1531" t="s">
        <v>87</v>
      </c>
      <c r="BC1531" t="s">
        <v>87</v>
      </c>
      <c r="BD1531" t="s">
        <v>87</v>
      </c>
      <c r="BE1531" t="s">
        <v>87</v>
      </c>
    </row>
    <row r="1532" spans="1:57" hidden="1" x14ac:dyDescent="0.45">
      <c r="A1532" t="s">
        <v>3306</v>
      </c>
      <c r="B1532" t="s">
        <v>79</v>
      </c>
      <c r="C1532" t="s">
        <v>3307</v>
      </c>
      <c r="D1532" t="s">
        <v>81</v>
      </c>
      <c r="E1532" s="2" t="str">
        <f>HYPERLINK("capsilon://?command=openfolder&amp;siteaddress=FAM.docvelocity-na8.net&amp;folderid=FX639BEC47-47E1-8546-927A-AC2BABEC57C7","FX22047378")</f>
        <v>FX22047378</v>
      </c>
      <c r="F1532" t="s">
        <v>19</v>
      </c>
      <c r="G1532" t="s">
        <v>19</v>
      </c>
      <c r="H1532" t="s">
        <v>82</v>
      </c>
      <c r="I1532" t="s">
        <v>3308</v>
      </c>
      <c r="J1532">
        <v>68</v>
      </c>
      <c r="K1532" t="s">
        <v>84</v>
      </c>
      <c r="L1532" t="s">
        <v>85</v>
      </c>
      <c r="M1532" t="s">
        <v>86</v>
      </c>
      <c r="N1532">
        <v>1</v>
      </c>
      <c r="O1532" s="1">
        <v>44677.480995370373</v>
      </c>
      <c r="P1532" s="1">
        <v>44677.494039351855</v>
      </c>
      <c r="Q1532">
        <v>937</v>
      </c>
      <c r="R1532">
        <v>190</v>
      </c>
      <c r="S1532" t="b">
        <v>0</v>
      </c>
      <c r="T1532" t="s">
        <v>87</v>
      </c>
      <c r="U1532" t="b">
        <v>0</v>
      </c>
      <c r="V1532" t="s">
        <v>180</v>
      </c>
      <c r="W1532" s="1">
        <v>44677.494039351855</v>
      </c>
      <c r="X1532">
        <v>86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68</v>
      </c>
      <c r="AE1532">
        <v>63</v>
      </c>
      <c r="AF1532">
        <v>0</v>
      </c>
      <c r="AG1532">
        <v>2</v>
      </c>
      <c r="AH1532" t="s">
        <v>87</v>
      </c>
      <c r="AI1532" t="s">
        <v>87</v>
      </c>
      <c r="AJ1532" t="s">
        <v>87</v>
      </c>
      <c r="AK1532" t="s">
        <v>87</v>
      </c>
      <c r="AL1532" t="s">
        <v>87</v>
      </c>
      <c r="AM1532" t="s">
        <v>87</v>
      </c>
      <c r="AN1532" t="s">
        <v>87</v>
      </c>
      <c r="AO1532" t="s">
        <v>87</v>
      </c>
      <c r="AP1532" t="s">
        <v>87</v>
      </c>
      <c r="AQ1532" t="s">
        <v>87</v>
      </c>
      <c r="AR1532" t="s">
        <v>87</v>
      </c>
      <c r="AS1532" t="s">
        <v>87</v>
      </c>
      <c r="AT1532" t="s">
        <v>87</v>
      </c>
      <c r="AU1532" t="s">
        <v>87</v>
      </c>
      <c r="AV1532" t="s">
        <v>87</v>
      </c>
      <c r="AW1532" t="s">
        <v>87</v>
      </c>
      <c r="AX1532" t="s">
        <v>87</v>
      </c>
      <c r="AY1532" t="s">
        <v>87</v>
      </c>
      <c r="AZ1532" t="s">
        <v>87</v>
      </c>
      <c r="BA1532" t="s">
        <v>87</v>
      </c>
      <c r="BB1532" t="s">
        <v>87</v>
      </c>
      <c r="BC1532" t="s">
        <v>87</v>
      </c>
      <c r="BD1532" t="s">
        <v>87</v>
      </c>
      <c r="BE1532" t="s">
        <v>87</v>
      </c>
    </row>
    <row r="1533" spans="1:57" hidden="1" x14ac:dyDescent="0.45">
      <c r="A1533" t="s">
        <v>3309</v>
      </c>
      <c r="B1533" t="s">
        <v>79</v>
      </c>
      <c r="C1533" t="s">
        <v>3061</v>
      </c>
      <c r="D1533" t="s">
        <v>81</v>
      </c>
      <c r="E1533" s="2" t="str">
        <f>HYPERLINK("capsilon://?command=openfolder&amp;siteaddress=FAM.docvelocity-na8.net&amp;folderid=FX3DF0B8E1-09A4-3D9D-84F9-C3D43711376C","FX22038579")</f>
        <v>FX22038579</v>
      </c>
      <c r="F1533" t="s">
        <v>19</v>
      </c>
      <c r="G1533" t="s">
        <v>19</v>
      </c>
      <c r="H1533" t="s">
        <v>82</v>
      </c>
      <c r="I1533" t="s">
        <v>3310</v>
      </c>
      <c r="J1533">
        <v>28</v>
      </c>
      <c r="K1533" t="s">
        <v>84</v>
      </c>
      <c r="L1533" t="s">
        <v>85</v>
      </c>
      <c r="M1533" t="s">
        <v>86</v>
      </c>
      <c r="N1533">
        <v>2</v>
      </c>
      <c r="O1533" s="1">
        <v>44677.481249999997</v>
      </c>
      <c r="P1533" s="1">
        <v>44677.489155092589</v>
      </c>
      <c r="Q1533">
        <v>183</v>
      </c>
      <c r="R1533">
        <v>500</v>
      </c>
      <c r="S1533" t="b">
        <v>0</v>
      </c>
      <c r="T1533" t="s">
        <v>87</v>
      </c>
      <c r="U1533" t="b">
        <v>0</v>
      </c>
      <c r="V1533" t="s">
        <v>158</v>
      </c>
      <c r="W1533" s="1">
        <v>44677.484386574077</v>
      </c>
      <c r="X1533">
        <v>268</v>
      </c>
      <c r="Y1533">
        <v>21</v>
      </c>
      <c r="Z1533">
        <v>0</v>
      </c>
      <c r="AA1533">
        <v>21</v>
      </c>
      <c r="AB1533">
        <v>0</v>
      </c>
      <c r="AC1533">
        <v>0</v>
      </c>
      <c r="AD1533">
        <v>7</v>
      </c>
      <c r="AE1533">
        <v>0</v>
      </c>
      <c r="AF1533">
        <v>0</v>
      </c>
      <c r="AG1533">
        <v>0</v>
      </c>
      <c r="AH1533" t="s">
        <v>442</v>
      </c>
      <c r="AI1533" s="1">
        <v>44677.489155092589</v>
      </c>
      <c r="AJ1533">
        <v>232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7</v>
      </c>
      <c r="AQ1533">
        <v>0</v>
      </c>
      <c r="AR1533">
        <v>0</v>
      </c>
      <c r="AS1533">
        <v>0</v>
      </c>
      <c r="AT1533" t="s">
        <v>87</v>
      </c>
      <c r="AU1533" t="s">
        <v>87</v>
      </c>
      <c r="AV1533" t="s">
        <v>87</v>
      </c>
      <c r="AW1533" t="s">
        <v>87</v>
      </c>
      <c r="AX1533" t="s">
        <v>87</v>
      </c>
      <c r="AY1533" t="s">
        <v>87</v>
      </c>
      <c r="AZ1533" t="s">
        <v>87</v>
      </c>
      <c r="BA1533" t="s">
        <v>87</v>
      </c>
      <c r="BB1533" t="s">
        <v>87</v>
      </c>
      <c r="BC1533" t="s">
        <v>87</v>
      </c>
      <c r="BD1533" t="s">
        <v>87</v>
      </c>
      <c r="BE1533" t="s">
        <v>87</v>
      </c>
    </row>
    <row r="1534" spans="1:57" hidden="1" x14ac:dyDescent="0.45">
      <c r="A1534" t="s">
        <v>3311</v>
      </c>
      <c r="B1534" t="s">
        <v>79</v>
      </c>
      <c r="C1534" t="s">
        <v>3307</v>
      </c>
      <c r="D1534" t="s">
        <v>81</v>
      </c>
      <c r="E1534" s="2" t="str">
        <f>HYPERLINK("capsilon://?command=openfolder&amp;siteaddress=FAM.docvelocity-na8.net&amp;folderid=FX639BEC47-47E1-8546-927A-AC2BABEC57C7","FX22047378")</f>
        <v>FX22047378</v>
      </c>
      <c r="F1534" t="s">
        <v>19</v>
      </c>
      <c r="G1534" t="s">
        <v>19</v>
      </c>
      <c r="H1534" t="s">
        <v>82</v>
      </c>
      <c r="I1534" t="s">
        <v>3312</v>
      </c>
      <c r="J1534">
        <v>28</v>
      </c>
      <c r="K1534" t="s">
        <v>84</v>
      </c>
      <c r="L1534" t="s">
        <v>85</v>
      </c>
      <c r="M1534" t="s">
        <v>86</v>
      </c>
      <c r="N1534">
        <v>1</v>
      </c>
      <c r="O1534" s="1">
        <v>44677.483240740738</v>
      </c>
      <c r="P1534" s="1">
        <v>44677.495520833334</v>
      </c>
      <c r="Q1534">
        <v>771</v>
      </c>
      <c r="R1534">
        <v>290</v>
      </c>
      <c r="S1534" t="b">
        <v>0</v>
      </c>
      <c r="T1534" t="s">
        <v>87</v>
      </c>
      <c r="U1534" t="b">
        <v>0</v>
      </c>
      <c r="V1534" t="s">
        <v>180</v>
      </c>
      <c r="W1534" s="1">
        <v>44677.495520833334</v>
      </c>
      <c r="X1534">
        <v>127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28</v>
      </c>
      <c r="AE1534">
        <v>21</v>
      </c>
      <c r="AF1534">
        <v>0</v>
      </c>
      <c r="AG1534">
        <v>3</v>
      </c>
      <c r="AH1534" t="s">
        <v>87</v>
      </c>
      <c r="AI1534" t="s">
        <v>87</v>
      </c>
      <c r="AJ1534" t="s">
        <v>87</v>
      </c>
      <c r="AK1534" t="s">
        <v>87</v>
      </c>
      <c r="AL1534" t="s">
        <v>87</v>
      </c>
      <c r="AM1534" t="s">
        <v>87</v>
      </c>
      <c r="AN1534" t="s">
        <v>87</v>
      </c>
      <c r="AO1534" t="s">
        <v>87</v>
      </c>
      <c r="AP1534" t="s">
        <v>87</v>
      </c>
      <c r="AQ1534" t="s">
        <v>87</v>
      </c>
      <c r="AR1534" t="s">
        <v>87</v>
      </c>
      <c r="AS1534" t="s">
        <v>87</v>
      </c>
      <c r="AT1534" t="s">
        <v>87</v>
      </c>
      <c r="AU1534" t="s">
        <v>87</v>
      </c>
      <c r="AV1534" t="s">
        <v>87</v>
      </c>
      <c r="AW1534" t="s">
        <v>87</v>
      </c>
      <c r="AX1534" t="s">
        <v>87</v>
      </c>
      <c r="AY1534" t="s">
        <v>87</v>
      </c>
      <c r="AZ1534" t="s">
        <v>87</v>
      </c>
      <c r="BA1534" t="s">
        <v>87</v>
      </c>
      <c r="BB1534" t="s">
        <v>87</v>
      </c>
      <c r="BC1534" t="s">
        <v>87</v>
      </c>
      <c r="BD1534" t="s">
        <v>87</v>
      </c>
      <c r="BE1534" t="s">
        <v>87</v>
      </c>
    </row>
    <row r="1535" spans="1:57" hidden="1" x14ac:dyDescent="0.45">
      <c r="A1535" t="s">
        <v>3313</v>
      </c>
      <c r="B1535" t="s">
        <v>79</v>
      </c>
      <c r="C1535" t="s">
        <v>3314</v>
      </c>
      <c r="D1535" t="s">
        <v>81</v>
      </c>
      <c r="E1535" s="2" t="str">
        <f>HYPERLINK("capsilon://?command=openfolder&amp;siteaddress=FAM.docvelocity-na8.net&amp;folderid=FXBC028CAD-7A7C-A7DA-6D34-6A1FA59D0F71","FX22045414")</f>
        <v>FX22045414</v>
      </c>
      <c r="F1535" t="s">
        <v>19</v>
      </c>
      <c r="G1535" t="s">
        <v>19</v>
      </c>
      <c r="H1535" t="s">
        <v>82</v>
      </c>
      <c r="I1535" t="s">
        <v>3315</v>
      </c>
      <c r="J1535">
        <v>92</v>
      </c>
      <c r="K1535" t="s">
        <v>84</v>
      </c>
      <c r="L1535" t="s">
        <v>85</v>
      </c>
      <c r="M1535" t="s">
        <v>86</v>
      </c>
      <c r="N1535">
        <v>1</v>
      </c>
      <c r="O1535" s="1">
        <v>44677.484618055554</v>
      </c>
      <c r="P1535" s="1">
        <v>44677.497094907405</v>
      </c>
      <c r="Q1535">
        <v>745</v>
      </c>
      <c r="R1535">
        <v>333</v>
      </c>
      <c r="S1535" t="b">
        <v>0</v>
      </c>
      <c r="T1535" t="s">
        <v>87</v>
      </c>
      <c r="U1535" t="b">
        <v>0</v>
      </c>
      <c r="V1535" t="s">
        <v>180</v>
      </c>
      <c r="W1535" s="1">
        <v>44677.497094907405</v>
      </c>
      <c r="X1535">
        <v>135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92</v>
      </c>
      <c r="AE1535">
        <v>80</v>
      </c>
      <c r="AF1535">
        <v>0</v>
      </c>
      <c r="AG1535">
        <v>3</v>
      </c>
      <c r="AH1535" t="s">
        <v>87</v>
      </c>
      <c r="AI1535" t="s">
        <v>87</v>
      </c>
      <c r="AJ1535" t="s">
        <v>87</v>
      </c>
      <c r="AK1535" t="s">
        <v>87</v>
      </c>
      <c r="AL1535" t="s">
        <v>87</v>
      </c>
      <c r="AM1535" t="s">
        <v>87</v>
      </c>
      <c r="AN1535" t="s">
        <v>87</v>
      </c>
      <c r="AO1535" t="s">
        <v>87</v>
      </c>
      <c r="AP1535" t="s">
        <v>87</v>
      </c>
      <c r="AQ1535" t="s">
        <v>87</v>
      </c>
      <c r="AR1535" t="s">
        <v>87</v>
      </c>
      <c r="AS1535" t="s">
        <v>87</v>
      </c>
      <c r="AT1535" t="s">
        <v>87</v>
      </c>
      <c r="AU1535" t="s">
        <v>87</v>
      </c>
      <c r="AV1535" t="s">
        <v>87</v>
      </c>
      <c r="AW1535" t="s">
        <v>87</v>
      </c>
      <c r="AX1535" t="s">
        <v>87</v>
      </c>
      <c r="AY1535" t="s">
        <v>87</v>
      </c>
      <c r="AZ1535" t="s">
        <v>87</v>
      </c>
      <c r="BA1535" t="s">
        <v>87</v>
      </c>
      <c r="BB1535" t="s">
        <v>87</v>
      </c>
      <c r="BC1535" t="s">
        <v>87</v>
      </c>
      <c r="BD1535" t="s">
        <v>87</v>
      </c>
      <c r="BE1535" t="s">
        <v>87</v>
      </c>
    </row>
    <row r="1536" spans="1:57" hidden="1" x14ac:dyDescent="0.45">
      <c r="A1536" t="s">
        <v>3316</v>
      </c>
      <c r="B1536" t="s">
        <v>79</v>
      </c>
      <c r="C1536" t="s">
        <v>3307</v>
      </c>
      <c r="D1536" t="s">
        <v>81</v>
      </c>
      <c r="E1536" s="2" t="str">
        <f>HYPERLINK("capsilon://?command=openfolder&amp;siteaddress=FAM.docvelocity-na8.net&amp;folderid=FX639BEC47-47E1-8546-927A-AC2BABEC57C7","FX22047378")</f>
        <v>FX22047378</v>
      </c>
      <c r="F1536" t="s">
        <v>19</v>
      </c>
      <c r="G1536" t="s">
        <v>19</v>
      </c>
      <c r="H1536" t="s">
        <v>82</v>
      </c>
      <c r="I1536" t="s">
        <v>3308</v>
      </c>
      <c r="J1536">
        <v>92</v>
      </c>
      <c r="K1536" t="s">
        <v>84</v>
      </c>
      <c r="L1536" t="s">
        <v>85</v>
      </c>
      <c r="M1536" t="s">
        <v>86</v>
      </c>
      <c r="N1536">
        <v>2</v>
      </c>
      <c r="O1536" s="1">
        <v>44677.494699074072</v>
      </c>
      <c r="P1536" s="1">
        <v>44677.507141203707</v>
      </c>
      <c r="Q1536">
        <v>187</v>
      </c>
      <c r="R1536">
        <v>888</v>
      </c>
      <c r="S1536" t="b">
        <v>0</v>
      </c>
      <c r="T1536" t="s">
        <v>87</v>
      </c>
      <c r="U1536" t="b">
        <v>1</v>
      </c>
      <c r="V1536" t="s">
        <v>148</v>
      </c>
      <c r="W1536" s="1">
        <v>44677.499710648146</v>
      </c>
      <c r="X1536">
        <v>430</v>
      </c>
      <c r="Y1536">
        <v>82</v>
      </c>
      <c r="Z1536">
        <v>0</v>
      </c>
      <c r="AA1536">
        <v>82</v>
      </c>
      <c r="AB1536">
        <v>0</v>
      </c>
      <c r="AC1536">
        <v>2</v>
      </c>
      <c r="AD1536">
        <v>10</v>
      </c>
      <c r="AE1536">
        <v>0</v>
      </c>
      <c r="AF1536">
        <v>0</v>
      </c>
      <c r="AG1536">
        <v>0</v>
      </c>
      <c r="AH1536" t="s">
        <v>479</v>
      </c>
      <c r="AI1536" s="1">
        <v>44677.507141203707</v>
      </c>
      <c r="AJ1536">
        <v>458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10</v>
      </c>
      <c r="AQ1536">
        <v>0</v>
      </c>
      <c r="AR1536">
        <v>0</v>
      </c>
      <c r="AS1536">
        <v>0</v>
      </c>
      <c r="AT1536" t="s">
        <v>87</v>
      </c>
      <c r="AU1536" t="s">
        <v>87</v>
      </c>
      <c r="AV1536" t="s">
        <v>87</v>
      </c>
      <c r="AW1536" t="s">
        <v>87</v>
      </c>
      <c r="AX1536" t="s">
        <v>87</v>
      </c>
      <c r="AY1536" t="s">
        <v>87</v>
      </c>
      <c r="AZ1536" t="s">
        <v>87</v>
      </c>
      <c r="BA1536" t="s">
        <v>87</v>
      </c>
      <c r="BB1536" t="s">
        <v>87</v>
      </c>
      <c r="BC1536" t="s">
        <v>87</v>
      </c>
      <c r="BD1536" t="s">
        <v>87</v>
      </c>
      <c r="BE1536" t="s">
        <v>87</v>
      </c>
    </row>
    <row r="1537" spans="1:57" hidden="1" x14ac:dyDescent="0.45">
      <c r="A1537" t="s">
        <v>3317</v>
      </c>
      <c r="B1537" t="s">
        <v>79</v>
      </c>
      <c r="C1537" t="s">
        <v>3307</v>
      </c>
      <c r="D1537" t="s">
        <v>81</v>
      </c>
      <c r="E1537" s="2" t="str">
        <f>HYPERLINK("capsilon://?command=openfolder&amp;siteaddress=FAM.docvelocity-na8.net&amp;folderid=FX639BEC47-47E1-8546-927A-AC2BABEC57C7","FX22047378")</f>
        <v>FX22047378</v>
      </c>
      <c r="F1537" t="s">
        <v>19</v>
      </c>
      <c r="G1537" t="s">
        <v>19</v>
      </c>
      <c r="H1537" t="s">
        <v>82</v>
      </c>
      <c r="I1537" t="s">
        <v>3312</v>
      </c>
      <c r="J1537">
        <v>84</v>
      </c>
      <c r="K1537" t="s">
        <v>84</v>
      </c>
      <c r="L1537" t="s">
        <v>85</v>
      </c>
      <c r="M1537" t="s">
        <v>86</v>
      </c>
      <c r="N1537">
        <v>2</v>
      </c>
      <c r="O1537" s="1">
        <v>44677.496354166666</v>
      </c>
      <c r="P1537" s="1">
        <v>44677.511493055557</v>
      </c>
      <c r="Q1537">
        <v>186</v>
      </c>
      <c r="R1537">
        <v>1122</v>
      </c>
      <c r="S1537" t="b">
        <v>0</v>
      </c>
      <c r="T1537" t="s">
        <v>87</v>
      </c>
      <c r="U1537" t="b">
        <v>1</v>
      </c>
      <c r="V1537" t="s">
        <v>130</v>
      </c>
      <c r="W1537" s="1">
        <v>44677.503969907404</v>
      </c>
      <c r="X1537">
        <v>651</v>
      </c>
      <c r="Y1537">
        <v>63</v>
      </c>
      <c r="Z1537">
        <v>0</v>
      </c>
      <c r="AA1537">
        <v>63</v>
      </c>
      <c r="AB1537">
        <v>0</v>
      </c>
      <c r="AC1537">
        <v>7</v>
      </c>
      <c r="AD1537">
        <v>21</v>
      </c>
      <c r="AE1537">
        <v>0</v>
      </c>
      <c r="AF1537">
        <v>0</v>
      </c>
      <c r="AG1537">
        <v>0</v>
      </c>
      <c r="AH1537" t="s">
        <v>442</v>
      </c>
      <c r="AI1537" s="1">
        <v>44677.511493055557</v>
      </c>
      <c r="AJ1537">
        <v>471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21</v>
      </c>
      <c r="AQ1537">
        <v>0</v>
      </c>
      <c r="AR1537">
        <v>0</v>
      </c>
      <c r="AS1537">
        <v>0</v>
      </c>
      <c r="AT1537" t="s">
        <v>87</v>
      </c>
      <c r="AU1537" t="s">
        <v>87</v>
      </c>
      <c r="AV1537" t="s">
        <v>87</v>
      </c>
      <c r="AW1537" t="s">
        <v>87</v>
      </c>
      <c r="AX1537" t="s">
        <v>87</v>
      </c>
      <c r="AY1537" t="s">
        <v>87</v>
      </c>
      <c r="AZ1537" t="s">
        <v>87</v>
      </c>
      <c r="BA1537" t="s">
        <v>87</v>
      </c>
      <c r="BB1537" t="s">
        <v>87</v>
      </c>
      <c r="BC1537" t="s">
        <v>87</v>
      </c>
      <c r="BD1537" t="s">
        <v>87</v>
      </c>
      <c r="BE1537" t="s">
        <v>87</v>
      </c>
    </row>
    <row r="1538" spans="1:57" hidden="1" x14ac:dyDescent="0.45">
      <c r="A1538" t="s">
        <v>3318</v>
      </c>
      <c r="B1538" t="s">
        <v>79</v>
      </c>
      <c r="C1538" t="s">
        <v>3314</v>
      </c>
      <c r="D1538" t="s">
        <v>81</v>
      </c>
      <c r="E1538" s="2" t="str">
        <f>HYPERLINK("capsilon://?command=openfolder&amp;siteaddress=FAM.docvelocity-na8.net&amp;folderid=FXBC028CAD-7A7C-A7DA-6D34-6A1FA59D0F71","FX22045414")</f>
        <v>FX22045414</v>
      </c>
      <c r="F1538" t="s">
        <v>19</v>
      </c>
      <c r="G1538" t="s">
        <v>19</v>
      </c>
      <c r="H1538" t="s">
        <v>82</v>
      </c>
      <c r="I1538" t="s">
        <v>3315</v>
      </c>
      <c r="J1538">
        <v>116</v>
      </c>
      <c r="K1538" t="s">
        <v>84</v>
      </c>
      <c r="L1538" t="s">
        <v>85</v>
      </c>
      <c r="M1538" t="s">
        <v>86</v>
      </c>
      <c r="N1538">
        <v>2</v>
      </c>
      <c r="O1538" s="1">
        <v>44677.49832175926</v>
      </c>
      <c r="P1538" s="1">
        <v>44677.520914351851</v>
      </c>
      <c r="Q1538">
        <v>586</v>
      </c>
      <c r="R1538">
        <v>1366</v>
      </c>
      <c r="S1538" t="b">
        <v>0</v>
      </c>
      <c r="T1538" t="s">
        <v>87</v>
      </c>
      <c r="U1538" t="b">
        <v>1</v>
      </c>
      <c r="V1538" t="s">
        <v>1394</v>
      </c>
      <c r="W1538" s="1">
        <v>44677.508125</v>
      </c>
      <c r="X1538">
        <v>847</v>
      </c>
      <c r="Y1538">
        <v>99</v>
      </c>
      <c r="Z1538">
        <v>0</v>
      </c>
      <c r="AA1538">
        <v>99</v>
      </c>
      <c r="AB1538">
        <v>0</v>
      </c>
      <c r="AC1538">
        <v>10</v>
      </c>
      <c r="AD1538">
        <v>17</v>
      </c>
      <c r="AE1538">
        <v>0</v>
      </c>
      <c r="AF1538">
        <v>0</v>
      </c>
      <c r="AG1538">
        <v>0</v>
      </c>
      <c r="AH1538" t="s">
        <v>115</v>
      </c>
      <c r="AI1538" s="1">
        <v>44677.520914351851</v>
      </c>
      <c r="AJ1538">
        <v>503</v>
      </c>
      <c r="AK1538">
        <v>3</v>
      </c>
      <c r="AL1538">
        <v>0</v>
      </c>
      <c r="AM1538">
        <v>3</v>
      </c>
      <c r="AN1538">
        <v>0</v>
      </c>
      <c r="AO1538">
        <v>3</v>
      </c>
      <c r="AP1538">
        <v>14</v>
      </c>
      <c r="AQ1538">
        <v>0</v>
      </c>
      <c r="AR1538">
        <v>0</v>
      </c>
      <c r="AS1538">
        <v>0</v>
      </c>
      <c r="AT1538" t="s">
        <v>87</v>
      </c>
      <c r="AU1538" t="s">
        <v>87</v>
      </c>
      <c r="AV1538" t="s">
        <v>87</v>
      </c>
      <c r="AW1538" t="s">
        <v>87</v>
      </c>
      <c r="AX1538" t="s">
        <v>87</v>
      </c>
      <c r="AY1538" t="s">
        <v>87</v>
      </c>
      <c r="AZ1538" t="s">
        <v>87</v>
      </c>
      <c r="BA1538" t="s">
        <v>87</v>
      </c>
      <c r="BB1538" t="s">
        <v>87</v>
      </c>
      <c r="BC1538" t="s">
        <v>87</v>
      </c>
      <c r="BD1538" t="s">
        <v>87</v>
      </c>
      <c r="BE1538" t="s">
        <v>87</v>
      </c>
    </row>
    <row r="1539" spans="1:57" hidden="1" x14ac:dyDescent="0.45">
      <c r="A1539" t="s">
        <v>3319</v>
      </c>
      <c r="B1539" t="s">
        <v>79</v>
      </c>
      <c r="C1539" t="s">
        <v>3307</v>
      </c>
      <c r="D1539" t="s">
        <v>81</v>
      </c>
      <c r="E1539" s="2" t="str">
        <f>HYPERLINK("capsilon://?command=openfolder&amp;siteaddress=FAM.docvelocity-na8.net&amp;folderid=FX639BEC47-47E1-8546-927A-AC2BABEC57C7","FX22047378")</f>
        <v>FX22047378</v>
      </c>
      <c r="F1539" t="s">
        <v>19</v>
      </c>
      <c r="G1539" t="s">
        <v>19</v>
      </c>
      <c r="H1539" t="s">
        <v>82</v>
      </c>
      <c r="I1539" t="s">
        <v>3320</v>
      </c>
      <c r="J1539">
        <v>0</v>
      </c>
      <c r="K1539" t="s">
        <v>84</v>
      </c>
      <c r="L1539" t="s">
        <v>85</v>
      </c>
      <c r="M1539" t="s">
        <v>86</v>
      </c>
      <c r="N1539">
        <v>2</v>
      </c>
      <c r="O1539" s="1">
        <v>44677.504629629628</v>
      </c>
      <c r="P1539" s="1">
        <v>44677.520254629628</v>
      </c>
      <c r="Q1539">
        <v>524</v>
      </c>
      <c r="R1539">
        <v>826</v>
      </c>
      <c r="S1539" t="b">
        <v>0</v>
      </c>
      <c r="T1539" t="s">
        <v>87</v>
      </c>
      <c r="U1539" t="b">
        <v>0</v>
      </c>
      <c r="V1539" t="s">
        <v>98</v>
      </c>
      <c r="W1539" s="1">
        <v>44677.510555555556</v>
      </c>
      <c r="X1539">
        <v>509</v>
      </c>
      <c r="Y1539">
        <v>37</v>
      </c>
      <c r="Z1539">
        <v>0</v>
      </c>
      <c r="AA1539">
        <v>37</v>
      </c>
      <c r="AB1539">
        <v>0</v>
      </c>
      <c r="AC1539">
        <v>16</v>
      </c>
      <c r="AD1539">
        <v>-37</v>
      </c>
      <c r="AE1539">
        <v>0</v>
      </c>
      <c r="AF1539">
        <v>0</v>
      </c>
      <c r="AG1539">
        <v>0</v>
      </c>
      <c r="AH1539" t="s">
        <v>99</v>
      </c>
      <c r="AI1539" s="1">
        <v>44677.520254629628</v>
      </c>
      <c r="AJ1539">
        <v>317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-37</v>
      </c>
      <c r="AQ1539">
        <v>0</v>
      </c>
      <c r="AR1539">
        <v>0</v>
      </c>
      <c r="AS1539">
        <v>0</v>
      </c>
      <c r="AT1539" t="s">
        <v>87</v>
      </c>
      <c r="AU1539" t="s">
        <v>87</v>
      </c>
      <c r="AV1539" t="s">
        <v>87</v>
      </c>
      <c r="AW1539" t="s">
        <v>87</v>
      </c>
      <c r="AX1539" t="s">
        <v>87</v>
      </c>
      <c r="AY1539" t="s">
        <v>87</v>
      </c>
      <c r="AZ1539" t="s">
        <v>87</v>
      </c>
      <c r="BA1539" t="s">
        <v>87</v>
      </c>
      <c r="BB1539" t="s">
        <v>87</v>
      </c>
      <c r="BC1539" t="s">
        <v>87</v>
      </c>
      <c r="BD1539" t="s">
        <v>87</v>
      </c>
      <c r="BE1539" t="s">
        <v>87</v>
      </c>
    </row>
    <row r="1540" spans="1:57" hidden="1" x14ac:dyDescent="0.45">
      <c r="A1540" t="s">
        <v>3321</v>
      </c>
      <c r="B1540" t="s">
        <v>79</v>
      </c>
      <c r="C1540" t="s">
        <v>3307</v>
      </c>
      <c r="D1540" t="s">
        <v>81</v>
      </c>
      <c r="E1540" s="2" t="str">
        <f>HYPERLINK("capsilon://?command=openfolder&amp;siteaddress=FAM.docvelocity-na8.net&amp;folderid=FX639BEC47-47E1-8546-927A-AC2BABEC57C7","FX22047378")</f>
        <v>FX22047378</v>
      </c>
      <c r="F1540" t="s">
        <v>19</v>
      </c>
      <c r="G1540" t="s">
        <v>19</v>
      </c>
      <c r="H1540" t="s">
        <v>82</v>
      </c>
      <c r="I1540" t="s">
        <v>3322</v>
      </c>
      <c r="J1540">
        <v>0</v>
      </c>
      <c r="K1540" t="s">
        <v>84</v>
      </c>
      <c r="L1540" t="s">
        <v>85</v>
      </c>
      <c r="M1540" t="s">
        <v>86</v>
      </c>
      <c r="N1540">
        <v>2</v>
      </c>
      <c r="O1540" s="1">
        <v>44677.504699074074</v>
      </c>
      <c r="P1540" s="1">
        <v>44677.52207175926</v>
      </c>
      <c r="Q1540">
        <v>756</v>
      </c>
      <c r="R1540">
        <v>745</v>
      </c>
      <c r="S1540" t="b">
        <v>0</v>
      </c>
      <c r="T1540" t="s">
        <v>87</v>
      </c>
      <c r="U1540" t="b">
        <v>0</v>
      </c>
      <c r="V1540" t="s">
        <v>130</v>
      </c>
      <c r="W1540" s="1">
        <v>44677.511192129627</v>
      </c>
      <c r="X1540">
        <v>558</v>
      </c>
      <c r="Y1540">
        <v>37</v>
      </c>
      <c r="Z1540">
        <v>0</v>
      </c>
      <c r="AA1540">
        <v>37</v>
      </c>
      <c r="AB1540">
        <v>0</v>
      </c>
      <c r="AC1540">
        <v>22</v>
      </c>
      <c r="AD1540">
        <v>-37</v>
      </c>
      <c r="AE1540">
        <v>0</v>
      </c>
      <c r="AF1540">
        <v>0</v>
      </c>
      <c r="AG1540">
        <v>0</v>
      </c>
      <c r="AH1540" t="s">
        <v>190</v>
      </c>
      <c r="AI1540" s="1">
        <v>44677.52207175926</v>
      </c>
      <c r="AJ1540">
        <v>187</v>
      </c>
      <c r="AK1540">
        <v>5</v>
      </c>
      <c r="AL1540">
        <v>0</v>
      </c>
      <c r="AM1540">
        <v>5</v>
      </c>
      <c r="AN1540">
        <v>0</v>
      </c>
      <c r="AO1540">
        <v>5</v>
      </c>
      <c r="AP1540">
        <v>-42</v>
      </c>
      <c r="AQ1540">
        <v>0</v>
      </c>
      <c r="AR1540">
        <v>0</v>
      </c>
      <c r="AS1540">
        <v>0</v>
      </c>
      <c r="AT1540" t="s">
        <v>87</v>
      </c>
      <c r="AU1540" t="s">
        <v>87</v>
      </c>
      <c r="AV1540" t="s">
        <v>87</v>
      </c>
      <c r="AW1540" t="s">
        <v>87</v>
      </c>
      <c r="AX1540" t="s">
        <v>87</v>
      </c>
      <c r="AY1540" t="s">
        <v>87</v>
      </c>
      <c r="AZ1540" t="s">
        <v>87</v>
      </c>
      <c r="BA1540" t="s">
        <v>87</v>
      </c>
      <c r="BB1540" t="s">
        <v>87</v>
      </c>
      <c r="BC1540" t="s">
        <v>87</v>
      </c>
      <c r="BD1540" t="s">
        <v>87</v>
      </c>
      <c r="BE1540" t="s">
        <v>87</v>
      </c>
    </row>
    <row r="1541" spans="1:57" hidden="1" x14ac:dyDescent="0.45">
      <c r="A1541" t="s">
        <v>3323</v>
      </c>
      <c r="B1541" t="s">
        <v>79</v>
      </c>
      <c r="C1541" t="s">
        <v>3307</v>
      </c>
      <c r="D1541" t="s">
        <v>81</v>
      </c>
      <c r="E1541" s="2" t="str">
        <f>HYPERLINK("capsilon://?command=openfolder&amp;siteaddress=FAM.docvelocity-na8.net&amp;folderid=FX639BEC47-47E1-8546-927A-AC2BABEC57C7","FX22047378")</f>
        <v>FX22047378</v>
      </c>
      <c r="F1541" t="s">
        <v>19</v>
      </c>
      <c r="G1541" t="s">
        <v>19</v>
      </c>
      <c r="H1541" t="s">
        <v>82</v>
      </c>
      <c r="I1541" t="s">
        <v>3324</v>
      </c>
      <c r="J1541">
        <v>0</v>
      </c>
      <c r="K1541" t="s">
        <v>84</v>
      </c>
      <c r="L1541" t="s">
        <v>85</v>
      </c>
      <c r="M1541" t="s">
        <v>86</v>
      </c>
      <c r="N1541">
        <v>2</v>
      </c>
      <c r="O1541" s="1">
        <v>44677.504814814813</v>
      </c>
      <c r="P1541" s="1">
        <v>44677.523217592592</v>
      </c>
      <c r="Q1541">
        <v>1040</v>
      </c>
      <c r="R1541">
        <v>550</v>
      </c>
      <c r="S1541" t="b">
        <v>0</v>
      </c>
      <c r="T1541" t="s">
        <v>87</v>
      </c>
      <c r="U1541" t="b">
        <v>0</v>
      </c>
      <c r="V1541" t="s">
        <v>531</v>
      </c>
      <c r="W1541" s="1">
        <v>44677.508483796293</v>
      </c>
      <c r="X1541">
        <v>295</v>
      </c>
      <c r="Y1541">
        <v>37</v>
      </c>
      <c r="Z1541">
        <v>0</v>
      </c>
      <c r="AA1541">
        <v>37</v>
      </c>
      <c r="AB1541">
        <v>0</v>
      </c>
      <c r="AC1541">
        <v>23</v>
      </c>
      <c r="AD1541">
        <v>-37</v>
      </c>
      <c r="AE1541">
        <v>0</v>
      </c>
      <c r="AF1541">
        <v>0</v>
      </c>
      <c r="AG1541">
        <v>0</v>
      </c>
      <c r="AH1541" t="s">
        <v>99</v>
      </c>
      <c r="AI1541" s="1">
        <v>44677.523217592592</v>
      </c>
      <c r="AJ1541">
        <v>255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-37</v>
      </c>
      <c r="AQ1541">
        <v>0</v>
      </c>
      <c r="AR1541">
        <v>0</v>
      </c>
      <c r="AS1541">
        <v>0</v>
      </c>
      <c r="AT1541" t="s">
        <v>87</v>
      </c>
      <c r="AU1541" t="s">
        <v>87</v>
      </c>
      <c r="AV1541" t="s">
        <v>87</v>
      </c>
      <c r="AW1541" t="s">
        <v>87</v>
      </c>
      <c r="AX1541" t="s">
        <v>87</v>
      </c>
      <c r="AY1541" t="s">
        <v>87</v>
      </c>
      <c r="AZ1541" t="s">
        <v>87</v>
      </c>
      <c r="BA1541" t="s">
        <v>87</v>
      </c>
      <c r="BB1541" t="s">
        <v>87</v>
      </c>
      <c r="BC1541" t="s">
        <v>87</v>
      </c>
      <c r="BD1541" t="s">
        <v>87</v>
      </c>
      <c r="BE1541" t="s">
        <v>87</v>
      </c>
    </row>
    <row r="1542" spans="1:57" hidden="1" x14ac:dyDescent="0.45">
      <c r="A1542" t="s">
        <v>3325</v>
      </c>
      <c r="B1542" t="s">
        <v>79</v>
      </c>
      <c r="C1542" t="s">
        <v>2818</v>
      </c>
      <c r="D1542" t="s">
        <v>81</v>
      </c>
      <c r="E1542" s="2" t="str">
        <f>HYPERLINK("capsilon://?command=openfolder&amp;siteaddress=FAM.docvelocity-na8.net&amp;folderid=FX8727512B-A3DD-66EB-3504-032FF9CB10ED","FX22048410")</f>
        <v>FX22048410</v>
      </c>
      <c r="F1542" t="s">
        <v>19</v>
      </c>
      <c r="G1542" t="s">
        <v>19</v>
      </c>
      <c r="H1542" t="s">
        <v>82</v>
      </c>
      <c r="I1542" t="s">
        <v>3326</v>
      </c>
      <c r="J1542">
        <v>0</v>
      </c>
      <c r="K1542" t="s">
        <v>84</v>
      </c>
      <c r="L1542" t="s">
        <v>85</v>
      </c>
      <c r="M1542" t="s">
        <v>86</v>
      </c>
      <c r="N1542">
        <v>2</v>
      </c>
      <c r="O1542" s="1">
        <v>44677.505879629629</v>
      </c>
      <c r="P1542" s="1">
        <v>44677.522164351853</v>
      </c>
      <c r="Q1542">
        <v>1155</v>
      </c>
      <c r="R1542">
        <v>252</v>
      </c>
      <c r="S1542" t="b">
        <v>0</v>
      </c>
      <c r="T1542" t="s">
        <v>87</v>
      </c>
      <c r="U1542" t="b">
        <v>0</v>
      </c>
      <c r="V1542" t="s">
        <v>1549</v>
      </c>
      <c r="W1542" s="1">
        <v>44677.507939814815</v>
      </c>
      <c r="X1542">
        <v>145</v>
      </c>
      <c r="Y1542">
        <v>9</v>
      </c>
      <c r="Z1542">
        <v>0</v>
      </c>
      <c r="AA1542">
        <v>9</v>
      </c>
      <c r="AB1542">
        <v>0</v>
      </c>
      <c r="AC1542">
        <v>2</v>
      </c>
      <c r="AD1542">
        <v>-9</v>
      </c>
      <c r="AE1542">
        <v>0</v>
      </c>
      <c r="AF1542">
        <v>0</v>
      </c>
      <c r="AG1542">
        <v>0</v>
      </c>
      <c r="AH1542" t="s">
        <v>115</v>
      </c>
      <c r="AI1542" s="1">
        <v>44677.522164351853</v>
      </c>
      <c r="AJ1542">
        <v>107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-9</v>
      </c>
      <c r="AQ1542">
        <v>0</v>
      </c>
      <c r="AR1542">
        <v>0</v>
      </c>
      <c r="AS1542">
        <v>0</v>
      </c>
      <c r="AT1542" t="s">
        <v>87</v>
      </c>
      <c r="AU1542" t="s">
        <v>87</v>
      </c>
      <c r="AV1542" t="s">
        <v>87</v>
      </c>
      <c r="AW1542" t="s">
        <v>87</v>
      </c>
      <c r="AX1542" t="s">
        <v>87</v>
      </c>
      <c r="AY1542" t="s">
        <v>87</v>
      </c>
      <c r="AZ1542" t="s">
        <v>87</v>
      </c>
      <c r="BA1542" t="s">
        <v>87</v>
      </c>
      <c r="BB1542" t="s">
        <v>87</v>
      </c>
      <c r="BC1542" t="s">
        <v>87</v>
      </c>
      <c r="BD1542" t="s">
        <v>87</v>
      </c>
      <c r="BE1542" t="s">
        <v>87</v>
      </c>
    </row>
    <row r="1543" spans="1:57" hidden="1" x14ac:dyDescent="0.45">
      <c r="A1543" t="s">
        <v>3327</v>
      </c>
      <c r="B1543" t="s">
        <v>79</v>
      </c>
      <c r="C1543" t="s">
        <v>3116</v>
      </c>
      <c r="D1543" t="s">
        <v>81</v>
      </c>
      <c r="E1543" s="2" t="str">
        <f>HYPERLINK("capsilon://?command=openfolder&amp;siteaddress=FAM.docvelocity-na8.net&amp;folderid=FX6E7F1DFF-0D8E-CAA1-6E1C-C715D2662C4E","FX22047076")</f>
        <v>FX22047076</v>
      </c>
      <c r="F1543" t="s">
        <v>19</v>
      </c>
      <c r="G1543" t="s">
        <v>19</v>
      </c>
      <c r="H1543" t="s">
        <v>82</v>
      </c>
      <c r="I1543" t="s">
        <v>3328</v>
      </c>
      <c r="J1543">
        <v>0</v>
      </c>
      <c r="K1543" t="s">
        <v>84</v>
      </c>
      <c r="L1543" t="s">
        <v>85</v>
      </c>
      <c r="M1543" t="s">
        <v>86</v>
      </c>
      <c r="N1543">
        <v>2</v>
      </c>
      <c r="O1543" s="1">
        <v>44677.510925925926</v>
      </c>
      <c r="P1543" s="1">
        <v>44677.522766203707</v>
      </c>
      <c r="Q1543">
        <v>767</v>
      </c>
      <c r="R1543">
        <v>256</v>
      </c>
      <c r="S1543" t="b">
        <v>0</v>
      </c>
      <c r="T1543" t="s">
        <v>87</v>
      </c>
      <c r="U1543" t="b">
        <v>0</v>
      </c>
      <c r="V1543" t="s">
        <v>98</v>
      </c>
      <c r="W1543" s="1">
        <v>44677.513240740744</v>
      </c>
      <c r="X1543">
        <v>197</v>
      </c>
      <c r="Y1543">
        <v>9</v>
      </c>
      <c r="Z1543">
        <v>0</v>
      </c>
      <c r="AA1543">
        <v>9</v>
      </c>
      <c r="AB1543">
        <v>0</v>
      </c>
      <c r="AC1543">
        <v>2</v>
      </c>
      <c r="AD1543">
        <v>-9</v>
      </c>
      <c r="AE1543">
        <v>0</v>
      </c>
      <c r="AF1543">
        <v>0</v>
      </c>
      <c r="AG1543">
        <v>0</v>
      </c>
      <c r="AH1543" t="s">
        <v>190</v>
      </c>
      <c r="AI1543" s="1">
        <v>44677.522766203707</v>
      </c>
      <c r="AJ1543">
        <v>59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-9</v>
      </c>
      <c r="AQ1543">
        <v>0</v>
      </c>
      <c r="AR1543">
        <v>0</v>
      </c>
      <c r="AS1543">
        <v>0</v>
      </c>
      <c r="AT1543" t="s">
        <v>87</v>
      </c>
      <c r="AU1543" t="s">
        <v>87</v>
      </c>
      <c r="AV1543" t="s">
        <v>87</v>
      </c>
      <c r="AW1543" t="s">
        <v>87</v>
      </c>
      <c r="AX1543" t="s">
        <v>87</v>
      </c>
      <c r="AY1543" t="s">
        <v>87</v>
      </c>
      <c r="AZ1543" t="s">
        <v>87</v>
      </c>
      <c r="BA1543" t="s">
        <v>87</v>
      </c>
      <c r="BB1543" t="s">
        <v>87</v>
      </c>
      <c r="BC1543" t="s">
        <v>87</v>
      </c>
      <c r="BD1543" t="s">
        <v>87</v>
      </c>
      <c r="BE1543" t="s">
        <v>87</v>
      </c>
    </row>
    <row r="1544" spans="1:57" hidden="1" x14ac:dyDescent="0.45">
      <c r="A1544" t="s">
        <v>3329</v>
      </c>
      <c r="B1544" t="s">
        <v>79</v>
      </c>
      <c r="C1544" t="s">
        <v>3116</v>
      </c>
      <c r="D1544" t="s">
        <v>81</v>
      </c>
      <c r="E1544" s="2" t="str">
        <f>HYPERLINK("capsilon://?command=openfolder&amp;siteaddress=FAM.docvelocity-na8.net&amp;folderid=FX6E7F1DFF-0D8E-CAA1-6E1C-C715D2662C4E","FX22047076")</f>
        <v>FX22047076</v>
      </c>
      <c r="F1544" t="s">
        <v>19</v>
      </c>
      <c r="G1544" t="s">
        <v>19</v>
      </c>
      <c r="H1544" t="s">
        <v>82</v>
      </c>
      <c r="I1544" t="s">
        <v>3330</v>
      </c>
      <c r="J1544">
        <v>0</v>
      </c>
      <c r="K1544" t="s">
        <v>84</v>
      </c>
      <c r="L1544" t="s">
        <v>85</v>
      </c>
      <c r="M1544" t="s">
        <v>86</v>
      </c>
      <c r="N1544">
        <v>2</v>
      </c>
      <c r="O1544" s="1">
        <v>44677.516423611109</v>
      </c>
      <c r="P1544" s="1">
        <v>44677.523125</v>
      </c>
      <c r="Q1544">
        <v>370</v>
      </c>
      <c r="R1544">
        <v>209</v>
      </c>
      <c r="S1544" t="b">
        <v>0</v>
      </c>
      <c r="T1544" t="s">
        <v>87</v>
      </c>
      <c r="U1544" t="b">
        <v>0</v>
      </c>
      <c r="V1544" t="s">
        <v>1549</v>
      </c>
      <c r="W1544" s="1">
        <v>44677.518495370372</v>
      </c>
      <c r="X1544">
        <v>114</v>
      </c>
      <c r="Y1544">
        <v>0</v>
      </c>
      <c r="Z1544">
        <v>0</v>
      </c>
      <c r="AA1544">
        <v>0</v>
      </c>
      <c r="AB1544">
        <v>18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 t="s">
        <v>190</v>
      </c>
      <c r="AI1544" s="1">
        <v>44677.523125</v>
      </c>
      <c r="AJ1544">
        <v>30</v>
      </c>
      <c r="AK1544">
        <v>0</v>
      </c>
      <c r="AL1544">
        <v>0</v>
      </c>
      <c r="AM1544">
        <v>0</v>
      </c>
      <c r="AN1544">
        <v>18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 t="s">
        <v>87</v>
      </c>
      <c r="AU1544" t="s">
        <v>87</v>
      </c>
      <c r="AV1544" t="s">
        <v>87</v>
      </c>
      <c r="AW1544" t="s">
        <v>87</v>
      </c>
      <c r="AX1544" t="s">
        <v>87</v>
      </c>
      <c r="AY1544" t="s">
        <v>87</v>
      </c>
      <c r="AZ1544" t="s">
        <v>87</v>
      </c>
      <c r="BA1544" t="s">
        <v>87</v>
      </c>
      <c r="BB1544" t="s">
        <v>87</v>
      </c>
      <c r="BC1544" t="s">
        <v>87</v>
      </c>
      <c r="BD1544" t="s">
        <v>87</v>
      </c>
      <c r="BE1544" t="s">
        <v>87</v>
      </c>
    </row>
    <row r="1545" spans="1:57" hidden="1" x14ac:dyDescent="0.45">
      <c r="A1545" t="s">
        <v>3331</v>
      </c>
      <c r="B1545" t="s">
        <v>79</v>
      </c>
      <c r="C1545" t="s">
        <v>2898</v>
      </c>
      <c r="D1545" t="s">
        <v>81</v>
      </c>
      <c r="E1545" s="2" t="str">
        <f>HYPERLINK("capsilon://?command=openfolder&amp;siteaddress=FAM.docvelocity-na8.net&amp;folderid=FXBDFC3A9D-01B2-CC42-444D-DB8DAD8A913E","FX22048565")</f>
        <v>FX22048565</v>
      </c>
      <c r="F1545" t="s">
        <v>19</v>
      </c>
      <c r="G1545" t="s">
        <v>19</v>
      </c>
      <c r="H1545" t="s">
        <v>82</v>
      </c>
      <c r="I1545" t="s">
        <v>3332</v>
      </c>
      <c r="J1545">
        <v>0</v>
      </c>
      <c r="K1545" t="s">
        <v>84</v>
      </c>
      <c r="L1545" t="s">
        <v>85</v>
      </c>
      <c r="M1545" t="s">
        <v>86</v>
      </c>
      <c r="N1545">
        <v>2</v>
      </c>
      <c r="O1545" s="1">
        <v>44677.529456018521</v>
      </c>
      <c r="P1545" s="1">
        <v>44677.547523148147</v>
      </c>
      <c r="Q1545">
        <v>1362</v>
      </c>
      <c r="R1545">
        <v>199</v>
      </c>
      <c r="S1545" t="b">
        <v>0</v>
      </c>
      <c r="T1545" t="s">
        <v>87</v>
      </c>
      <c r="U1545" t="b">
        <v>0</v>
      </c>
      <c r="V1545" t="s">
        <v>3131</v>
      </c>
      <c r="W1545" s="1">
        <v>44677.531099537038</v>
      </c>
      <c r="X1545">
        <v>133</v>
      </c>
      <c r="Y1545">
        <v>9</v>
      </c>
      <c r="Z1545">
        <v>0</v>
      </c>
      <c r="AA1545">
        <v>9</v>
      </c>
      <c r="AB1545">
        <v>0</v>
      </c>
      <c r="AC1545">
        <v>0</v>
      </c>
      <c r="AD1545">
        <v>-9</v>
      </c>
      <c r="AE1545">
        <v>0</v>
      </c>
      <c r="AF1545">
        <v>0</v>
      </c>
      <c r="AG1545">
        <v>0</v>
      </c>
      <c r="AH1545" t="s">
        <v>190</v>
      </c>
      <c r="AI1545" s="1">
        <v>44677.547523148147</v>
      </c>
      <c r="AJ1545">
        <v>66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-9</v>
      </c>
      <c r="AQ1545">
        <v>0</v>
      </c>
      <c r="AR1545">
        <v>0</v>
      </c>
      <c r="AS1545">
        <v>0</v>
      </c>
      <c r="AT1545" t="s">
        <v>87</v>
      </c>
      <c r="AU1545" t="s">
        <v>87</v>
      </c>
      <c r="AV1545" t="s">
        <v>87</v>
      </c>
      <c r="AW1545" t="s">
        <v>87</v>
      </c>
      <c r="AX1545" t="s">
        <v>87</v>
      </c>
      <c r="AY1545" t="s">
        <v>87</v>
      </c>
      <c r="AZ1545" t="s">
        <v>87</v>
      </c>
      <c r="BA1545" t="s">
        <v>87</v>
      </c>
      <c r="BB1545" t="s">
        <v>87</v>
      </c>
      <c r="BC1545" t="s">
        <v>87</v>
      </c>
      <c r="BD1545" t="s">
        <v>87</v>
      </c>
      <c r="BE1545" t="s">
        <v>87</v>
      </c>
    </row>
    <row r="1546" spans="1:57" hidden="1" x14ac:dyDescent="0.45">
      <c r="A1546" t="s">
        <v>3333</v>
      </c>
      <c r="B1546" t="s">
        <v>79</v>
      </c>
      <c r="C1546" t="s">
        <v>3334</v>
      </c>
      <c r="D1546" t="s">
        <v>81</v>
      </c>
      <c r="E1546" s="2" t="str">
        <f>HYPERLINK("capsilon://?command=openfolder&amp;siteaddress=FAM.docvelocity-na8.net&amp;folderid=FX4D07CD85-D9E9-0030-219E-2328B39D1FAF","FX22049387")</f>
        <v>FX22049387</v>
      </c>
      <c r="F1546" t="s">
        <v>19</v>
      </c>
      <c r="G1546" t="s">
        <v>19</v>
      </c>
      <c r="H1546" t="s">
        <v>82</v>
      </c>
      <c r="I1546" t="s">
        <v>3335</v>
      </c>
      <c r="J1546">
        <v>38</v>
      </c>
      <c r="K1546" t="s">
        <v>84</v>
      </c>
      <c r="L1546" t="s">
        <v>85</v>
      </c>
      <c r="M1546" t="s">
        <v>86</v>
      </c>
      <c r="N1546">
        <v>2</v>
      </c>
      <c r="O1546" s="1">
        <v>44677.533159722225</v>
      </c>
      <c r="P1546" s="1">
        <v>44677.549166666664</v>
      </c>
      <c r="Q1546">
        <v>669</v>
      </c>
      <c r="R1546">
        <v>714</v>
      </c>
      <c r="S1546" t="b">
        <v>0</v>
      </c>
      <c r="T1546" t="s">
        <v>87</v>
      </c>
      <c r="U1546" t="b">
        <v>0</v>
      </c>
      <c r="V1546" t="s">
        <v>148</v>
      </c>
      <c r="W1546" s="1">
        <v>44677.539826388886</v>
      </c>
      <c r="X1546">
        <v>573</v>
      </c>
      <c r="Y1546">
        <v>33</v>
      </c>
      <c r="Z1546">
        <v>0</v>
      </c>
      <c r="AA1546">
        <v>33</v>
      </c>
      <c r="AB1546">
        <v>0</v>
      </c>
      <c r="AC1546">
        <v>2</v>
      </c>
      <c r="AD1546">
        <v>5</v>
      </c>
      <c r="AE1546">
        <v>0</v>
      </c>
      <c r="AF1546">
        <v>0</v>
      </c>
      <c r="AG1546">
        <v>0</v>
      </c>
      <c r="AH1546" t="s">
        <v>190</v>
      </c>
      <c r="AI1546" s="1">
        <v>44677.549166666664</v>
      </c>
      <c r="AJ1546">
        <v>141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5</v>
      </c>
      <c r="AQ1546">
        <v>0</v>
      </c>
      <c r="AR1546">
        <v>0</v>
      </c>
      <c r="AS1546">
        <v>0</v>
      </c>
      <c r="AT1546" t="s">
        <v>87</v>
      </c>
      <c r="AU1546" t="s">
        <v>87</v>
      </c>
      <c r="AV1546" t="s">
        <v>87</v>
      </c>
      <c r="AW1546" t="s">
        <v>87</v>
      </c>
      <c r="AX1546" t="s">
        <v>87</v>
      </c>
      <c r="AY1546" t="s">
        <v>87</v>
      </c>
      <c r="AZ1546" t="s">
        <v>87</v>
      </c>
      <c r="BA1546" t="s">
        <v>87</v>
      </c>
      <c r="BB1546" t="s">
        <v>87</v>
      </c>
      <c r="BC1546" t="s">
        <v>87</v>
      </c>
      <c r="BD1546" t="s">
        <v>87</v>
      </c>
      <c r="BE1546" t="s">
        <v>87</v>
      </c>
    </row>
    <row r="1547" spans="1:57" hidden="1" x14ac:dyDescent="0.45">
      <c r="A1547" t="s">
        <v>3336</v>
      </c>
      <c r="B1547" t="s">
        <v>79</v>
      </c>
      <c r="C1547" t="s">
        <v>3334</v>
      </c>
      <c r="D1547" t="s">
        <v>81</v>
      </c>
      <c r="E1547" s="2" t="str">
        <f>HYPERLINK("capsilon://?command=openfolder&amp;siteaddress=FAM.docvelocity-na8.net&amp;folderid=FX4D07CD85-D9E9-0030-219E-2328B39D1FAF","FX22049387")</f>
        <v>FX22049387</v>
      </c>
      <c r="F1547" t="s">
        <v>19</v>
      </c>
      <c r="G1547" t="s">
        <v>19</v>
      </c>
      <c r="H1547" t="s">
        <v>82</v>
      </c>
      <c r="I1547" t="s">
        <v>3337</v>
      </c>
      <c r="J1547">
        <v>38</v>
      </c>
      <c r="K1547" t="s">
        <v>84</v>
      </c>
      <c r="L1547" t="s">
        <v>85</v>
      </c>
      <c r="M1547" t="s">
        <v>86</v>
      </c>
      <c r="N1547">
        <v>2</v>
      </c>
      <c r="O1547" s="1">
        <v>44677.533194444448</v>
      </c>
      <c r="P1547" s="1">
        <v>44677.551562499997</v>
      </c>
      <c r="Q1547">
        <v>808</v>
      </c>
      <c r="R1547">
        <v>779</v>
      </c>
      <c r="S1547" t="b">
        <v>0</v>
      </c>
      <c r="T1547" t="s">
        <v>87</v>
      </c>
      <c r="U1547" t="b">
        <v>0</v>
      </c>
      <c r="V1547" t="s">
        <v>98</v>
      </c>
      <c r="W1547" s="1">
        <v>44677.539895833332</v>
      </c>
      <c r="X1547">
        <v>577</v>
      </c>
      <c r="Y1547">
        <v>33</v>
      </c>
      <c r="Z1547">
        <v>0</v>
      </c>
      <c r="AA1547">
        <v>33</v>
      </c>
      <c r="AB1547">
        <v>0</v>
      </c>
      <c r="AC1547">
        <v>4</v>
      </c>
      <c r="AD1547">
        <v>5</v>
      </c>
      <c r="AE1547">
        <v>0</v>
      </c>
      <c r="AF1547">
        <v>0</v>
      </c>
      <c r="AG1547">
        <v>0</v>
      </c>
      <c r="AH1547" t="s">
        <v>190</v>
      </c>
      <c r="AI1547" s="1">
        <v>44677.551562499997</v>
      </c>
      <c r="AJ1547">
        <v>16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5</v>
      </c>
      <c r="AQ1547">
        <v>0</v>
      </c>
      <c r="AR1547">
        <v>0</v>
      </c>
      <c r="AS1547">
        <v>0</v>
      </c>
      <c r="AT1547" t="s">
        <v>87</v>
      </c>
      <c r="AU1547" t="s">
        <v>87</v>
      </c>
      <c r="AV1547" t="s">
        <v>87</v>
      </c>
      <c r="AW1547" t="s">
        <v>87</v>
      </c>
      <c r="AX1547" t="s">
        <v>87</v>
      </c>
      <c r="AY1547" t="s">
        <v>87</v>
      </c>
      <c r="AZ1547" t="s">
        <v>87</v>
      </c>
      <c r="BA1547" t="s">
        <v>87</v>
      </c>
      <c r="BB1547" t="s">
        <v>87</v>
      </c>
      <c r="BC1547" t="s">
        <v>87</v>
      </c>
      <c r="BD1547" t="s">
        <v>87</v>
      </c>
      <c r="BE1547" t="s">
        <v>87</v>
      </c>
    </row>
    <row r="1548" spans="1:57" hidden="1" x14ac:dyDescent="0.45">
      <c r="A1548" t="s">
        <v>3338</v>
      </c>
      <c r="B1548" t="s">
        <v>79</v>
      </c>
      <c r="C1548" t="s">
        <v>3334</v>
      </c>
      <c r="D1548" t="s">
        <v>81</v>
      </c>
      <c r="E1548" s="2" t="str">
        <f>HYPERLINK("capsilon://?command=openfolder&amp;siteaddress=FAM.docvelocity-na8.net&amp;folderid=FX4D07CD85-D9E9-0030-219E-2328B39D1FAF","FX22049387")</f>
        <v>FX22049387</v>
      </c>
      <c r="F1548" t="s">
        <v>19</v>
      </c>
      <c r="G1548" t="s">
        <v>19</v>
      </c>
      <c r="H1548" t="s">
        <v>82</v>
      </c>
      <c r="I1548" t="s">
        <v>3339</v>
      </c>
      <c r="J1548">
        <v>28</v>
      </c>
      <c r="K1548" t="s">
        <v>84</v>
      </c>
      <c r="L1548" t="s">
        <v>85</v>
      </c>
      <c r="M1548" t="s">
        <v>86</v>
      </c>
      <c r="N1548">
        <v>2</v>
      </c>
      <c r="O1548" s="1">
        <v>44677.533379629633</v>
      </c>
      <c r="P1548" s="1">
        <v>44677.55263888889</v>
      </c>
      <c r="Q1548">
        <v>1390</v>
      </c>
      <c r="R1548">
        <v>274</v>
      </c>
      <c r="S1548" t="b">
        <v>0</v>
      </c>
      <c r="T1548" t="s">
        <v>87</v>
      </c>
      <c r="U1548" t="b">
        <v>0</v>
      </c>
      <c r="V1548" t="s">
        <v>3131</v>
      </c>
      <c r="W1548" s="1">
        <v>44677.53564814815</v>
      </c>
      <c r="X1548">
        <v>182</v>
      </c>
      <c r="Y1548">
        <v>21</v>
      </c>
      <c r="Z1548">
        <v>0</v>
      </c>
      <c r="AA1548">
        <v>21</v>
      </c>
      <c r="AB1548">
        <v>0</v>
      </c>
      <c r="AC1548">
        <v>0</v>
      </c>
      <c r="AD1548">
        <v>7</v>
      </c>
      <c r="AE1548">
        <v>0</v>
      </c>
      <c r="AF1548">
        <v>0</v>
      </c>
      <c r="AG1548">
        <v>0</v>
      </c>
      <c r="AH1548" t="s">
        <v>190</v>
      </c>
      <c r="AI1548" s="1">
        <v>44677.55263888889</v>
      </c>
      <c r="AJ1548">
        <v>92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7</v>
      </c>
      <c r="AQ1548">
        <v>0</v>
      </c>
      <c r="AR1548">
        <v>0</v>
      </c>
      <c r="AS1548">
        <v>0</v>
      </c>
      <c r="AT1548" t="s">
        <v>87</v>
      </c>
      <c r="AU1548" t="s">
        <v>87</v>
      </c>
      <c r="AV1548" t="s">
        <v>87</v>
      </c>
      <c r="AW1548" t="s">
        <v>87</v>
      </c>
      <c r="AX1548" t="s">
        <v>87</v>
      </c>
      <c r="AY1548" t="s">
        <v>87</v>
      </c>
      <c r="AZ1548" t="s">
        <v>87</v>
      </c>
      <c r="BA1548" t="s">
        <v>87</v>
      </c>
      <c r="BB1548" t="s">
        <v>87</v>
      </c>
      <c r="BC1548" t="s">
        <v>87</v>
      </c>
      <c r="BD1548" t="s">
        <v>87</v>
      </c>
      <c r="BE1548" t="s">
        <v>87</v>
      </c>
    </row>
    <row r="1549" spans="1:57" hidden="1" x14ac:dyDescent="0.45">
      <c r="A1549" t="s">
        <v>3340</v>
      </c>
      <c r="B1549" t="s">
        <v>79</v>
      </c>
      <c r="C1549" t="s">
        <v>3334</v>
      </c>
      <c r="D1549" t="s">
        <v>81</v>
      </c>
      <c r="E1549" s="2" t="str">
        <f>HYPERLINK("capsilon://?command=openfolder&amp;siteaddress=FAM.docvelocity-na8.net&amp;folderid=FX4D07CD85-D9E9-0030-219E-2328B39D1FAF","FX22049387")</f>
        <v>FX22049387</v>
      </c>
      <c r="F1549" t="s">
        <v>19</v>
      </c>
      <c r="G1549" t="s">
        <v>19</v>
      </c>
      <c r="H1549" t="s">
        <v>82</v>
      </c>
      <c r="I1549" t="s">
        <v>3341</v>
      </c>
      <c r="J1549">
        <v>28</v>
      </c>
      <c r="K1549" t="s">
        <v>84</v>
      </c>
      <c r="L1549" t="s">
        <v>85</v>
      </c>
      <c r="M1549" t="s">
        <v>86</v>
      </c>
      <c r="N1549">
        <v>2</v>
      </c>
      <c r="O1549" s="1">
        <v>44677.533668981479</v>
      </c>
      <c r="P1549" s="1">
        <v>44677.554108796299</v>
      </c>
      <c r="Q1549">
        <v>1338</v>
      </c>
      <c r="R1549">
        <v>428</v>
      </c>
      <c r="S1549" t="b">
        <v>0</v>
      </c>
      <c r="T1549" t="s">
        <v>87</v>
      </c>
      <c r="U1549" t="b">
        <v>0</v>
      </c>
      <c r="V1549" t="s">
        <v>3131</v>
      </c>
      <c r="W1549" s="1">
        <v>44677.538206018522</v>
      </c>
      <c r="X1549">
        <v>220</v>
      </c>
      <c r="Y1549">
        <v>21</v>
      </c>
      <c r="Z1549">
        <v>0</v>
      </c>
      <c r="AA1549">
        <v>21</v>
      </c>
      <c r="AB1549">
        <v>0</v>
      </c>
      <c r="AC1549">
        <v>0</v>
      </c>
      <c r="AD1549">
        <v>7</v>
      </c>
      <c r="AE1549">
        <v>0</v>
      </c>
      <c r="AF1549">
        <v>0</v>
      </c>
      <c r="AG1549">
        <v>0</v>
      </c>
      <c r="AH1549" t="s">
        <v>115</v>
      </c>
      <c r="AI1549" s="1">
        <v>44677.554108796299</v>
      </c>
      <c r="AJ1549">
        <v>189</v>
      </c>
      <c r="AK1549">
        <v>1</v>
      </c>
      <c r="AL1549">
        <v>0</v>
      </c>
      <c r="AM1549">
        <v>1</v>
      </c>
      <c r="AN1549">
        <v>0</v>
      </c>
      <c r="AO1549">
        <v>1</v>
      </c>
      <c r="AP1549">
        <v>6</v>
      </c>
      <c r="AQ1549">
        <v>0</v>
      </c>
      <c r="AR1549">
        <v>0</v>
      </c>
      <c r="AS1549">
        <v>0</v>
      </c>
      <c r="AT1549" t="s">
        <v>87</v>
      </c>
      <c r="AU1549" t="s">
        <v>87</v>
      </c>
      <c r="AV1549" t="s">
        <v>87</v>
      </c>
      <c r="AW1549" t="s">
        <v>87</v>
      </c>
      <c r="AX1549" t="s">
        <v>87</v>
      </c>
      <c r="AY1549" t="s">
        <v>87</v>
      </c>
      <c r="AZ1549" t="s">
        <v>87</v>
      </c>
      <c r="BA1549" t="s">
        <v>87</v>
      </c>
      <c r="BB1549" t="s">
        <v>87</v>
      </c>
      <c r="BC1549" t="s">
        <v>87</v>
      </c>
      <c r="BD1549" t="s">
        <v>87</v>
      </c>
      <c r="BE1549" t="s">
        <v>87</v>
      </c>
    </row>
    <row r="1550" spans="1:57" hidden="1" x14ac:dyDescent="0.45">
      <c r="A1550" t="s">
        <v>3342</v>
      </c>
      <c r="B1550" t="s">
        <v>79</v>
      </c>
      <c r="C1550" t="s">
        <v>3334</v>
      </c>
      <c r="D1550" t="s">
        <v>81</v>
      </c>
      <c r="E1550" s="2" t="str">
        <f>HYPERLINK("capsilon://?command=openfolder&amp;siteaddress=FAM.docvelocity-na8.net&amp;folderid=FX4D07CD85-D9E9-0030-219E-2328B39D1FAF","FX22049387")</f>
        <v>FX22049387</v>
      </c>
      <c r="F1550" t="s">
        <v>19</v>
      </c>
      <c r="G1550" t="s">
        <v>19</v>
      </c>
      <c r="H1550" t="s">
        <v>82</v>
      </c>
      <c r="I1550" t="s">
        <v>3343</v>
      </c>
      <c r="J1550">
        <v>28</v>
      </c>
      <c r="K1550" t="s">
        <v>84</v>
      </c>
      <c r="L1550" t="s">
        <v>85</v>
      </c>
      <c r="M1550" t="s">
        <v>86</v>
      </c>
      <c r="N1550">
        <v>2</v>
      </c>
      <c r="O1550" s="1">
        <v>44677.533738425926</v>
      </c>
      <c r="P1550" s="1">
        <v>44677.554293981484</v>
      </c>
      <c r="Q1550">
        <v>1481</v>
      </c>
      <c r="R1550">
        <v>295</v>
      </c>
      <c r="S1550" t="b">
        <v>0</v>
      </c>
      <c r="T1550" t="s">
        <v>87</v>
      </c>
      <c r="U1550" t="b">
        <v>0</v>
      </c>
      <c r="V1550" t="s">
        <v>3131</v>
      </c>
      <c r="W1550" s="1">
        <v>44677.539895833332</v>
      </c>
      <c r="X1550">
        <v>145</v>
      </c>
      <c r="Y1550">
        <v>21</v>
      </c>
      <c r="Z1550">
        <v>0</v>
      </c>
      <c r="AA1550">
        <v>21</v>
      </c>
      <c r="AB1550">
        <v>0</v>
      </c>
      <c r="AC1550">
        <v>0</v>
      </c>
      <c r="AD1550">
        <v>7</v>
      </c>
      <c r="AE1550">
        <v>0</v>
      </c>
      <c r="AF1550">
        <v>0</v>
      </c>
      <c r="AG1550">
        <v>0</v>
      </c>
      <c r="AH1550" t="s">
        <v>190</v>
      </c>
      <c r="AI1550" s="1">
        <v>44677.554293981484</v>
      </c>
      <c r="AJ1550">
        <v>143</v>
      </c>
      <c r="AK1550">
        <v>1</v>
      </c>
      <c r="AL1550">
        <v>0</v>
      </c>
      <c r="AM1550">
        <v>1</v>
      </c>
      <c r="AN1550">
        <v>0</v>
      </c>
      <c r="AO1550">
        <v>1</v>
      </c>
      <c r="AP1550">
        <v>6</v>
      </c>
      <c r="AQ1550">
        <v>0</v>
      </c>
      <c r="AR1550">
        <v>0</v>
      </c>
      <c r="AS1550">
        <v>0</v>
      </c>
      <c r="AT1550" t="s">
        <v>87</v>
      </c>
      <c r="AU1550" t="s">
        <v>87</v>
      </c>
      <c r="AV1550" t="s">
        <v>87</v>
      </c>
      <c r="AW1550" t="s">
        <v>87</v>
      </c>
      <c r="AX1550" t="s">
        <v>87</v>
      </c>
      <c r="AY1550" t="s">
        <v>87</v>
      </c>
      <c r="AZ1550" t="s">
        <v>87</v>
      </c>
      <c r="BA1550" t="s">
        <v>87</v>
      </c>
      <c r="BB1550" t="s">
        <v>87</v>
      </c>
      <c r="BC1550" t="s">
        <v>87</v>
      </c>
      <c r="BD1550" t="s">
        <v>87</v>
      </c>
      <c r="BE1550" t="s">
        <v>87</v>
      </c>
    </row>
    <row r="1551" spans="1:57" hidden="1" x14ac:dyDescent="0.45">
      <c r="A1551" t="s">
        <v>3344</v>
      </c>
      <c r="B1551" t="s">
        <v>79</v>
      </c>
      <c r="C1551" t="s">
        <v>3345</v>
      </c>
      <c r="D1551" t="s">
        <v>81</v>
      </c>
      <c r="E1551" s="2" t="str">
        <f>HYPERLINK("capsilon://?command=openfolder&amp;siteaddress=FAM.docvelocity-na8.net&amp;folderid=FXA15D39E6-316B-FE89-E941-3C1820D96417","FX22047345")</f>
        <v>FX22047345</v>
      </c>
      <c r="F1551" t="s">
        <v>19</v>
      </c>
      <c r="G1551" t="s">
        <v>19</v>
      </c>
      <c r="H1551" t="s">
        <v>82</v>
      </c>
      <c r="I1551" t="s">
        <v>3346</v>
      </c>
      <c r="J1551">
        <v>155</v>
      </c>
      <c r="K1551" t="s">
        <v>84</v>
      </c>
      <c r="L1551" t="s">
        <v>85</v>
      </c>
      <c r="M1551" t="s">
        <v>86</v>
      </c>
      <c r="N1551">
        <v>1</v>
      </c>
      <c r="O1551" s="1">
        <v>44677.539375</v>
      </c>
      <c r="P1551" s="1">
        <v>44677.607708333337</v>
      </c>
      <c r="Q1551">
        <v>5174</v>
      </c>
      <c r="R1551">
        <v>730</v>
      </c>
      <c r="S1551" t="b">
        <v>0</v>
      </c>
      <c r="T1551" t="s">
        <v>87</v>
      </c>
      <c r="U1551" t="b">
        <v>0</v>
      </c>
      <c r="V1551" t="s">
        <v>180</v>
      </c>
      <c r="W1551" s="1">
        <v>44677.607708333337</v>
      </c>
      <c r="X1551">
        <v>450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155</v>
      </c>
      <c r="AE1551">
        <v>131</v>
      </c>
      <c r="AF1551">
        <v>0</v>
      </c>
      <c r="AG1551">
        <v>8</v>
      </c>
      <c r="AH1551" t="s">
        <v>87</v>
      </c>
      <c r="AI1551" t="s">
        <v>87</v>
      </c>
      <c r="AJ1551" t="s">
        <v>87</v>
      </c>
      <c r="AK1551" t="s">
        <v>87</v>
      </c>
      <c r="AL1551" t="s">
        <v>87</v>
      </c>
      <c r="AM1551" t="s">
        <v>87</v>
      </c>
      <c r="AN1551" t="s">
        <v>87</v>
      </c>
      <c r="AO1551" t="s">
        <v>87</v>
      </c>
      <c r="AP1551" t="s">
        <v>87</v>
      </c>
      <c r="AQ1551" t="s">
        <v>87</v>
      </c>
      <c r="AR1551" t="s">
        <v>87</v>
      </c>
      <c r="AS1551" t="s">
        <v>87</v>
      </c>
      <c r="AT1551" t="s">
        <v>87</v>
      </c>
      <c r="AU1551" t="s">
        <v>87</v>
      </c>
      <c r="AV1551" t="s">
        <v>87</v>
      </c>
      <c r="AW1551" t="s">
        <v>87</v>
      </c>
      <c r="AX1551" t="s">
        <v>87</v>
      </c>
      <c r="AY1551" t="s">
        <v>87</v>
      </c>
      <c r="AZ1551" t="s">
        <v>87</v>
      </c>
      <c r="BA1551" t="s">
        <v>87</v>
      </c>
      <c r="BB1551" t="s">
        <v>87</v>
      </c>
      <c r="BC1551" t="s">
        <v>87</v>
      </c>
      <c r="BD1551" t="s">
        <v>87</v>
      </c>
      <c r="BE1551" t="s">
        <v>87</v>
      </c>
    </row>
    <row r="1552" spans="1:57" hidden="1" x14ac:dyDescent="0.45">
      <c r="A1552" t="s">
        <v>3347</v>
      </c>
      <c r="B1552" t="s">
        <v>79</v>
      </c>
      <c r="C1552" t="s">
        <v>3348</v>
      </c>
      <c r="D1552" t="s">
        <v>81</v>
      </c>
      <c r="E1552" s="2" t="str">
        <f>HYPERLINK("capsilon://?command=openfolder&amp;siteaddress=FAM.docvelocity-na8.net&amp;folderid=FX9B24E11E-84D2-C965-01C9-1B820C848637","FX22049384")</f>
        <v>FX22049384</v>
      </c>
      <c r="F1552" t="s">
        <v>19</v>
      </c>
      <c r="G1552" t="s">
        <v>19</v>
      </c>
      <c r="H1552" t="s">
        <v>82</v>
      </c>
      <c r="I1552" t="s">
        <v>3349</v>
      </c>
      <c r="J1552">
        <v>255</v>
      </c>
      <c r="K1552" t="s">
        <v>84</v>
      </c>
      <c r="L1552" t="s">
        <v>85</v>
      </c>
      <c r="M1552" t="s">
        <v>86</v>
      </c>
      <c r="N1552">
        <v>1</v>
      </c>
      <c r="O1552" s="1">
        <v>44677.540706018517</v>
      </c>
      <c r="P1552" s="1">
        <v>44677.624803240738</v>
      </c>
      <c r="Q1552">
        <v>6752</v>
      </c>
      <c r="R1552">
        <v>514</v>
      </c>
      <c r="S1552" t="b">
        <v>0</v>
      </c>
      <c r="T1552" t="s">
        <v>87</v>
      </c>
      <c r="U1552" t="b">
        <v>0</v>
      </c>
      <c r="V1552" t="s">
        <v>180</v>
      </c>
      <c r="W1552" s="1">
        <v>44677.624803240738</v>
      </c>
      <c r="X1552">
        <v>307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255</v>
      </c>
      <c r="AE1552">
        <v>243</v>
      </c>
      <c r="AF1552">
        <v>0</v>
      </c>
      <c r="AG1552">
        <v>7</v>
      </c>
      <c r="AH1552" t="s">
        <v>87</v>
      </c>
      <c r="AI1552" t="s">
        <v>87</v>
      </c>
      <c r="AJ1552" t="s">
        <v>87</v>
      </c>
      <c r="AK1552" t="s">
        <v>87</v>
      </c>
      <c r="AL1552" t="s">
        <v>87</v>
      </c>
      <c r="AM1552" t="s">
        <v>87</v>
      </c>
      <c r="AN1552" t="s">
        <v>87</v>
      </c>
      <c r="AO1552" t="s">
        <v>87</v>
      </c>
      <c r="AP1552" t="s">
        <v>87</v>
      </c>
      <c r="AQ1552" t="s">
        <v>87</v>
      </c>
      <c r="AR1552" t="s">
        <v>87</v>
      </c>
      <c r="AS1552" t="s">
        <v>87</v>
      </c>
      <c r="AT1552" t="s">
        <v>87</v>
      </c>
      <c r="AU1552" t="s">
        <v>87</v>
      </c>
      <c r="AV1552" t="s">
        <v>87</v>
      </c>
      <c r="AW1552" t="s">
        <v>87</v>
      </c>
      <c r="AX1552" t="s">
        <v>87</v>
      </c>
      <c r="AY1552" t="s">
        <v>87</v>
      </c>
      <c r="AZ1552" t="s">
        <v>87</v>
      </c>
      <c r="BA1552" t="s">
        <v>87</v>
      </c>
      <c r="BB1552" t="s">
        <v>87</v>
      </c>
      <c r="BC1552" t="s">
        <v>87</v>
      </c>
      <c r="BD1552" t="s">
        <v>87</v>
      </c>
      <c r="BE1552" t="s">
        <v>87</v>
      </c>
    </row>
    <row r="1553" spans="1:57" hidden="1" x14ac:dyDescent="0.45">
      <c r="A1553" t="s">
        <v>3350</v>
      </c>
      <c r="B1553" t="s">
        <v>79</v>
      </c>
      <c r="C1553" t="s">
        <v>3351</v>
      </c>
      <c r="D1553" t="s">
        <v>81</v>
      </c>
      <c r="E1553" s="2" t="str">
        <f>HYPERLINK("capsilon://?command=openfolder&amp;siteaddress=FAM.docvelocity-na8.net&amp;folderid=FX6A50A45A-D5F5-A1B5-B536-93E16CE846BD","FX22032970")</f>
        <v>FX22032970</v>
      </c>
      <c r="F1553" t="s">
        <v>19</v>
      </c>
      <c r="G1553" t="s">
        <v>19</v>
      </c>
      <c r="H1553" t="s">
        <v>82</v>
      </c>
      <c r="I1553" t="s">
        <v>3352</v>
      </c>
      <c r="J1553">
        <v>0</v>
      </c>
      <c r="K1553" t="s">
        <v>84</v>
      </c>
      <c r="L1553" t="s">
        <v>85</v>
      </c>
      <c r="M1553" t="s">
        <v>86</v>
      </c>
      <c r="N1553">
        <v>2</v>
      </c>
      <c r="O1553" s="1">
        <v>44677.552071759259</v>
      </c>
      <c r="P1553" s="1">
        <v>44677.582905092589</v>
      </c>
      <c r="Q1553">
        <v>2510</v>
      </c>
      <c r="R1553">
        <v>154</v>
      </c>
      <c r="S1553" t="b">
        <v>0</v>
      </c>
      <c r="T1553" t="s">
        <v>87</v>
      </c>
      <c r="U1553" t="b">
        <v>0</v>
      </c>
      <c r="V1553" t="s">
        <v>1549</v>
      </c>
      <c r="W1553" s="1">
        <v>44677.558530092596</v>
      </c>
      <c r="X1553">
        <v>95</v>
      </c>
      <c r="Y1553">
        <v>0</v>
      </c>
      <c r="Z1553">
        <v>0</v>
      </c>
      <c r="AA1553">
        <v>0</v>
      </c>
      <c r="AB1553">
        <v>37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 t="s">
        <v>182</v>
      </c>
      <c r="AI1553" s="1">
        <v>44677.582905092589</v>
      </c>
      <c r="AJ1553">
        <v>35</v>
      </c>
      <c r="AK1553">
        <v>0</v>
      </c>
      <c r="AL1553">
        <v>0</v>
      </c>
      <c r="AM1553">
        <v>0</v>
      </c>
      <c r="AN1553">
        <v>37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 t="s">
        <v>87</v>
      </c>
      <c r="AU1553" t="s">
        <v>87</v>
      </c>
      <c r="AV1553" t="s">
        <v>87</v>
      </c>
      <c r="AW1553" t="s">
        <v>87</v>
      </c>
      <c r="AX1553" t="s">
        <v>87</v>
      </c>
      <c r="AY1553" t="s">
        <v>87</v>
      </c>
      <c r="AZ1553" t="s">
        <v>87</v>
      </c>
      <c r="BA1553" t="s">
        <v>87</v>
      </c>
      <c r="BB1553" t="s">
        <v>87</v>
      </c>
      <c r="BC1553" t="s">
        <v>87</v>
      </c>
      <c r="BD1553" t="s">
        <v>87</v>
      </c>
      <c r="BE1553" t="s">
        <v>87</v>
      </c>
    </row>
    <row r="1554" spans="1:57" hidden="1" x14ac:dyDescent="0.45">
      <c r="A1554" t="s">
        <v>3353</v>
      </c>
      <c r="B1554" t="s">
        <v>79</v>
      </c>
      <c r="C1554" t="s">
        <v>3354</v>
      </c>
      <c r="D1554" t="s">
        <v>81</v>
      </c>
      <c r="E1554" s="2" t="str">
        <f>HYPERLINK("capsilon://?command=openfolder&amp;siteaddress=FAM.docvelocity-na8.net&amp;folderid=FX97E9EDA5-4301-492A-6638-D0BE756BDBFA","FX22049531")</f>
        <v>FX22049531</v>
      </c>
      <c r="F1554" t="s">
        <v>19</v>
      </c>
      <c r="G1554" t="s">
        <v>19</v>
      </c>
      <c r="H1554" t="s">
        <v>82</v>
      </c>
      <c r="I1554" t="s">
        <v>3355</v>
      </c>
      <c r="J1554">
        <v>97</v>
      </c>
      <c r="K1554" t="s">
        <v>84</v>
      </c>
      <c r="L1554" t="s">
        <v>85</v>
      </c>
      <c r="M1554" t="s">
        <v>86</v>
      </c>
      <c r="N1554">
        <v>1</v>
      </c>
      <c r="O1554" s="1">
        <v>44677.560428240744</v>
      </c>
      <c r="P1554" s="1">
        <v>44677.627754629626</v>
      </c>
      <c r="Q1554">
        <v>5377</v>
      </c>
      <c r="R1554">
        <v>440</v>
      </c>
      <c r="S1554" t="b">
        <v>0</v>
      </c>
      <c r="T1554" t="s">
        <v>87</v>
      </c>
      <c r="U1554" t="b">
        <v>0</v>
      </c>
      <c r="V1554" t="s">
        <v>180</v>
      </c>
      <c r="W1554" s="1">
        <v>44677.627754629626</v>
      </c>
      <c r="X1554">
        <v>254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97</v>
      </c>
      <c r="AE1554">
        <v>85</v>
      </c>
      <c r="AF1554">
        <v>0</v>
      </c>
      <c r="AG1554">
        <v>8</v>
      </c>
      <c r="AH1554" t="s">
        <v>87</v>
      </c>
      <c r="AI1554" t="s">
        <v>87</v>
      </c>
      <c r="AJ1554" t="s">
        <v>87</v>
      </c>
      <c r="AK1554" t="s">
        <v>87</v>
      </c>
      <c r="AL1554" t="s">
        <v>87</v>
      </c>
      <c r="AM1554" t="s">
        <v>87</v>
      </c>
      <c r="AN1554" t="s">
        <v>87</v>
      </c>
      <c r="AO1554" t="s">
        <v>87</v>
      </c>
      <c r="AP1554" t="s">
        <v>87</v>
      </c>
      <c r="AQ1554" t="s">
        <v>87</v>
      </c>
      <c r="AR1554" t="s">
        <v>87</v>
      </c>
      <c r="AS1554" t="s">
        <v>87</v>
      </c>
      <c r="AT1554" t="s">
        <v>87</v>
      </c>
      <c r="AU1554" t="s">
        <v>87</v>
      </c>
      <c r="AV1554" t="s">
        <v>87</v>
      </c>
      <c r="AW1554" t="s">
        <v>87</v>
      </c>
      <c r="AX1554" t="s">
        <v>87</v>
      </c>
      <c r="AY1554" t="s">
        <v>87</v>
      </c>
      <c r="AZ1554" t="s">
        <v>87</v>
      </c>
      <c r="BA1554" t="s">
        <v>87</v>
      </c>
      <c r="BB1554" t="s">
        <v>87</v>
      </c>
      <c r="BC1554" t="s">
        <v>87</v>
      </c>
      <c r="BD1554" t="s">
        <v>87</v>
      </c>
      <c r="BE1554" t="s">
        <v>87</v>
      </c>
    </row>
    <row r="1555" spans="1:57" hidden="1" x14ac:dyDescent="0.45">
      <c r="A1555" t="s">
        <v>3356</v>
      </c>
      <c r="B1555" t="s">
        <v>79</v>
      </c>
      <c r="C1555" t="s">
        <v>3157</v>
      </c>
      <c r="D1555" t="s">
        <v>81</v>
      </c>
      <c r="E1555" s="2" t="str">
        <f>HYPERLINK("capsilon://?command=openfolder&amp;siteaddress=FAM.docvelocity-na8.net&amp;folderid=FXC10CD05B-9E44-2138-30C5-F7F9EE76ABA6","FX22048455")</f>
        <v>FX22048455</v>
      </c>
      <c r="F1555" t="s">
        <v>19</v>
      </c>
      <c r="G1555" t="s">
        <v>19</v>
      </c>
      <c r="H1555" t="s">
        <v>82</v>
      </c>
      <c r="I1555" t="s">
        <v>3357</v>
      </c>
      <c r="J1555">
        <v>235</v>
      </c>
      <c r="K1555" t="s">
        <v>84</v>
      </c>
      <c r="L1555" t="s">
        <v>85</v>
      </c>
      <c r="M1555" t="s">
        <v>86</v>
      </c>
      <c r="N1555">
        <v>1</v>
      </c>
      <c r="O1555" s="1">
        <v>44677.563888888886</v>
      </c>
      <c r="P1555" s="1">
        <v>44677.629444444443</v>
      </c>
      <c r="Q1555">
        <v>5360</v>
      </c>
      <c r="R1555">
        <v>304</v>
      </c>
      <c r="S1555" t="b">
        <v>0</v>
      </c>
      <c r="T1555" t="s">
        <v>87</v>
      </c>
      <c r="U1555" t="b">
        <v>0</v>
      </c>
      <c r="V1555" t="s">
        <v>180</v>
      </c>
      <c r="W1555" s="1">
        <v>44677.629444444443</v>
      </c>
      <c r="X1555">
        <v>145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235</v>
      </c>
      <c r="AE1555">
        <v>230</v>
      </c>
      <c r="AF1555">
        <v>0</v>
      </c>
      <c r="AG1555">
        <v>4</v>
      </c>
      <c r="AH1555" t="s">
        <v>87</v>
      </c>
      <c r="AI1555" t="s">
        <v>87</v>
      </c>
      <c r="AJ1555" t="s">
        <v>87</v>
      </c>
      <c r="AK1555" t="s">
        <v>87</v>
      </c>
      <c r="AL1555" t="s">
        <v>87</v>
      </c>
      <c r="AM1555" t="s">
        <v>87</v>
      </c>
      <c r="AN1555" t="s">
        <v>87</v>
      </c>
      <c r="AO1555" t="s">
        <v>87</v>
      </c>
      <c r="AP1555" t="s">
        <v>87</v>
      </c>
      <c r="AQ1555" t="s">
        <v>87</v>
      </c>
      <c r="AR1555" t="s">
        <v>87</v>
      </c>
      <c r="AS1555" t="s">
        <v>87</v>
      </c>
      <c r="AT1555" t="s">
        <v>87</v>
      </c>
      <c r="AU1555" t="s">
        <v>87</v>
      </c>
      <c r="AV1555" t="s">
        <v>87</v>
      </c>
      <c r="AW1555" t="s">
        <v>87</v>
      </c>
      <c r="AX1555" t="s">
        <v>87</v>
      </c>
      <c r="AY1555" t="s">
        <v>87</v>
      </c>
      <c r="AZ1555" t="s">
        <v>87</v>
      </c>
      <c r="BA1555" t="s">
        <v>87</v>
      </c>
      <c r="BB1555" t="s">
        <v>87</v>
      </c>
      <c r="BC1555" t="s">
        <v>87</v>
      </c>
      <c r="BD1555" t="s">
        <v>87</v>
      </c>
      <c r="BE1555" t="s">
        <v>87</v>
      </c>
    </row>
    <row r="1556" spans="1:57" hidden="1" x14ac:dyDescent="0.45">
      <c r="A1556" t="s">
        <v>3358</v>
      </c>
      <c r="B1556" t="s">
        <v>79</v>
      </c>
      <c r="C1556" t="s">
        <v>3157</v>
      </c>
      <c r="D1556" t="s">
        <v>81</v>
      </c>
      <c r="E1556" s="2" t="str">
        <f>HYPERLINK("capsilon://?command=openfolder&amp;siteaddress=FAM.docvelocity-na8.net&amp;folderid=FXC10CD05B-9E44-2138-30C5-F7F9EE76ABA6","FX22048455")</f>
        <v>FX22048455</v>
      </c>
      <c r="F1556" t="s">
        <v>19</v>
      </c>
      <c r="G1556" t="s">
        <v>19</v>
      </c>
      <c r="H1556" t="s">
        <v>82</v>
      </c>
      <c r="I1556" t="s">
        <v>3359</v>
      </c>
      <c r="J1556">
        <v>92</v>
      </c>
      <c r="K1556" t="s">
        <v>84</v>
      </c>
      <c r="L1556" t="s">
        <v>85</v>
      </c>
      <c r="M1556" t="s">
        <v>86</v>
      </c>
      <c r="N1556">
        <v>1</v>
      </c>
      <c r="O1556" s="1">
        <v>44677.564282407409</v>
      </c>
      <c r="P1556" s="1">
        <v>44677.631111111114</v>
      </c>
      <c r="Q1556">
        <v>5383</v>
      </c>
      <c r="R1556">
        <v>391</v>
      </c>
      <c r="S1556" t="b">
        <v>0</v>
      </c>
      <c r="T1556" t="s">
        <v>87</v>
      </c>
      <c r="U1556" t="b">
        <v>0</v>
      </c>
      <c r="V1556" t="s">
        <v>180</v>
      </c>
      <c r="W1556" s="1">
        <v>44677.631111111114</v>
      </c>
      <c r="X1556">
        <v>143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92</v>
      </c>
      <c r="AE1556">
        <v>87</v>
      </c>
      <c r="AF1556">
        <v>0</v>
      </c>
      <c r="AG1556">
        <v>4</v>
      </c>
      <c r="AH1556" t="s">
        <v>87</v>
      </c>
      <c r="AI1556" t="s">
        <v>87</v>
      </c>
      <c r="AJ1556" t="s">
        <v>87</v>
      </c>
      <c r="AK1556" t="s">
        <v>87</v>
      </c>
      <c r="AL1556" t="s">
        <v>87</v>
      </c>
      <c r="AM1556" t="s">
        <v>87</v>
      </c>
      <c r="AN1556" t="s">
        <v>87</v>
      </c>
      <c r="AO1556" t="s">
        <v>87</v>
      </c>
      <c r="AP1556" t="s">
        <v>87</v>
      </c>
      <c r="AQ1556" t="s">
        <v>87</v>
      </c>
      <c r="AR1556" t="s">
        <v>87</v>
      </c>
      <c r="AS1556" t="s">
        <v>87</v>
      </c>
      <c r="AT1556" t="s">
        <v>87</v>
      </c>
      <c r="AU1556" t="s">
        <v>87</v>
      </c>
      <c r="AV1556" t="s">
        <v>87</v>
      </c>
      <c r="AW1556" t="s">
        <v>87</v>
      </c>
      <c r="AX1556" t="s">
        <v>87</v>
      </c>
      <c r="AY1556" t="s">
        <v>87</v>
      </c>
      <c r="AZ1556" t="s">
        <v>87</v>
      </c>
      <c r="BA1556" t="s">
        <v>87</v>
      </c>
      <c r="BB1556" t="s">
        <v>87</v>
      </c>
      <c r="BC1556" t="s">
        <v>87</v>
      </c>
      <c r="BD1556" t="s">
        <v>87</v>
      </c>
      <c r="BE1556" t="s">
        <v>87</v>
      </c>
    </row>
    <row r="1557" spans="1:57" hidden="1" x14ac:dyDescent="0.45">
      <c r="A1557" t="s">
        <v>3360</v>
      </c>
      <c r="B1557" t="s">
        <v>79</v>
      </c>
      <c r="C1557" t="s">
        <v>3157</v>
      </c>
      <c r="D1557" t="s">
        <v>81</v>
      </c>
      <c r="E1557" s="2" t="str">
        <f>HYPERLINK("capsilon://?command=openfolder&amp;siteaddress=FAM.docvelocity-na8.net&amp;folderid=FXC10CD05B-9E44-2138-30C5-F7F9EE76ABA6","FX22048455")</f>
        <v>FX22048455</v>
      </c>
      <c r="F1557" t="s">
        <v>19</v>
      </c>
      <c r="G1557" t="s">
        <v>19</v>
      </c>
      <c r="H1557" t="s">
        <v>82</v>
      </c>
      <c r="I1557" t="s">
        <v>3361</v>
      </c>
      <c r="J1557">
        <v>28</v>
      </c>
      <c r="K1557" t="s">
        <v>84</v>
      </c>
      <c r="L1557" t="s">
        <v>85</v>
      </c>
      <c r="M1557" t="s">
        <v>86</v>
      </c>
      <c r="N1557">
        <v>1</v>
      </c>
      <c r="O1557" s="1">
        <v>44677.566030092596</v>
      </c>
      <c r="P1557" s="1">
        <v>44677.631851851853</v>
      </c>
      <c r="Q1557">
        <v>5501</v>
      </c>
      <c r="R1557">
        <v>186</v>
      </c>
      <c r="S1557" t="b">
        <v>0</v>
      </c>
      <c r="T1557" t="s">
        <v>87</v>
      </c>
      <c r="U1557" t="b">
        <v>0</v>
      </c>
      <c r="V1557" t="s">
        <v>180</v>
      </c>
      <c r="W1557" s="1">
        <v>44677.631851851853</v>
      </c>
      <c r="X1557">
        <v>63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28</v>
      </c>
      <c r="AE1557">
        <v>21</v>
      </c>
      <c r="AF1557">
        <v>0</v>
      </c>
      <c r="AG1557">
        <v>2</v>
      </c>
      <c r="AH1557" t="s">
        <v>87</v>
      </c>
      <c r="AI1557" t="s">
        <v>87</v>
      </c>
      <c r="AJ1557" t="s">
        <v>87</v>
      </c>
      <c r="AK1557" t="s">
        <v>87</v>
      </c>
      <c r="AL1557" t="s">
        <v>87</v>
      </c>
      <c r="AM1557" t="s">
        <v>87</v>
      </c>
      <c r="AN1557" t="s">
        <v>87</v>
      </c>
      <c r="AO1557" t="s">
        <v>87</v>
      </c>
      <c r="AP1557" t="s">
        <v>87</v>
      </c>
      <c r="AQ1557" t="s">
        <v>87</v>
      </c>
      <c r="AR1557" t="s">
        <v>87</v>
      </c>
      <c r="AS1557" t="s">
        <v>87</v>
      </c>
      <c r="AT1557" t="s">
        <v>87</v>
      </c>
      <c r="AU1557" t="s">
        <v>87</v>
      </c>
      <c r="AV1557" t="s">
        <v>87</v>
      </c>
      <c r="AW1557" t="s">
        <v>87</v>
      </c>
      <c r="AX1557" t="s">
        <v>87</v>
      </c>
      <c r="AY1557" t="s">
        <v>87</v>
      </c>
      <c r="AZ1557" t="s">
        <v>87</v>
      </c>
      <c r="BA1557" t="s">
        <v>87</v>
      </c>
      <c r="BB1557" t="s">
        <v>87</v>
      </c>
      <c r="BC1557" t="s">
        <v>87</v>
      </c>
      <c r="BD1557" t="s">
        <v>87</v>
      </c>
      <c r="BE1557" t="s">
        <v>87</v>
      </c>
    </row>
    <row r="1558" spans="1:57" hidden="1" x14ac:dyDescent="0.45">
      <c r="A1558" t="s">
        <v>3362</v>
      </c>
      <c r="B1558" t="s">
        <v>79</v>
      </c>
      <c r="C1558" t="s">
        <v>3157</v>
      </c>
      <c r="D1558" t="s">
        <v>81</v>
      </c>
      <c r="E1558" s="2" t="str">
        <f>HYPERLINK("capsilon://?command=openfolder&amp;siteaddress=FAM.docvelocity-na8.net&amp;folderid=FXC10CD05B-9E44-2138-30C5-F7F9EE76ABA6","FX22048455")</f>
        <v>FX22048455</v>
      </c>
      <c r="F1558" t="s">
        <v>19</v>
      </c>
      <c r="G1558" t="s">
        <v>19</v>
      </c>
      <c r="H1558" t="s">
        <v>82</v>
      </c>
      <c r="I1558" t="s">
        <v>3363</v>
      </c>
      <c r="J1558">
        <v>28</v>
      </c>
      <c r="K1558" t="s">
        <v>84</v>
      </c>
      <c r="L1558" t="s">
        <v>85</v>
      </c>
      <c r="M1558" t="s">
        <v>86</v>
      </c>
      <c r="N1558">
        <v>1</v>
      </c>
      <c r="O1558" s="1">
        <v>44677.566238425927</v>
      </c>
      <c r="P1558" s="1">
        <v>44677.632708333331</v>
      </c>
      <c r="Q1558">
        <v>5500</v>
      </c>
      <c r="R1558">
        <v>243</v>
      </c>
      <c r="S1558" t="b">
        <v>0</v>
      </c>
      <c r="T1558" t="s">
        <v>87</v>
      </c>
      <c r="U1558" t="b">
        <v>0</v>
      </c>
      <c r="V1558" t="s">
        <v>180</v>
      </c>
      <c r="W1558" s="1">
        <v>44677.632708333331</v>
      </c>
      <c r="X1558">
        <v>62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28</v>
      </c>
      <c r="AE1558">
        <v>21</v>
      </c>
      <c r="AF1558">
        <v>0</v>
      </c>
      <c r="AG1558">
        <v>2</v>
      </c>
      <c r="AH1558" t="s">
        <v>87</v>
      </c>
      <c r="AI1558" t="s">
        <v>87</v>
      </c>
      <c r="AJ1558" t="s">
        <v>87</v>
      </c>
      <c r="AK1558" t="s">
        <v>87</v>
      </c>
      <c r="AL1558" t="s">
        <v>87</v>
      </c>
      <c r="AM1558" t="s">
        <v>87</v>
      </c>
      <c r="AN1558" t="s">
        <v>87</v>
      </c>
      <c r="AO1558" t="s">
        <v>87</v>
      </c>
      <c r="AP1558" t="s">
        <v>87</v>
      </c>
      <c r="AQ1558" t="s">
        <v>87</v>
      </c>
      <c r="AR1558" t="s">
        <v>87</v>
      </c>
      <c r="AS1558" t="s">
        <v>87</v>
      </c>
      <c r="AT1558" t="s">
        <v>87</v>
      </c>
      <c r="AU1558" t="s">
        <v>87</v>
      </c>
      <c r="AV1558" t="s">
        <v>87</v>
      </c>
      <c r="AW1558" t="s">
        <v>87</v>
      </c>
      <c r="AX1558" t="s">
        <v>87</v>
      </c>
      <c r="AY1558" t="s">
        <v>87</v>
      </c>
      <c r="AZ1558" t="s">
        <v>87</v>
      </c>
      <c r="BA1558" t="s">
        <v>87</v>
      </c>
      <c r="BB1558" t="s">
        <v>87</v>
      </c>
      <c r="BC1558" t="s">
        <v>87</v>
      </c>
      <c r="BD1558" t="s">
        <v>87</v>
      </c>
      <c r="BE1558" t="s">
        <v>87</v>
      </c>
    </row>
    <row r="1559" spans="1:57" hidden="1" x14ac:dyDescent="0.45">
      <c r="A1559" t="s">
        <v>3364</v>
      </c>
      <c r="B1559" t="s">
        <v>79</v>
      </c>
      <c r="C1559" t="s">
        <v>3157</v>
      </c>
      <c r="D1559" t="s">
        <v>81</v>
      </c>
      <c r="E1559" s="2" t="str">
        <f>HYPERLINK("capsilon://?command=openfolder&amp;siteaddress=FAM.docvelocity-na8.net&amp;folderid=FXC10CD05B-9E44-2138-30C5-F7F9EE76ABA6","FX22048455")</f>
        <v>FX22048455</v>
      </c>
      <c r="F1559" t="s">
        <v>19</v>
      </c>
      <c r="G1559" t="s">
        <v>19</v>
      </c>
      <c r="H1559" t="s">
        <v>82</v>
      </c>
      <c r="I1559" t="s">
        <v>3365</v>
      </c>
      <c r="J1559">
        <v>28</v>
      </c>
      <c r="K1559" t="s">
        <v>84</v>
      </c>
      <c r="L1559" t="s">
        <v>85</v>
      </c>
      <c r="M1559" t="s">
        <v>86</v>
      </c>
      <c r="N1559">
        <v>1</v>
      </c>
      <c r="O1559" s="1">
        <v>44677.566631944443</v>
      </c>
      <c r="P1559" s="1">
        <v>44677.633553240739</v>
      </c>
      <c r="Q1559">
        <v>5614</v>
      </c>
      <c r="R1559">
        <v>168</v>
      </c>
      <c r="S1559" t="b">
        <v>0</v>
      </c>
      <c r="T1559" t="s">
        <v>87</v>
      </c>
      <c r="U1559" t="b">
        <v>0</v>
      </c>
      <c r="V1559" t="s">
        <v>180</v>
      </c>
      <c r="W1559" s="1">
        <v>44677.633553240739</v>
      </c>
      <c r="X1559">
        <v>61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28</v>
      </c>
      <c r="AE1559">
        <v>21</v>
      </c>
      <c r="AF1559">
        <v>0</v>
      </c>
      <c r="AG1559">
        <v>2</v>
      </c>
      <c r="AH1559" t="s">
        <v>87</v>
      </c>
      <c r="AI1559" t="s">
        <v>87</v>
      </c>
      <c r="AJ1559" t="s">
        <v>87</v>
      </c>
      <c r="AK1559" t="s">
        <v>87</v>
      </c>
      <c r="AL1559" t="s">
        <v>87</v>
      </c>
      <c r="AM1559" t="s">
        <v>87</v>
      </c>
      <c r="AN1559" t="s">
        <v>87</v>
      </c>
      <c r="AO1559" t="s">
        <v>87</v>
      </c>
      <c r="AP1559" t="s">
        <v>87</v>
      </c>
      <c r="AQ1559" t="s">
        <v>87</v>
      </c>
      <c r="AR1559" t="s">
        <v>87</v>
      </c>
      <c r="AS1559" t="s">
        <v>87</v>
      </c>
      <c r="AT1559" t="s">
        <v>87</v>
      </c>
      <c r="AU1559" t="s">
        <v>87</v>
      </c>
      <c r="AV1559" t="s">
        <v>87</v>
      </c>
      <c r="AW1559" t="s">
        <v>87</v>
      </c>
      <c r="AX1559" t="s">
        <v>87</v>
      </c>
      <c r="AY1559" t="s">
        <v>87</v>
      </c>
      <c r="AZ1559" t="s">
        <v>87</v>
      </c>
      <c r="BA1559" t="s">
        <v>87</v>
      </c>
      <c r="BB1559" t="s">
        <v>87</v>
      </c>
      <c r="BC1559" t="s">
        <v>87</v>
      </c>
      <c r="BD1559" t="s">
        <v>87</v>
      </c>
      <c r="BE1559" t="s">
        <v>87</v>
      </c>
    </row>
    <row r="1560" spans="1:57" hidden="1" x14ac:dyDescent="0.45">
      <c r="A1560" t="s">
        <v>3366</v>
      </c>
      <c r="B1560" t="s">
        <v>79</v>
      </c>
      <c r="C1560" t="s">
        <v>3367</v>
      </c>
      <c r="D1560" t="s">
        <v>81</v>
      </c>
      <c r="E1560" s="2" t="str">
        <f>HYPERLINK("capsilon://?command=openfolder&amp;siteaddress=FAM.docvelocity-na8.net&amp;folderid=FX086FBD6F-0FFC-6B6A-4ED4-06DFAECC2057","FX220311318")</f>
        <v>FX220311318</v>
      </c>
      <c r="F1560" t="s">
        <v>19</v>
      </c>
      <c r="G1560" t="s">
        <v>19</v>
      </c>
      <c r="H1560" t="s">
        <v>82</v>
      </c>
      <c r="I1560" t="s">
        <v>3368</v>
      </c>
      <c r="J1560">
        <v>0</v>
      </c>
      <c r="K1560" t="s">
        <v>84</v>
      </c>
      <c r="L1560" t="s">
        <v>85</v>
      </c>
      <c r="M1560" t="s">
        <v>86</v>
      </c>
      <c r="N1560">
        <v>1</v>
      </c>
      <c r="O1560" s="1">
        <v>44655.673125000001</v>
      </c>
      <c r="P1560" s="1">
        <v>44655.714803240742</v>
      </c>
      <c r="Q1560">
        <v>2843</v>
      </c>
      <c r="R1560">
        <v>758</v>
      </c>
      <c r="S1560" t="b">
        <v>0</v>
      </c>
      <c r="T1560" t="s">
        <v>87</v>
      </c>
      <c r="U1560" t="b">
        <v>0</v>
      </c>
      <c r="V1560" t="s">
        <v>88</v>
      </c>
      <c r="W1560" s="1">
        <v>44655.714803240742</v>
      </c>
      <c r="X1560">
        <v>255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37</v>
      </c>
      <c r="AF1560">
        <v>0</v>
      </c>
      <c r="AG1560">
        <v>4</v>
      </c>
      <c r="AH1560" t="s">
        <v>87</v>
      </c>
      <c r="AI1560" t="s">
        <v>87</v>
      </c>
      <c r="AJ1560" t="s">
        <v>87</v>
      </c>
      <c r="AK1560" t="s">
        <v>87</v>
      </c>
      <c r="AL1560" t="s">
        <v>87</v>
      </c>
      <c r="AM1560" t="s">
        <v>87</v>
      </c>
      <c r="AN1560" t="s">
        <v>87</v>
      </c>
      <c r="AO1560" t="s">
        <v>87</v>
      </c>
      <c r="AP1560" t="s">
        <v>87</v>
      </c>
      <c r="AQ1560" t="s">
        <v>87</v>
      </c>
      <c r="AR1560" t="s">
        <v>87</v>
      </c>
      <c r="AS1560" t="s">
        <v>87</v>
      </c>
      <c r="AT1560" t="s">
        <v>87</v>
      </c>
      <c r="AU1560" t="s">
        <v>87</v>
      </c>
      <c r="AV1560" t="s">
        <v>87</v>
      </c>
      <c r="AW1560" t="s">
        <v>87</v>
      </c>
      <c r="AX1560" t="s">
        <v>87</v>
      </c>
      <c r="AY1560" t="s">
        <v>87</v>
      </c>
      <c r="AZ1560" t="s">
        <v>87</v>
      </c>
      <c r="BA1560" t="s">
        <v>87</v>
      </c>
      <c r="BB1560" t="s">
        <v>87</v>
      </c>
      <c r="BC1560" t="s">
        <v>87</v>
      </c>
      <c r="BD1560" t="s">
        <v>87</v>
      </c>
      <c r="BE1560" t="s">
        <v>87</v>
      </c>
    </row>
    <row r="1561" spans="1:57" hidden="1" x14ac:dyDescent="0.45">
      <c r="A1561" t="s">
        <v>3369</v>
      </c>
      <c r="B1561" t="s">
        <v>79</v>
      </c>
      <c r="C1561" t="s">
        <v>3345</v>
      </c>
      <c r="D1561" t="s">
        <v>81</v>
      </c>
      <c r="E1561" s="2" t="str">
        <f>HYPERLINK("capsilon://?command=openfolder&amp;siteaddress=FAM.docvelocity-na8.net&amp;folderid=FXA15D39E6-316B-FE89-E941-3C1820D96417","FX22047345")</f>
        <v>FX22047345</v>
      </c>
      <c r="F1561" t="s">
        <v>19</v>
      </c>
      <c r="G1561" t="s">
        <v>19</v>
      </c>
      <c r="H1561" t="s">
        <v>82</v>
      </c>
      <c r="I1561" t="s">
        <v>3346</v>
      </c>
      <c r="J1561">
        <v>267</v>
      </c>
      <c r="K1561" t="s">
        <v>84</v>
      </c>
      <c r="L1561" t="s">
        <v>85</v>
      </c>
      <c r="M1561" t="s">
        <v>86</v>
      </c>
      <c r="N1561">
        <v>2</v>
      </c>
      <c r="O1561" s="1">
        <v>44677.608738425923</v>
      </c>
      <c r="P1561" s="1">
        <v>44677.648182870369</v>
      </c>
      <c r="Q1561">
        <v>913</v>
      </c>
      <c r="R1561">
        <v>2495</v>
      </c>
      <c r="S1561" t="b">
        <v>0</v>
      </c>
      <c r="T1561" t="s">
        <v>87</v>
      </c>
      <c r="U1561" t="b">
        <v>1</v>
      </c>
      <c r="V1561" t="s">
        <v>1549</v>
      </c>
      <c r="W1561" s="1">
        <v>44677.636423611111</v>
      </c>
      <c r="X1561">
        <v>2045</v>
      </c>
      <c r="Y1561">
        <v>166</v>
      </c>
      <c r="Z1561">
        <v>0</v>
      </c>
      <c r="AA1561">
        <v>166</v>
      </c>
      <c r="AB1561">
        <v>54</v>
      </c>
      <c r="AC1561">
        <v>38</v>
      </c>
      <c r="AD1561">
        <v>101</v>
      </c>
      <c r="AE1561">
        <v>0</v>
      </c>
      <c r="AF1561">
        <v>0</v>
      </c>
      <c r="AG1561">
        <v>0</v>
      </c>
      <c r="AH1561" t="s">
        <v>190</v>
      </c>
      <c r="AI1561" s="1">
        <v>44677.648182870369</v>
      </c>
      <c r="AJ1561">
        <v>397</v>
      </c>
      <c r="AK1561">
        <v>2</v>
      </c>
      <c r="AL1561">
        <v>0</v>
      </c>
      <c r="AM1561">
        <v>2</v>
      </c>
      <c r="AN1561">
        <v>54</v>
      </c>
      <c r="AO1561">
        <v>2</v>
      </c>
      <c r="AP1561">
        <v>99</v>
      </c>
      <c r="AQ1561">
        <v>0</v>
      </c>
      <c r="AR1561">
        <v>0</v>
      </c>
      <c r="AS1561">
        <v>0</v>
      </c>
      <c r="AT1561" t="s">
        <v>87</v>
      </c>
      <c r="AU1561" t="s">
        <v>87</v>
      </c>
      <c r="AV1561" t="s">
        <v>87</v>
      </c>
      <c r="AW1561" t="s">
        <v>87</v>
      </c>
      <c r="AX1561" t="s">
        <v>87</v>
      </c>
      <c r="AY1561" t="s">
        <v>87</v>
      </c>
      <c r="AZ1561" t="s">
        <v>87</v>
      </c>
      <c r="BA1561" t="s">
        <v>87</v>
      </c>
      <c r="BB1561" t="s">
        <v>87</v>
      </c>
      <c r="BC1561" t="s">
        <v>87</v>
      </c>
      <c r="BD1561" t="s">
        <v>87</v>
      </c>
      <c r="BE1561" t="s">
        <v>87</v>
      </c>
    </row>
    <row r="1562" spans="1:57" hidden="1" x14ac:dyDescent="0.45">
      <c r="A1562" t="s">
        <v>3370</v>
      </c>
      <c r="B1562" t="s">
        <v>79</v>
      </c>
      <c r="C1562" t="s">
        <v>1604</v>
      </c>
      <c r="D1562" t="s">
        <v>81</v>
      </c>
      <c r="E1562" s="2" t="str">
        <f>HYPERLINK("capsilon://?command=openfolder&amp;siteaddress=FAM.docvelocity-na8.net&amp;folderid=FX00DF6215-9FB4-56F9-4E1C-B75546FA4534","FX2204708")</f>
        <v>FX2204708</v>
      </c>
      <c r="F1562" t="s">
        <v>19</v>
      </c>
      <c r="G1562" t="s">
        <v>19</v>
      </c>
      <c r="H1562" t="s">
        <v>82</v>
      </c>
      <c r="I1562" t="s">
        <v>3371</v>
      </c>
      <c r="J1562">
        <v>1071</v>
      </c>
      <c r="K1562" t="s">
        <v>84</v>
      </c>
      <c r="L1562" t="s">
        <v>85</v>
      </c>
      <c r="M1562" t="s">
        <v>86</v>
      </c>
      <c r="N1562">
        <v>1</v>
      </c>
      <c r="O1562" s="1">
        <v>44655.675173611111</v>
      </c>
      <c r="P1562" s="1">
        <v>44655.733344907407</v>
      </c>
      <c r="Q1562">
        <v>3188</v>
      </c>
      <c r="R1562">
        <v>1838</v>
      </c>
      <c r="S1562" t="b">
        <v>0</v>
      </c>
      <c r="T1562" t="s">
        <v>87</v>
      </c>
      <c r="U1562" t="b">
        <v>0</v>
      </c>
      <c r="V1562" t="s">
        <v>88</v>
      </c>
      <c r="W1562" s="1">
        <v>44655.733344907407</v>
      </c>
      <c r="X1562">
        <v>1601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1071</v>
      </c>
      <c r="AE1562">
        <v>1047</v>
      </c>
      <c r="AF1562">
        <v>0</v>
      </c>
      <c r="AG1562">
        <v>23</v>
      </c>
      <c r="AH1562" t="s">
        <v>87</v>
      </c>
      <c r="AI1562" t="s">
        <v>87</v>
      </c>
      <c r="AJ1562" t="s">
        <v>87</v>
      </c>
      <c r="AK1562" t="s">
        <v>87</v>
      </c>
      <c r="AL1562" t="s">
        <v>87</v>
      </c>
      <c r="AM1562" t="s">
        <v>87</v>
      </c>
      <c r="AN1562" t="s">
        <v>87</v>
      </c>
      <c r="AO1562" t="s">
        <v>87</v>
      </c>
      <c r="AP1562" t="s">
        <v>87</v>
      </c>
      <c r="AQ1562" t="s">
        <v>87</v>
      </c>
      <c r="AR1562" t="s">
        <v>87</v>
      </c>
      <c r="AS1562" t="s">
        <v>87</v>
      </c>
      <c r="AT1562" t="s">
        <v>87</v>
      </c>
      <c r="AU1562" t="s">
        <v>87</v>
      </c>
      <c r="AV1562" t="s">
        <v>87</v>
      </c>
      <c r="AW1562" t="s">
        <v>87</v>
      </c>
      <c r="AX1562" t="s">
        <v>87</v>
      </c>
      <c r="AY1562" t="s">
        <v>87</v>
      </c>
      <c r="AZ1562" t="s">
        <v>87</v>
      </c>
      <c r="BA1562" t="s">
        <v>87</v>
      </c>
      <c r="BB1562" t="s">
        <v>87</v>
      </c>
      <c r="BC1562" t="s">
        <v>87</v>
      </c>
      <c r="BD1562" t="s">
        <v>87</v>
      </c>
      <c r="BE1562" t="s">
        <v>87</v>
      </c>
    </row>
    <row r="1563" spans="1:57" hidden="1" x14ac:dyDescent="0.45">
      <c r="A1563" t="s">
        <v>3372</v>
      </c>
      <c r="B1563" t="s">
        <v>79</v>
      </c>
      <c r="C1563" t="s">
        <v>3373</v>
      </c>
      <c r="D1563" t="s">
        <v>81</v>
      </c>
      <c r="E1563" s="2" t="str">
        <f>HYPERLINK("capsilon://?command=openfolder&amp;siteaddress=FAM.docvelocity-na8.net&amp;folderid=FX602672A2-145C-7A70-2C45-7EA32CE3F107","FX22047324")</f>
        <v>FX22047324</v>
      </c>
      <c r="F1563" t="s">
        <v>19</v>
      </c>
      <c r="G1563" t="s">
        <v>19</v>
      </c>
      <c r="H1563" t="s">
        <v>82</v>
      </c>
      <c r="I1563" t="s">
        <v>3374</v>
      </c>
      <c r="J1563">
        <v>297</v>
      </c>
      <c r="K1563" t="s">
        <v>84</v>
      </c>
      <c r="L1563" t="s">
        <v>85</v>
      </c>
      <c r="M1563" t="s">
        <v>86</v>
      </c>
      <c r="N1563">
        <v>1</v>
      </c>
      <c r="O1563" s="1">
        <v>44677.618645833332</v>
      </c>
      <c r="P1563" s="1">
        <v>44677.636053240742</v>
      </c>
      <c r="Q1563">
        <v>1163</v>
      </c>
      <c r="R1563">
        <v>341</v>
      </c>
      <c r="S1563" t="b">
        <v>0</v>
      </c>
      <c r="T1563" t="s">
        <v>87</v>
      </c>
      <c r="U1563" t="b">
        <v>0</v>
      </c>
      <c r="V1563" t="s">
        <v>180</v>
      </c>
      <c r="W1563" s="1">
        <v>44677.636053240742</v>
      </c>
      <c r="X1563">
        <v>204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297</v>
      </c>
      <c r="AE1563">
        <v>285</v>
      </c>
      <c r="AF1563">
        <v>0</v>
      </c>
      <c r="AG1563">
        <v>5</v>
      </c>
      <c r="AH1563" t="s">
        <v>87</v>
      </c>
      <c r="AI1563" t="s">
        <v>87</v>
      </c>
      <c r="AJ1563" t="s">
        <v>87</v>
      </c>
      <c r="AK1563" t="s">
        <v>87</v>
      </c>
      <c r="AL1563" t="s">
        <v>87</v>
      </c>
      <c r="AM1563" t="s">
        <v>87</v>
      </c>
      <c r="AN1563" t="s">
        <v>87</v>
      </c>
      <c r="AO1563" t="s">
        <v>87</v>
      </c>
      <c r="AP1563" t="s">
        <v>87</v>
      </c>
      <c r="AQ1563" t="s">
        <v>87</v>
      </c>
      <c r="AR1563" t="s">
        <v>87</v>
      </c>
      <c r="AS1563" t="s">
        <v>87</v>
      </c>
      <c r="AT1563" t="s">
        <v>87</v>
      </c>
      <c r="AU1563" t="s">
        <v>87</v>
      </c>
      <c r="AV1563" t="s">
        <v>87</v>
      </c>
      <c r="AW1563" t="s">
        <v>87</v>
      </c>
      <c r="AX1563" t="s">
        <v>87</v>
      </c>
      <c r="AY1563" t="s">
        <v>87</v>
      </c>
      <c r="AZ1563" t="s">
        <v>87</v>
      </c>
      <c r="BA1563" t="s">
        <v>87</v>
      </c>
      <c r="BB1563" t="s">
        <v>87</v>
      </c>
      <c r="BC1563" t="s">
        <v>87</v>
      </c>
      <c r="BD1563" t="s">
        <v>87</v>
      </c>
      <c r="BE1563" t="s">
        <v>87</v>
      </c>
    </row>
    <row r="1564" spans="1:57" hidden="1" x14ac:dyDescent="0.45">
      <c r="A1564" t="s">
        <v>3375</v>
      </c>
      <c r="B1564" t="s">
        <v>79</v>
      </c>
      <c r="C1564" t="s">
        <v>3269</v>
      </c>
      <c r="D1564" t="s">
        <v>81</v>
      </c>
      <c r="E1564" s="2" t="str">
        <f>HYPERLINK("capsilon://?command=openfolder&amp;siteaddress=FAM.docvelocity-na8.net&amp;folderid=FX87F1265C-5C1B-82E3-B7C0-6972C82BD467","FX22049177")</f>
        <v>FX22049177</v>
      </c>
      <c r="F1564" t="s">
        <v>19</v>
      </c>
      <c r="G1564" t="s">
        <v>19</v>
      </c>
      <c r="H1564" t="s">
        <v>82</v>
      </c>
      <c r="I1564" t="s">
        <v>3376</v>
      </c>
      <c r="J1564">
        <v>0</v>
      </c>
      <c r="K1564" t="s">
        <v>84</v>
      </c>
      <c r="L1564" t="s">
        <v>85</v>
      </c>
      <c r="M1564" t="s">
        <v>86</v>
      </c>
      <c r="N1564">
        <v>2</v>
      </c>
      <c r="O1564" s="1">
        <v>44677.620613425926</v>
      </c>
      <c r="P1564" s="1">
        <v>44677.628379629627</v>
      </c>
      <c r="Q1564">
        <v>246</v>
      </c>
      <c r="R1564">
        <v>425</v>
      </c>
      <c r="S1564" t="b">
        <v>0</v>
      </c>
      <c r="T1564" t="s">
        <v>87</v>
      </c>
      <c r="U1564" t="b">
        <v>0</v>
      </c>
      <c r="V1564" t="s">
        <v>148</v>
      </c>
      <c r="W1564" s="1">
        <v>44677.625185185185</v>
      </c>
      <c r="X1564">
        <v>237</v>
      </c>
      <c r="Y1564">
        <v>9</v>
      </c>
      <c r="Z1564">
        <v>0</v>
      </c>
      <c r="AA1564">
        <v>9</v>
      </c>
      <c r="AB1564">
        <v>0</v>
      </c>
      <c r="AC1564">
        <v>1</v>
      </c>
      <c r="AD1564">
        <v>-9</v>
      </c>
      <c r="AE1564">
        <v>0</v>
      </c>
      <c r="AF1564">
        <v>0</v>
      </c>
      <c r="AG1564">
        <v>0</v>
      </c>
      <c r="AH1564" t="s">
        <v>182</v>
      </c>
      <c r="AI1564" s="1">
        <v>44677.628379629627</v>
      </c>
      <c r="AJ1564">
        <v>188</v>
      </c>
      <c r="AK1564">
        <v>2</v>
      </c>
      <c r="AL1564">
        <v>0</v>
      </c>
      <c r="AM1564">
        <v>2</v>
      </c>
      <c r="AN1564">
        <v>0</v>
      </c>
      <c r="AO1564">
        <v>2</v>
      </c>
      <c r="AP1564">
        <v>-11</v>
      </c>
      <c r="AQ1564">
        <v>0</v>
      </c>
      <c r="AR1564">
        <v>0</v>
      </c>
      <c r="AS1564">
        <v>0</v>
      </c>
      <c r="AT1564" t="s">
        <v>87</v>
      </c>
      <c r="AU1564" t="s">
        <v>87</v>
      </c>
      <c r="AV1564" t="s">
        <v>87</v>
      </c>
      <c r="AW1564" t="s">
        <v>87</v>
      </c>
      <c r="AX1564" t="s">
        <v>87</v>
      </c>
      <c r="AY1564" t="s">
        <v>87</v>
      </c>
      <c r="AZ1564" t="s">
        <v>87</v>
      </c>
      <c r="BA1564" t="s">
        <v>87</v>
      </c>
      <c r="BB1564" t="s">
        <v>87</v>
      </c>
      <c r="BC1564" t="s">
        <v>87</v>
      </c>
      <c r="BD1564" t="s">
        <v>87</v>
      </c>
      <c r="BE1564" t="s">
        <v>87</v>
      </c>
    </row>
    <row r="1565" spans="1:57" hidden="1" x14ac:dyDescent="0.45">
      <c r="A1565" t="s">
        <v>3377</v>
      </c>
      <c r="B1565" t="s">
        <v>79</v>
      </c>
      <c r="C1565" t="s">
        <v>3378</v>
      </c>
      <c r="D1565" t="s">
        <v>81</v>
      </c>
      <c r="E1565" s="2" t="str">
        <f>HYPERLINK("capsilon://?command=openfolder&amp;siteaddress=FAM.docvelocity-na8.net&amp;folderid=FX53E40473-D25C-A66A-1167-8EE665574680","FX220313353")</f>
        <v>FX220313353</v>
      </c>
      <c r="F1565" t="s">
        <v>19</v>
      </c>
      <c r="G1565" t="s">
        <v>19</v>
      </c>
      <c r="H1565" t="s">
        <v>82</v>
      </c>
      <c r="I1565" t="s">
        <v>3379</v>
      </c>
      <c r="J1565">
        <v>0</v>
      </c>
      <c r="K1565" t="s">
        <v>84</v>
      </c>
      <c r="L1565" t="s">
        <v>85</v>
      </c>
      <c r="M1565" t="s">
        <v>86</v>
      </c>
      <c r="N1565">
        <v>2</v>
      </c>
      <c r="O1565" s="1">
        <v>44655.676504629628</v>
      </c>
      <c r="P1565" s="1">
        <v>44655.741076388891</v>
      </c>
      <c r="Q1565">
        <v>4532</v>
      </c>
      <c r="R1565">
        <v>1047</v>
      </c>
      <c r="S1565" t="b">
        <v>0</v>
      </c>
      <c r="T1565" t="s">
        <v>87</v>
      </c>
      <c r="U1565" t="b">
        <v>0</v>
      </c>
      <c r="V1565" t="s">
        <v>531</v>
      </c>
      <c r="W1565" s="1">
        <v>44655.683645833335</v>
      </c>
      <c r="X1565">
        <v>510</v>
      </c>
      <c r="Y1565">
        <v>52</v>
      </c>
      <c r="Z1565">
        <v>0</v>
      </c>
      <c r="AA1565">
        <v>52</v>
      </c>
      <c r="AB1565">
        <v>0</v>
      </c>
      <c r="AC1565">
        <v>40</v>
      </c>
      <c r="AD1565">
        <v>-52</v>
      </c>
      <c r="AE1565">
        <v>0</v>
      </c>
      <c r="AF1565">
        <v>0</v>
      </c>
      <c r="AG1565">
        <v>0</v>
      </c>
      <c r="AH1565" t="s">
        <v>115</v>
      </c>
      <c r="AI1565" s="1">
        <v>44655.741076388891</v>
      </c>
      <c r="AJ1565">
        <v>425</v>
      </c>
      <c r="AK1565">
        <v>6</v>
      </c>
      <c r="AL1565">
        <v>0</v>
      </c>
      <c r="AM1565">
        <v>6</v>
      </c>
      <c r="AN1565">
        <v>0</v>
      </c>
      <c r="AO1565">
        <v>6</v>
      </c>
      <c r="AP1565">
        <v>-58</v>
      </c>
      <c r="AQ1565">
        <v>0</v>
      </c>
      <c r="AR1565">
        <v>0</v>
      </c>
      <c r="AS1565">
        <v>0</v>
      </c>
      <c r="AT1565" t="s">
        <v>87</v>
      </c>
      <c r="AU1565" t="s">
        <v>87</v>
      </c>
      <c r="AV1565" t="s">
        <v>87</v>
      </c>
      <c r="AW1565" t="s">
        <v>87</v>
      </c>
      <c r="AX1565" t="s">
        <v>87</v>
      </c>
      <c r="AY1565" t="s">
        <v>87</v>
      </c>
      <c r="AZ1565" t="s">
        <v>87</v>
      </c>
      <c r="BA1565" t="s">
        <v>87</v>
      </c>
      <c r="BB1565" t="s">
        <v>87</v>
      </c>
      <c r="BC1565" t="s">
        <v>87</v>
      </c>
      <c r="BD1565" t="s">
        <v>87</v>
      </c>
      <c r="BE1565" t="s">
        <v>87</v>
      </c>
    </row>
    <row r="1566" spans="1:57" hidden="1" x14ac:dyDescent="0.45">
      <c r="A1566" t="s">
        <v>3380</v>
      </c>
      <c r="B1566" t="s">
        <v>79</v>
      </c>
      <c r="C1566" t="s">
        <v>3373</v>
      </c>
      <c r="D1566" t="s">
        <v>81</v>
      </c>
      <c r="E1566" s="2" t="str">
        <f>HYPERLINK("capsilon://?command=openfolder&amp;siteaddress=FAM.docvelocity-na8.net&amp;folderid=FX602672A2-145C-7A70-2C45-7EA32CE3F107","FX22047324")</f>
        <v>FX22047324</v>
      </c>
      <c r="F1566" t="s">
        <v>19</v>
      </c>
      <c r="G1566" t="s">
        <v>19</v>
      </c>
      <c r="H1566" t="s">
        <v>82</v>
      </c>
      <c r="I1566" t="s">
        <v>3381</v>
      </c>
      <c r="J1566">
        <v>222</v>
      </c>
      <c r="K1566" t="s">
        <v>84</v>
      </c>
      <c r="L1566" t="s">
        <v>85</v>
      </c>
      <c r="M1566" t="s">
        <v>86</v>
      </c>
      <c r="N1566">
        <v>1</v>
      </c>
      <c r="O1566" s="1">
        <v>44677.621458333335</v>
      </c>
      <c r="P1566" s="1">
        <v>44677.638206018521</v>
      </c>
      <c r="Q1566">
        <v>1126</v>
      </c>
      <c r="R1566">
        <v>321</v>
      </c>
      <c r="S1566" t="b">
        <v>0</v>
      </c>
      <c r="T1566" t="s">
        <v>87</v>
      </c>
      <c r="U1566" t="b">
        <v>0</v>
      </c>
      <c r="V1566" t="s">
        <v>180</v>
      </c>
      <c r="W1566" s="1">
        <v>44677.638206018521</v>
      </c>
      <c r="X1566">
        <v>162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222</v>
      </c>
      <c r="AE1566">
        <v>196</v>
      </c>
      <c r="AF1566">
        <v>0</v>
      </c>
      <c r="AG1566">
        <v>4</v>
      </c>
      <c r="AH1566" t="s">
        <v>87</v>
      </c>
      <c r="AI1566" t="s">
        <v>87</v>
      </c>
      <c r="AJ1566" t="s">
        <v>87</v>
      </c>
      <c r="AK1566" t="s">
        <v>87</v>
      </c>
      <c r="AL1566" t="s">
        <v>87</v>
      </c>
      <c r="AM1566" t="s">
        <v>87</v>
      </c>
      <c r="AN1566" t="s">
        <v>87</v>
      </c>
      <c r="AO1566" t="s">
        <v>87</v>
      </c>
      <c r="AP1566" t="s">
        <v>87</v>
      </c>
      <c r="AQ1566" t="s">
        <v>87</v>
      </c>
      <c r="AR1566" t="s">
        <v>87</v>
      </c>
      <c r="AS1566" t="s">
        <v>87</v>
      </c>
      <c r="AT1566" t="s">
        <v>87</v>
      </c>
      <c r="AU1566" t="s">
        <v>87</v>
      </c>
      <c r="AV1566" t="s">
        <v>87</v>
      </c>
      <c r="AW1566" t="s">
        <v>87</v>
      </c>
      <c r="AX1566" t="s">
        <v>87</v>
      </c>
      <c r="AY1566" t="s">
        <v>87</v>
      </c>
      <c r="AZ1566" t="s">
        <v>87</v>
      </c>
      <c r="BA1566" t="s">
        <v>87</v>
      </c>
      <c r="BB1566" t="s">
        <v>87</v>
      </c>
      <c r="BC1566" t="s">
        <v>87</v>
      </c>
      <c r="BD1566" t="s">
        <v>87</v>
      </c>
      <c r="BE1566" t="s">
        <v>87</v>
      </c>
    </row>
    <row r="1567" spans="1:57" hidden="1" x14ac:dyDescent="0.45">
      <c r="A1567" t="s">
        <v>3382</v>
      </c>
      <c r="B1567" t="s">
        <v>79</v>
      </c>
      <c r="C1567" t="s">
        <v>3348</v>
      </c>
      <c r="D1567" t="s">
        <v>81</v>
      </c>
      <c r="E1567" s="2" t="str">
        <f>HYPERLINK("capsilon://?command=openfolder&amp;siteaddress=FAM.docvelocity-na8.net&amp;folderid=FX9B24E11E-84D2-C965-01C9-1B820C848637","FX22049384")</f>
        <v>FX22049384</v>
      </c>
      <c r="F1567" t="s">
        <v>19</v>
      </c>
      <c r="G1567" t="s">
        <v>19</v>
      </c>
      <c r="H1567" t="s">
        <v>82</v>
      </c>
      <c r="I1567" t="s">
        <v>3349</v>
      </c>
      <c r="J1567">
        <v>379</v>
      </c>
      <c r="K1567" t="s">
        <v>84</v>
      </c>
      <c r="L1567" t="s">
        <v>85</v>
      </c>
      <c r="M1567" t="s">
        <v>86</v>
      </c>
      <c r="N1567">
        <v>2</v>
      </c>
      <c r="O1567" s="1">
        <v>44677.625648148147</v>
      </c>
      <c r="P1567" s="1">
        <v>44677.730393518519</v>
      </c>
      <c r="Q1567">
        <v>5538</v>
      </c>
      <c r="R1567">
        <v>3512</v>
      </c>
      <c r="S1567" t="b">
        <v>0</v>
      </c>
      <c r="T1567" t="s">
        <v>87</v>
      </c>
      <c r="U1567" t="b">
        <v>1</v>
      </c>
      <c r="V1567" t="s">
        <v>158</v>
      </c>
      <c r="W1567" s="1">
        <v>44677.666990740741</v>
      </c>
      <c r="X1567">
        <v>1901</v>
      </c>
      <c r="Y1567">
        <v>382</v>
      </c>
      <c r="Z1567">
        <v>0</v>
      </c>
      <c r="AA1567">
        <v>382</v>
      </c>
      <c r="AB1567">
        <v>0</v>
      </c>
      <c r="AC1567">
        <v>65</v>
      </c>
      <c r="AD1567">
        <v>-3</v>
      </c>
      <c r="AE1567">
        <v>0</v>
      </c>
      <c r="AF1567">
        <v>0</v>
      </c>
      <c r="AG1567">
        <v>0</v>
      </c>
      <c r="AH1567" t="s">
        <v>99</v>
      </c>
      <c r="AI1567" s="1">
        <v>44677.730393518519</v>
      </c>
      <c r="AJ1567">
        <v>1131</v>
      </c>
      <c r="AK1567">
        <v>6</v>
      </c>
      <c r="AL1567">
        <v>0</v>
      </c>
      <c r="AM1567">
        <v>6</v>
      </c>
      <c r="AN1567">
        <v>0</v>
      </c>
      <c r="AO1567">
        <v>2</v>
      </c>
      <c r="AP1567">
        <v>-9</v>
      </c>
      <c r="AQ1567">
        <v>0</v>
      </c>
      <c r="AR1567">
        <v>0</v>
      </c>
      <c r="AS1567">
        <v>0</v>
      </c>
      <c r="AT1567" t="s">
        <v>87</v>
      </c>
      <c r="AU1567" t="s">
        <v>87</v>
      </c>
      <c r="AV1567" t="s">
        <v>87</v>
      </c>
      <c r="AW1567" t="s">
        <v>87</v>
      </c>
      <c r="AX1567" t="s">
        <v>87</v>
      </c>
      <c r="AY1567" t="s">
        <v>87</v>
      </c>
      <c r="AZ1567" t="s">
        <v>87</v>
      </c>
      <c r="BA1567" t="s">
        <v>87</v>
      </c>
      <c r="BB1567" t="s">
        <v>87</v>
      </c>
      <c r="BC1567" t="s">
        <v>87</v>
      </c>
      <c r="BD1567" t="s">
        <v>87</v>
      </c>
      <c r="BE1567" t="s">
        <v>87</v>
      </c>
    </row>
    <row r="1568" spans="1:57" hidden="1" x14ac:dyDescent="0.45">
      <c r="A1568" t="s">
        <v>3383</v>
      </c>
      <c r="B1568" t="s">
        <v>79</v>
      </c>
      <c r="C1568" t="s">
        <v>3354</v>
      </c>
      <c r="D1568" t="s">
        <v>81</v>
      </c>
      <c r="E1568" s="2" t="str">
        <f>HYPERLINK("capsilon://?command=openfolder&amp;siteaddress=FAM.docvelocity-na8.net&amp;folderid=FX97E9EDA5-4301-492A-6638-D0BE756BDBFA","FX22049531")</f>
        <v>FX22049531</v>
      </c>
      <c r="F1568" t="s">
        <v>19</v>
      </c>
      <c r="G1568" t="s">
        <v>19</v>
      </c>
      <c r="H1568" t="s">
        <v>82</v>
      </c>
      <c r="I1568" t="s">
        <v>3355</v>
      </c>
      <c r="J1568">
        <v>261</v>
      </c>
      <c r="K1568" t="s">
        <v>84</v>
      </c>
      <c r="L1568" t="s">
        <v>85</v>
      </c>
      <c r="M1568" t="s">
        <v>86</v>
      </c>
      <c r="N1568">
        <v>2</v>
      </c>
      <c r="O1568" s="1">
        <v>44677.628599537034</v>
      </c>
      <c r="P1568" s="1">
        <v>44677.66034722222</v>
      </c>
      <c r="Q1568">
        <v>1498</v>
      </c>
      <c r="R1568">
        <v>1245</v>
      </c>
      <c r="S1568" t="b">
        <v>0</v>
      </c>
      <c r="T1568" t="s">
        <v>87</v>
      </c>
      <c r="U1568" t="b">
        <v>1</v>
      </c>
      <c r="V1568" t="s">
        <v>531</v>
      </c>
      <c r="W1568" s="1">
        <v>44677.635127314818</v>
      </c>
      <c r="X1568">
        <v>561</v>
      </c>
      <c r="Y1568">
        <v>138</v>
      </c>
      <c r="Z1568">
        <v>0</v>
      </c>
      <c r="AA1568">
        <v>138</v>
      </c>
      <c r="AB1568">
        <v>84</v>
      </c>
      <c r="AC1568">
        <v>25</v>
      </c>
      <c r="AD1568">
        <v>123</v>
      </c>
      <c r="AE1568">
        <v>0</v>
      </c>
      <c r="AF1568">
        <v>0</v>
      </c>
      <c r="AG1568">
        <v>0</v>
      </c>
      <c r="AH1568" t="s">
        <v>99</v>
      </c>
      <c r="AI1568" s="1">
        <v>44677.66034722222</v>
      </c>
      <c r="AJ1568">
        <v>675</v>
      </c>
      <c r="AK1568">
        <v>0</v>
      </c>
      <c r="AL1568">
        <v>0</v>
      </c>
      <c r="AM1568">
        <v>0</v>
      </c>
      <c r="AN1568">
        <v>84</v>
      </c>
      <c r="AO1568">
        <v>0</v>
      </c>
      <c r="AP1568">
        <v>123</v>
      </c>
      <c r="AQ1568">
        <v>0</v>
      </c>
      <c r="AR1568">
        <v>0</v>
      </c>
      <c r="AS1568">
        <v>0</v>
      </c>
      <c r="AT1568" t="s">
        <v>87</v>
      </c>
      <c r="AU1568" t="s">
        <v>87</v>
      </c>
      <c r="AV1568" t="s">
        <v>87</v>
      </c>
      <c r="AW1568" t="s">
        <v>87</v>
      </c>
      <c r="AX1568" t="s">
        <v>87</v>
      </c>
      <c r="AY1568" t="s">
        <v>87</v>
      </c>
      <c r="AZ1568" t="s">
        <v>87</v>
      </c>
      <c r="BA1568" t="s">
        <v>87</v>
      </c>
      <c r="BB1568" t="s">
        <v>87</v>
      </c>
      <c r="BC1568" t="s">
        <v>87</v>
      </c>
      <c r="BD1568" t="s">
        <v>87</v>
      </c>
      <c r="BE1568" t="s">
        <v>87</v>
      </c>
    </row>
    <row r="1569" spans="1:57" hidden="1" x14ac:dyDescent="0.45">
      <c r="A1569" t="s">
        <v>3384</v>
      </c>
      <c r="B1569" t="s">
        <v>79</v>
      </c>
      <c r="C1569" t="s">
        <v>3157</v>
      </c>
      <c r="D1569" t="s">
        <v>81</v>
      </c>
      <c r="E1569" s="2" t="str">
        <f>HYPERLINK("capsilon://?command=openfolder&amp;siteaddress=FAM.docvelocity-na8.net&amp;folderid=FXC10CD05B-9E44-2138-30C5-F7F9EE76ABA6","FX22048455")</f>
        <v>FX22048455</v>
      </c>
      <c r="F1569" t="s">
        <v>19</v>
      </c>
      <c r="G1569" t="s">
        <v>19</v>
      </c>
      <c r="H1569" t="s">
        <v>82</v>
      </c>
      <c r="I1569" t="s">
        <v>3357</v>
      </c>
      <c r="J1569">
        <v>307</v>
      </c>
      <c r="K1569" t="s">
        <v>84</v>
      </c>
      <c r="L1569" t="s">
        <v>85</v>
      </c>
      <c r="M1569" t="s">
        <v>86</v>
      </c>
      <c r="N1569">
        <v>2</v>
      </c>
      <c r="O1569" s="1">
        <v>44677.630162037036</v>
      </c>
      <c r="P1569" s="1">
        <v>44677.673680555556</v>
      </c>
      <c r="Q1569">
        <v>816</v>
      </c>
      <c r="R1569">
        <v>2944</v>
      </c>
      <c r="S1569" t="b">
        <v>0</v>
      </c>
      <c r="T1569" t="s">
        <v>87</v>
      </c>
      <c r="U1569" t="b">
        <v>1</v>
      </c>
      <c r="V1569" t="s">
        <v>133</v>
      </c>
      <c r="W1569" s="1">
        <v>44677.650937500002</v>
      </c>
      <c r="X1569">
        <v>1793</v>
      </c>
      <c r="Y1569">
        <v>368</v>
      </c>
      <c r="Z1569">
        <v>0</v>
      </c>
      <c r="AA1569">
        <v>368</v>
      </c>
      <c r="AB1569">
        <v>0</v>
      </c>
      <c r="AC1569">
        <v>93</v>
      </c>
      <c r="AD1569">
        <v>-61</v>
      </c>
      <c r="AE1569">
        <v>0</v>
      </c>
      <c r="AF1569">
        <v>0</v>
      </c>
      <c r="AG1569">
        <v>0</v>
      </c>
      <c r="AH1569" t="s">
        <v>99</v>
      </c>
      <c r="AI1569" s="1">
        <v>44677.673680555556</v>
      </c>
      <c r="AJ1569">
        <v>1151</v>
      </c>
      <c r="AK1569">
        <v>4</v>
      </c>
      <c r="AL1569">
        <v>0</v>
      </c>
      <c r="AM1569">
        <v>4</v>
      </c>
      <c r="AN1569">
        <v>0</v>
      </c>
      <c r="AO1569">
        <v>0</v>
      </c>
      <c r="AP1569">
        <v>-65</v>
      </c>
      <c r="AQ1569">
        <v>0</v>
      </c>
      <c r="AR1569">
        <v>0</v>
      </c>
      <c r="AS1569">
        <v>0</v>
      </c>
      <c r="AT1569" t="s">
        <v>87</v>
      </c>
      <c r="AU1569" t="s">
        <v>87</v>
      </c>
      <c r="AV1569" t="s">
        <v>87</v>
      </c>
      <c r="AW1569" t="s">
        <v>87</v>
      </c>
      <c r="AX1569" t="s">
        <v>87</v>
      </c>
      <c r="AY1569" t="s">
        <v>87</v>
      </c>
      <c r="AZ1569" t="s">
        <v>87</v>
      </c>
      <c r="BA1569" t="s">
        <v>87</v>
      </c>
      <c r="BB1569" t="s">
        <v>87</v>
      </c>
      <c r="BC1569" t="s">
        <v>87</v>
      </c>
      <c r="BD1569" t="s">
        <v>87</v>
      </c>
      <c r="BE1569" t="s">
        <v>87</v>
      </c>
    </row>
    <row r="1570" spans="1:57" hidden="1" x14ac:dyDescent="0.45">
      <c r="A1570" t="s">
        <v>3385</v>
      </c>
      <c r="B1570" t="s">
        <v>79</v>
      </c>
      <c r="C1570" t="s">
        <v>3386</v>
      </c>
      <c r="D1570" t="s">
        <v>81</v>
      </c>
      <c r="E1570" s="2" t="str">
        <f>HYPERLINK("capsilon://?command=openfolder&amp;siteaddress=FAM.docvelocity-na8.net&amp;folderid=FX1C404B1A-4428-169F-A2BF-183EE7EBF15F","FX22048024")</f>
        <v>FX22048024</v>
      </c>
      <c r="F1570" t="s">
        <v>19</v>
      </c>
      <c r="G1570" t="s">
        <v>19</v>
      </c>
      <c r="H1570" t="s">
        <v>82</v>
      </c>
      <c r="I1570" t="s">
        <v>3387</v>
      </c>
      <c r="J1570">
        <v>163</v>
      </c>
      <c r="K1570" t="s">
        <v>84</v>
      </c>
      <c r="L1570" t="s">
        <v>85</v>
      </c>
      <c r="M1570" t="s">
        <v>86</v>
      </c>
      <c r="N1570">
        <v>1</v>
      </c>
      <c r="O1570" s="1">
        <v>44677.63175925926</v>
      </c>
      <c r="P1570" s="1">
        <v>44677.642534722225</v>
      </c>
      <c r="Q1570">
        <v>563</v>
      </c>
      <c r="R1570">
        <v>368</v>
      </c>
      <c r="S1570" t="b">
        <v>0</v>
      </c>
      <c r="T1570" t="s">
        <v>87</v>
      </c>
      <c r="U1570" t="b">
        <v>0</v>
      </c>
      <c r="V1570" t="s">
        <v>180</v>
      </c>
      <c r="W1570" s="1">
        <v>44677.642534722225</v>
      </c>
      <c r="X1570">
        <v>368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163</v>
      </c>
      <c r="AE1570">
        <v>151</v>
      </c>
      <c r="AF1570">
        <v>0</v>
      </c>
      <c r="AG1570">
        <v>4</v>
      </c>
      <c r="AH1570" t="s">
        <v>87</v>
      </c>
      <c r="AI1570" t="s">
        <v>87</v>
      </c>
      <c r="AJ1570" t="s">
        <v>87</v>
      </c>
      <c r="AK1570" t="s">
        <v>87</v>
      </c>
      <c r="AL1570" t="s">
        <v>87</v>
      </c>
      <c r="AM1570" t="s">
        <v>87</v>
      </c>
      <c r="AN1570" t="s">
        <v>87</v>
      </c>
      <c r="AO1570" t="s">
        <v>87</v>
      </c>
      <c r="AP1570" t="s">
        <v>87</v>
      </c>
      <c r="AQ1570" t="s">
        <v>87</v>
      </c>
      <c r="AR1570" t="s">
        <v>87</v>
      </c>
      <c r="AS1570" t="s">
        <v>87</v>
      </c>
      <c r="AT1570" t="s">
        <v>87</v>
      </c>
      <c r="AU1570" t="s">
        <v>87</v>
      </c>
      <c r="AV1570" t="s">
        <v>87</v>
      </c>
      <c r="AW1570" t="s">
        <v>87</v>
      </c>
      <c r="AX1570" t="s">
        <v>87</v>
      </c>
      <c r="AY1570" t="s">
        <v>87</v>
      </c>
      <c r="AZ1570" t="s">
        <v>87</v>
      </c>
      <c r="BA1570" t="s">
        <v>87</v>
      </c>
      <c r="BB1570" t="s">
        <v>87</v>
      </c>
      <c r="BC1570" t="s">
        <v>87</v>
      </c>
      <c r="BD1570" t="s">
        <v>87</v>
      </c>
      <c r="BE1570" t="s">
        <v>87</v>
      </c>
    </row>
    <row r="1571" spans="1:57" hidden="1" x14ac:dyDescent="0.45">
      <c r="A1571" t="s">
        <v>3388</v>
      </c>
      <c r="B1571" t="s">
        <v>79</v>
      </c>
      <c r="C1571" t="s">
        <v>3157</v>
      </c>
      <c r="D1571" t="s">
        <v>81</v>
      </c>
      <c r="E1571" s="2" t="str">
        <f>HYPERLINK("capsilon://?command=openfolder&amp;siteaddress=FAM.docvelocity-na8.net&amp;folderid=FXC10CD05B-9E44-2138-30C5-F7F9EE76ABA6","FX22048455")</f>
        <v>FX22048455</v>
      </c>
      <c r="F1571" t="s">
        <v>19</v>
      </c>
      <c r="G1571" t="s">
        <v>19</v>
      </c>
      <c r="H1571" t="s">
        <v>82</v>
      </c>
      <c r="I1571" t="s">
        <v>3359</v>
      </c>
      <c r="J1571">
        <v>164</v>
      </c>
      <c r="K1571" t="s">
        <v>84</v>
      </c>
      <c r="L1571" t="s">
        <v>85</v>
      </c>
      <c r="M1571" t="s">
        <v>86</v>
      </c>
      <c r="N1571">
        <v>2</v>
      </c>
      <c r="O1571" s="1">
        <v>44677.631793981483</v>
      </c>
      <c r="P1571" s="1">
        <v>44677.721087962964</v>
      </c>
      <c r="Q1571">
        <v>6419</v>
      </c>
      <c r="R1571">
        <v>1296</v>
      </c>
      <c r="S1571" t="b">
        <v>0</v>
      </c>
      <c r="T1571" t="s">
        <v>87</v>
      </c>
      <c r="U1571" t="b">
        <v>1</v>
      </c>
      <c r="V1571" t="s">
        <v>531</v>
      </c>
      <c r="W1571" s="1">
        <v>44677.641053240739</v>
      </c>
      <c r="X1571">
        <v>512</v>
      </c>
      <c r="Y1571">
        <v>144</v>
      </c>
      <c r="Z1571">
        <v>0</v>
      </c>
      <c r="AA1571">
        <v>144</v>
      </c>
      <c r="AB1571">
        <v>0</v>
      </c>
      <c r="AC1571">
        <v>14</v>
      </c>
      <c r="AD1571">
        <v>20</v>
      </c>
      <c r="AE1571">
        <v>0</v>
      </c>
      <c r="AF1571">
        <v>0</v>
      </c>
      <c r="AG1571">
        <v>0</v>
      </c>
      <c r="AH1571" t="s">
        <v>479</v>
      </c>
      <c r="AI1571" s="1">
        <v>44677.721087962964</v>
      </c>
      <c r="AJ1571">
        <v>742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20</v>
      </c>
      <c r="AQ1571">
        <v>0</v>
      </c>
      <c r="AR1571">
        <v>0</v>
      </c>
      <c r="AS1571">
        <v>0</v>
      </c>
      <c r="AT1571" t="s">
        <v>87</v>
      </c>
      <c r="AU1571" t="s">
        <v>87</v>
      </c>
      <c r="AV1571" t="s">
        <v>87</v>
      </c>
      <c r="AW1571" t="s">
        <v>87</v>
      </c>
      <c r="AX1571" t="s">
        <v>87</v>
      </c>
      <c r="AY1571" t="s">
        <v>87</v>
      </c>
      <c r="AZ1571" t="s">
        <v>87</v>
      </c>
      <c r="BA1571" t="s">
        <v>87</v>
      </c>
      <c r="BB1571" t="s">
        <v>87</v>
      </c>
      <c r="BC1571" t="s">
        <v>87</v>
      </c>
      <c r="BD1571" t="s">
        <v>87</v>
      </c>
      <c r="BE1571" t="s">
        <v>87</v>
      </c>
    </row>
    <row r="1572" spans="1:57" hidden="1" x14ac:dyDescent="0.45">
      <c r="A1572" t="s">
        <v>3389</v>
      </c>
      <c r="B1572" t="s">
        <v>79</v>
      </c>
      <c r="C1572" t="s">
        <v>3157</v>
      </c>
      <c r="D1572" t="s">
        <v>81</v>
      </c>
      <c r="E1572" s="2" t="str">
        <f>HYPERLINK("capsilon://?command=openfolder&amp;siteaddress=FAM.docvelocity-na8.net&amp;folderid=FXC10CD05B-9E44-2138-30C5-F7F9EE76ABA6","FX22048455")</f>
        <v>FX22048455</v>
      </c>
      <c r="F1572" t="s">
        <v>19</v>
      </c>
      <c r="G1572" t="s">
        <v>19</v>
      </c>
      <c r="H1572" t="s">
        <v>82</v>
      </c>
      <c r="I1572" t="s">
        <v>3361</v>
      </c>
      <c r="J1572">
        <v>56</v>
      </c>
      <c r="K1572" t="s">
        <v>84</v>
      </c>
      <c r="L1572" t="s">
        <v>85</v>
      </c>
      <c r="M1572" t="s">
        <v>86</v>
      </c>
      <c r="N1572">
        <v>2</v>
      </c>
      <c r="O1572" s="1">
        <v>44677.632523148146</v>
      </c>
      <c r="P1572" s="1">
        <v>44677.723854166667</v>
      </c>
      <c r="Q1572">
        <v>7275</v>
      </c>
      <c r="R1572">
        <v>616</v>
      </c>
      <c r="S1572" t="b">
        <v>0</v>
      </c>
      <c r="T1572" t="s">
        <v>87</v>
      </c>
      <c r="U1572" t="b">
        <v>1</v>
      </c>
      <c r="V1572" t="s">
        <v>148</v>
      </c>
      <c r="W1572" s="1">
        <v>44677.639189814814</v>
      </c>
      <c r="X1572">
        <v>313</v>
      </c>
      <c r="Y1572">
        <v>42</v>
      </c>
      <c r="Z1572">
        <v>0</v>
      </c>
      <c r="AA1572">
        <v>42</v>
      </c>
      <c r="AB1572">
        <v>0</v>
      </c>
      <c r="AC1572">
        <v>0</v>
      </c>
      <c r="AD1572">
        <v>14</v>
      </c>
      <c r="AE1572">
        <v>0</v>
      </c>
      <c r="AF1572">
        <v>0</v>
      </c>
      <c r="AG1572">
        <v>0</v>
      </c>
      <c r="AH1572" t="s">
        <v>190</v>
      </c>
      <c r="AI1572" s="1">
        <v>44677.723854166667</v>
      </c>
      <c r="AJ1572">
        <v>264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14</v>
      </c>
      <c r="AQ1572">
        <v>0</v>
      </c>
      <c r="AR1572">
        <v>0</v>
      </c>
      <c r="AS1572">
        <v>0</v>
      </c>
      <c r="AT1572" t="s">
        <v>87</v>
      </c>
      <c r="AU1572" t="s">
        <v>87</v>
      </c>
      <c r="AV1572" t="s">
        <v>87</v>
      </c>
      <c r="AW1572" t="s">
        <v>87</v>
      </c>
      <c r="AX1572" t="s">
        <v>87</v>
      </c>
      <c r="AY1572" t="s">
        <v>87</v>
      </c>
      <c r="AZ1572" t="s">
        <v>87</v>
      </c>
      <c r="BA1572" t="s">
        <v>87</v>
      </c>
      <c r="BB1572" t="s">
        <v>87</v>
      </c>
      <c r="BC1572" t="s">
        <v>87</v>
      </c>
      <c r="BD1572" t="s">
        <v>87</v>
      </c>
      <c r="BE1572" t="s">
        <v>87</v>
      </c>
    </row>
    <row r="1573" spans="1:57" hidden="1" x14ac:dyDescent="0.45">
      <c r="A1573" t="s">
        <v>3390</v>
      </c>
      <c r="B1573" t="s">
        <v>79</v>
      </c>
      <c r="C1573" t="s">
        <v>3373</v>
      </c>
      <c r="D1573" t="s">
        <v>81</v>
      </c>
      <c r="E1573" s="2" t="str">
        <f>HYPERLINK("capsilon://?command=openfolder&amp;siteaddress=FAM.docvelocity-na8.net&amp;folderid=FX602672A2-145C-7A70-2C45-7EA32CE3F107","FX22047324")</f>
        <v>FX22047324</v>
      </c>
      <c r="F1573" t="s">
        <v>19</v>
      </c>
      <c r="G1573" t="s">
        <v>19</v>
      </c>
      <c r="H1573" t="s">
        <v>82</v>
      </c>
      <c r="I1573" t="s">
        <v>3391</v>
      </c>
      <c r="J1573">
        <v>0</v>
      </c>
      <c r="K1573" t="s">
        <v>84</v>
      </c>
      <c r="L1573" t="s">
        <v>85</v>
      </c>
      <c r="M1573" t="s">
        <v>86</v>
      </c>
      <c r="N1573">
        <v>2</v>
      </c>
      <c r="O1573" s="1">
        <v>44677.633379629631</v>
      </c>
      <c r="P1573" s="1">
        <v>44677.7809837963</v>
      </c>
      <c r="Q1573">
        <v>11241</v>
      </c>
      <c r="R1573">
        <v>1512</v>
      </c>
      <c r="S1573" t="b">
        <v>0</v>
      </c>
      <c r="T1573" t="s">
        <v>87</v>
      </c>
      <c r="U1573" t="b">
        <v>0</v>
      </c>
      <c r="V1573" t="s">
        <v>531</v>
      </c>
      <c r="W1573" s="1">
        <v>44677.652777777781</v>
      </c>
      <c r="X1573">
        <v>1012</v>
      </c>
      <c r="Y1573">
        <v>52</v>
      </c>
      <c r="Z1573">
        <v>0</v>
      </c>
      <c r="AA1573">
        <v>52</v>
      </c>
      <c r="AB1573">
        <v>0</v>
      </c>
      <c r="AC1573">
        <v>38</v>
      </c>
      <c r="AD1573">
        <v>-52</v>
      </c>
      <c r="AE1573">
        <v>0</v>
      </c>
      <c r="AF1573">
        <v>0</v>
      </c>
      <c r="AG1573">
        <v>0</v>
      </c>
      <c r="AH1573" t="s">
        <v>115</v>
      </c>
      <c r="AI1573" s="1">
        <v>44677.7809837963</v>
      </c>
      <c r="AJ1573">
        <v>463</v>
      </c>
      <c r="AK1573">
        <v>1</v>
      </c>
      <c r="AL1573">
        <v>0</v>
      </c>
      <c r="AM1573">
        <v>1</v>
      </c>
      <c r="AN1573">
        <v>0</v>
      </c>
      <c r="AO1573">
        <v>1</v>
      </c>
      <c r="AP1573">
        <v>-53</v>
      </c>
      <c r="AQ1573">
        <v>0</v>
      </c>
      <c r="AR1573">
        <v>0</v>
      </c>
      <c r="AS1573">
        <v>0</v>
      </c>
      <c r="AT1573" t="s">
        <v>87</v>
      </c>
      <c r="AU1573" t="s">
        <v>87</v>
      </c>
      <c r="AV1573" t="s">
        <v>87</v>
      </c>
      <c r="AW1573" t="s">
        <v>87</v>
      </c>
      <c r="AX1573" t="s">
        <v>87</v>
      </c>
      <c r="AY1573" t="s">
        <v>87</v>
      </c>
      <c r="AZ1573" t="s">
        <v>87</v>
      </c>
      <c r="BA1573" t="s">
        <v>87</v>
      </c>
      <c r="BB1573" t="s">
        <v>87</v>
      </c>
      <c r="BC1573" t="s">
        <v>87</v>
      </c>
      <c r="BD1573" t="s">
        <v>87</v>
      </c>
      <c r="BE1573" t="s">
        <v>87</v>
      </c>
    </row>
    <row r="1574" spans="1:57" hidden="1" x14ac:dyDescent="0.45">
      <c r="A1574" t="s">
        <v>3392</v>
      </c>
      <c r="B1574" t="s">
        <v>79</v>
      </c>
      <c r="C1574" t="s">
        <v>3157</v>
      </c>
      <c r="D1574" t="s">
        <v>81</v>
      </c>
      <c r="E1574" s="2" t="str">
        <f>HYPERLINK("capsilon://?command=openfolder&amp;siteaddress=FAM.docvelocity-na8.net&amp;folderid=FXC10CD05B-9E44-2138-30C5-F7F9EE76ABA6","FX22048455")</f>
        <v>FX22048455</v>
      </c>
      <c r="F1574" t="s">
        <v>19</v>
      </c>
      <c r="G1574" t="s">
        <v>19</v>
      </c>
      <c r="H1574" t="s">
        <v>82</v>
      </c>
      <c r="I1574" t="s">
        <v>3363</v>
      </c>
      <c r="J1574">
        <v>56</v>
      </c>
      <c r="K1574" t="s">
        <v>84</v>
      </c>
      <c r="L1574" t="s">
        <v>85</v>
      </c>
      <c r="M1574" t="s">
        <v>86</v>
      </c>
      <c r="N1574">
        <v>2</v>
      </c>
      <c r="O1574" s="1">
        <v>44677.63354166667</v>
      </c>
      <c r="P1574" s="1">
        <v>44677.726909722223</v>
      </c>
      <c r="Q1574">
        <v>7213</v>
      </c>
      <c r="R1574">
        <v>854</v>
      </c>
      <c r="S1574" t="b">
        <v>0</v>
      </c>
      <c r="T1574" t="s">
        <v>87</v>
      </c>
      <c r="U1574" t="b">
        <v>1</v>
      </c>
      <c r="V1574" t="s">
        <v>158</v>
      </c>
      <c r="W1574" s="1">
        <v>44677.640277777777</v>
      </c>
      <c r="X1574">
        <v>340</v>
      </c>
      <c r="Y1574">
        <v>42</v>
      </c>
      <c r="Z1574">
        <v>0</v>
      </c>
      <c r="AA1574">
        <v>42</v>
      </c>
      <c r="AB1574">
        <v>0</v>
      </c>
      <c r="AC1574">
        <v>0</v>
      </c>
      <c r="AD1574">
        <v>14</v>
      </c>
      <c r="AE1574">
        <v>0</v>
      </c>
      <c r="AF1574">
        <v>0</v>
      </c>
      <c r="AG1574">
        <v>0</v>
      </c>
      <c r="AH1574" t="s">
        <v>479</v>
      </c>
      <c r="AI1574" s="1">
        <v>44677.726909722223</v>
      </c>
      <c r="AJ1574">
        <v>503</v>
      </c>
      <c r="AK1574">
        <v>4</v>
      </c>
      <c r="AL1574">
        <v>0</v>
      </c>
      <c r="AM1574">
        <v>4</v>
      </c>
      <c r="AN1574">
        <v>0</v>
      </c>
      <c r="AO1574">
        <v>2</v>
      </c>
      <c r="AP1574">
        <v>10</v>
      </c>
      <c r="AQ1574">
        <v>0</v>
      </c>
      <c r="AR1574">
        <v>0</v>
      </c>
      <c r="AS1574">
        <v>0</v>
      </c>
      <c r="AT1574" t="s">
        <v>87</v>
      </c>
      <c r="AU1574" t="s">
        <v>87</v>
      </c>
      <c r="AV1574" t="s">
        <v>87</v>
      </c>
      <c r="AW1574" t="s">
        <v>87</v>
      </c>
      <c r="AX1574" t="s">
        <v>87</v>
      </c>
      <c r="AY1574" t="s">
        <v>87</v>
      </c>
      <c r="AZ1574" t="s">
        <v>87</v>
      </c>
      <c r="BA1574" t="s">
        <v>87</v>
      </c>
      <c r="BB1574" t="s">
        <v>87</v>
      </c>
      <c r="BC1574" t="s">
        <v>87</v>
      </c>
      <c r="BD1574" t="s">
        <v>87</v>
      </c>
      <c r="BE1574" t="s">
        <v>87</v>
      </c>
    </row>
    <row r="1575" spans="1:57" hidden="1" x14ac:dyDescent="0.45">
      <c r="A1575" t="s">
        <v>3393</v>
      </c>
      <c r="B1575" t="s">
        <v>79</v>
      </c>
      <c r="C1575" t="s">
        <v>3157</v>
      </c>
      <c r="D1575" t="s">
        <v>81</v>
      </c>
      <c r="E1575" s="2" t="str">
        <f>HYPERLINK("capsilon://?command=openfolder&amp;siteaddress=FAM.docvelocity-na8.net&amp;folderid=FXC10CD05B-9E44-2138-30C5-F7F9EE76ABA6","FX22048455")</f>
        <v>FX22048455</v>
      </c>
      <c r="F1575" t="s">
        <v>19</v>
      </c>
      <c r="G1575" t="s">
        <v>19</v>
      </c>
      <c r="H1575" t="s">
        <v>82</v>
      </c>
      <c r="I1575" t="s">
        <v>3365</v>
      </c>
      <c r="J1575">
        <v>56</v>
      </c>
      <c r="K1575" t="s">
        <v>84</v>
      </c>
      <c r="L1575" t="s">
        <v>85</v>
      </c>
      <c r="M1575" t="s">
        <v>86</v>
      </c>
      <c r="N1575">
        <v>2</v>
      </c>
      <c r="O1575" s="1">
        <v>44677.63417824074</v>
      </c>
      <c r="P1575" s="1">
        <v>44677.72550925926</v>
      </c>
      <c r="Q1575">
        <v>7374</v>
      </c>
      <c r="R1575">
        <v>517</v>
      </c>
      <c r="S1575" t="b">
        <v>0</v>
      </c>
      <c r="T1575" t="s">
        <v>87</v>
      </c>
      <c r="U1575" t="b">
        <v>1</v>
      </c>
      <c r="V1575" t="s">
        <v>1549</v>
      </c>
      <c r="W1575" s="1">
        <v>44677.640520833331</v>
      </c>
      <c r="X1575">
        <v>353</v>
      </c>
      <c r="Y1575">
        <v>42</v>
      </c>
      <c r="Z1575">
        <v>0</v>
      </c>
      <c r="AA1575">
        <v>42</v>
      </c>
      <c r="AB1575">
        <v>0</v>
      </c>
      <c r="AC1575">
        <v>0</v>
      </c>
      <c r="AD1575">
        <v>14</v>
      </c>
      <c r="AE1575">
        <v>0</v>
      </c>
      <c r="AF1575">
        <v>0</v>
      </c>
      <c r="AG1575">
        <v>0</v>
      </c>
      <c r="AH1575" t="s">
        <v>190</v>
      </c>
      <c r="AI1575" s="1">
        <v>44677.72550925926</v>
      </c>
      <c r="AJ1575">
        <v>142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14</v>
      </c>
      <c r="AQ1575">
        <v>0</v>
      </c>
      <c r="AR1575">
        <v>0</v>
      </c>
      <c r="AS1575">
        <v>0</v>
      </c>
      <c r="AT1575" t="s">
        <v>87</v>
      </c>
      <c r="AU1575" t="s">
        <v>87</v>
      </c>
      <c r="AV1575" t="s">
        <v>87</v>
      </c>
      <c r="AW1575" t="s">
        <v>87</v>
      </c>
      <c r="AX1575" t="s">
        <v>87</v>
      </c>
      <c r="AY1575" t="s">
        <v>87</v>
      </c>
      <c r="AZ1575" t="s">
        <v>87</v>
      </c>
      <c r="BA1575" t="s">
        <v>87</v>
      </c>
      <c r="BB1575" t="s">
        <v>87</v>
      </c>
      <c r="BC1575" t="s">
        <v>87</v>
      </c>
      <c r="BD1575" t="s">
        <v>87</v>
      </c>
      <c r="BE1575" t="s">
        <v>87</v>
      </c>
    </row>
    <row r="1576" spans="1:57" hidden="1" x14ac:dyDescent="0.45">
      <c r="A1576" t="s">
        <v>3394</v>
      </c>
      <c r="B1576" t="s">
        <v>79</v>
      </c>
      <c r="C1576" t="s">
        <v>3373</v>
      </c>
      <c r="D1576" t="s">
        <v>81</v>
      </c>
      <c r="E1576" s="2" t="str">
        <f>HYPERLINK("capsilon://?command=openfolder&amp;siteaddress=FAM.docvelocity-na8.net&amp;folderid=FX602672A2-145C-7A70-2C45-7EA32CE3F107","FX22047324")</f>
        <v>FX22047324</v>
      </c>
      <c r="F1576" t="s">
        <v>19</v>
      </c>
      <c r="G1576" t="s">
        <v>19</v>
      </c>
      <c r="H1576" t="s">
        <v>82</v>
      </c>
      <c r="I1576" t="s">
        <v>3374</v>
      </c>
      <c r="J1576">
        <v>313</v>
      </c>
      <c r="K1576" t="s">
        <v>84</v>
      </c>
      <c r="L1576" t="s">
        <v>85</v>
      </c>
      <c r="M1576" t="s">
        <v>86</v>
      </c>
      <c r="N1576">
        <v>2</v>
      </c>
      <c r="O1576" s="1">
        <v>44677.636840277781</v>
      </c>
      <c r="P1576" s="1">
        <v>44677.761134259257</v>
      </c>
      <c r="Q1576">
        <v>7191</v>
      </c>
      <c r="R1576">
        <v>3548</v>
      </c>
      <c r="S1576" t="b">
        <v>0</v>
      </c>
      <c r="T1576" t="s">
        <v>87</v>
      </c>
      <c r="U1576" t="b">
        <v>1</v>
      </c>
      <c r="V1576" t="s">
        <v>1549</v>
      </c>
      <c r="W1576" s="1">
        <v>44677.667719907404</v>
      </c>
      <c r="X1576">
        <v>2349</v>
      </c>
      <c r="Y1576">
        <v>198</v>
      </c>
      <c r="Z1576">
        <v>0</v>
      </c>
      <c r="AA1576">
        <v>198</v>
      </c>
      <c r="AB1576">
        <v>21</v>
      </c>
      <c r="AC1576">
        <v>58</v>
      </c>
      <c r="AD1576">
        <v>115</v>
      </c>
      <c r="AE1576">
        <v>0</v>
      </c>
      <c r="AF1576">
        <v>0</v>
      </c>
      <c r="AG1576">
        <v>0</v>
      </c>
      <c r="AH1576" t="s">
        <v>115</v>
      </c>
      <c r="AI1576" s="1">
        <v>44677.761134259257</v>
      </c>
      <c r="AJ1576">
        <v>236</v>
      </c>
      <c r="AK1576">
        <v>0</v>
      </c>
      <c r="AL1576">
        <v>0</v>
      </c>
      <c r="AM1576">
        <v>0</v>
      </c>
      <c r="AN1576">
        <v>42</v>
      </c>
      <c r="AO1576">
        <v>1</v>
      </c>
      <c r="AP1576">
        <v>115</v>
      </c>
      <c r="AQ1576">
        <v>0</v>
      </c>
      <c r="AR1576">
        <v>0</v>
      </c>
      <c r="AS1576">
        <v>0</v>
      </c>
      <c r="AT1576" t="s">
        <v>87</v>
      </c>
      <c r="AU1576" t="s">
        <v>87</v>
      </c>
      <c r="AV1576" t="s">
        <v>87</v>
      </c>
      <c r="AW1576" t="s">
        <v>87</v>
      </c>
      <c r="AX1576" t="s">
        <v>87</v>
      </c>
      <c r="AY1576" t="s">
        <v>87</v>
      </c>
      <c r="AZ1576" t="s">
        <v>87</v>
      </c>
      <c r="BA1576" t="s">
        <v>87</v>
      </c>
      <c r="BB1576" t="s">
        <v>87</v>
      </c>
      <c r="BC1576" t="s">
        <v>87</v>
      </c>
      <c r="BD1576" t="s">
        <v>87</v>
      </c>
      <c r="BE1576" t="s">
        <v>87</v>
      </c>
    </row>
    <row r="1577" spans="1:57" hidden="1" x14ac:dyDescent="0.45">
      <c r="A1577" t="s">
        <v>3395</v>
      </c>
      <c r="B1577" t="s">
        <v>79</v>
      </c>
      <c r="C1577" t="s">
        <v>3396</v>
      </c>
      <c r="D1577" t="s">
        <v>81</v>
      </c>
      <c r="E1577" s="2" t="str">
        <f t="shared" ref="E1577:E1582" si="38">HYPERLINK("capsilon://?command=openfolder&amp;siteaddress=FAM.docvelocity-na8.net&amp;folderid=FXB08D60F8-C0DF-BB93-29EF-1E865A36C03D","FX22049346")</f>
        <v>FX22049346</v>
      </c>
      <c r="F1577" t="s">
        <v>19</v>
      </c>
      <c r="G1577" t="s">
        <v>19</v>
      </c>
      <c r="H1577" t="s">
        <v>82</v>
      </c>
      <c r="I1577" t="s">
        <v>3397</v>
      </c>
      <c r="J1577">
        <v>41</v>
      </c>
      <c r="K1577" t="s">
        <v>84</v>
      </c>
      <c r="L1577" t="s">
        <v>85</v>
      </c>
      <c r="M1577" t="s">
        <v>86</v>
      </c>
      <c r="N1577">
        <v>2</v>
      </c>
      <c r="O1577" s="1">
        <v>44677.637083333335</v>
      </c>
      <c r="P1577" s="1">
        <v>44677.782731481479</v>
      </c>
      <c r="Q1577">
        <v>12220</v>
      </c>
      <c r="R1577">
        <v>364</v>
      </c>
      <c r="S1577" t="b">
        <v>0</v>
      </c>
      <c r="T1577" t="s">
        <v>87</v>
      </c>
      <c r="U1577" t="b">
        <v>0</v>
      </c>
      <c r="V1577" t="s">
        <v>1394</v>
      </c>
      <c r="W1577" s="1">
        <v>44677.64303240741</v>
      </c>
      <c r="X1577">
        <v>213</v>
      </c>
      <c r="Y1577">
        <v>36</v>
      </c>
      <c r="Z1577">
        <v>0</v>
      </c>
      <c r="AA1577">
        <v>36</v>
      </c>
      <c r="AB1577">
        <v>0</v>
      </c>
      <c r="AC1577">
        <v>3</v>
      </c>
      <c r="AD1577">
        <v>5</v>
      </c>
      <c r="AE1577">
        <v>0</v>
      </c>
      <c r="AF1577">
        <v>0</v>
      </c>
      <c r="AG1577">
        <v>0</v>
      </c>
      <c r="AH1577" t="s">
        <v>115</v>
      </c>
      <c r="AI1577" s="1">
        <v>44677.782731481479</v>
      </c>
      <c r="AJ1577">
        <v>151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5</v>
      </c>
      <c r="AQ1577">
        <v>0</v>
      </c>
      <c r="AR1577">
        <v>0</v>
      </c>
      <c r="AS1577">
        <v>0</v>
      </c>
      <c r="AT1577" t="s">
        <v>87</v>
      </c>
      <c r="AU1577" t="s">
        <v>87</v>
      </c>
      <c r="AV1577" t="s">
        <v>87</v>
      </c>
      <c r="AW1577" t="s">
        <v>87</v>
      </c>
      <c r="AX1577" t="s">
        <v>87</v>
      </c>
      <c r="AY1577" t="s">
        <v>87</v>
      </c>
      <c r="AZ1577" t="s">
        <v>87</v>
      </c>
      <c r="BA1577" t="s">
        <v>87</v>
      </c>
      <c r="BB1577" t="s">
        <v>87</v>
      </c>
      <c r="BC1577" t="s">
        <v>87</v>
      </c>
      <c r="BD1577" t="s">
        <v>87</v>
      </c>
      <c r="BE1577" t="s">
        <v>87</v>
      </c>
    </row>
    <row r="1578" spans="1:57" hidden="1" x14ac:dyDescent="0.45">
      <c r="A1578" t="s">
        <v>3398</v>
      </c>
      <c r="B1578" t="s">
        <v>79</v>
      </c>
      <c r="C1578" t="s">
        <v>3396</v>
      </c>
      <c r="D1578" t="s">
        <v>81</v>
      </c>
      <c r="E1578" s="2" t="str">
        <f t="shared" si="38"/>
        <v>FX22049346</v>
      </c>
      <c r="F1578" t="s">
        <v>19</v>
      </c>
      <c r="G1578" t="s">
        <v>19</v>
      </c>
      <c r="H1578" t="s">
        <v>82</v>
      </c>
      <c r="I1578" t="s">
        <v>3399</v>
      </c>
      <c r="J1578">
        <v>41</v>
      </c>
      <c r="K1578" t="s">
        <v>84</v>
      </c>
      <c r="L1578" t="s">
        <v>85</v>
      </c>
      <c r="M1578" t="s">
        <v>86</v>
      </c>
      <c r="N1578">
        <v>2</v>
      </c>
      <c r="O1578" s="1">
        <v>44677.637175925927</v>
      </c>
      <c r="P1578" s="1">
        <v>44677.78466435185</v>
      </c>
      <c r="Q1578">
        <v>12163</v>
      </c>
      <c r="R1578">
        <v>580</v>
      </c>
      <c r="S1578" t="b">
        <v>0</v>
      </c>
      <c r="T1578" t="s">
        <v>87</v>
      </c>
      <c r="U1578" t="b">
        <v>0</v>
      </c>
      <c r="V1578" t="s">
        <v>158</v>
      </c>
      <c r="W1578" s="1">
        <v>44677.644976851851</v>
      </c>
      <c r="X1578">
        <v>343</v>
      </c>
      <c r="Y1578">
        <v>36</v>
      </c>
      <c r="Z1578">
        <v>0</v>
      </c>
      <c r="AA1578">
        <v>36</v>
      </c>
      <c r="AB1578">
        <v>0</v>
      </c>
      <c r="AC1578">
        <v>2</v>
      </c>
      <c r="AD1578">
        <v>5</v>
      </c>
      <c r="AE1578">
        <v>0</v>
      </c>
      <c r="AF1578">
        <v>0</v>
      </c>
      <c r="AG1578">
        <v>0</v>
      </c>
      <c r="AH1578" t="s">
        <v>99</v>
      </c>
      <c r="AI1578" s="1">
        <v>44677.78466435185</v>
      </c>
      <c r="AJ1578">
        <v>237</v>
      </c>
      <c r="AK1578">
        <v>1</v>
      </c>
      <c r="AL1578">
        <v>0</v>
      </c>
      <c r="AM1578">
        <v>1</v>
      </c>
      <c r="AN1578">
        <v>0</v>
      </c>
      <c r="AO1578">
        <v>1</v>
      </c>
      <c r="AP1578">
        <v>4</v>
      </c>
      <c r="AQ1578">
        <v>0</v>
      </c>
      <c r="AR1578">
        <v>0</v>
      </c>
      <c r="AS1578">
        <v>0</v>
      </c>
      <c r="AT1578" t="s">
        <v>87</v>
      </c>
      <c r="AU1578" t="s">
        <v>87</v>
      </c>
      <c r="AV1578" t="s">
        <v>87</v>
      </c>
      <c r="AW1578" t="s">
        <v>87</v>
      </c>
      <c r="AX1578" t="s">
        <v>87</v>
      </c>
      <c r="AY1578" t="s">
        <v>87</v>
      </c>
      <c r="AZ1578" t="s">
        <v>87</v>
      </c>
      <c r="BA1578" t="s">
        <v>87</v>
      </c>
      <c r="BB1578" t="s">
        <v>87</v>
      </c>
      <c r="BC1578" t="s">
        <v>87</v>
      </c>
      <c r="BD1578" t="s">
        <v>87</v>
      </c>
      <c r="BE1578" t="s">
        <v>87</v>
      </c>
    </row>
    <row r="1579" spans="1:57" hidden="1" x14ac:dyDescent="0.45">
      <c r="A1579" t="s">
        <v>3400</v>
      </c>
      <c r="B1579" t="s">
        <v>79</v>
      </c>
      <c r="C1579" t="s">
        <v>3396</v>
      </c>
      <c r="D1579" t="s">
        <v>81</v>
      </c>
      <c r="E1579" s="2" t="str">
        <f t="shared" si="38"/>
        <v>FX22049346</v>
      </c>
      <c r="F1579" t="s">
        <v>19</v>
      </c>
      <c r="G1579" t="s">
        <v>19</v>
      </c>
      <c r="H1579" t="s">
        <v>82</v>
      </c>
      <c r="I1579" t="s">
        <v>3401</v>
      </c>
      <c r="J1579">
        <v>41</v>
      </c>
      <c r="K1579" t="s">
        <v>84</v>
      </c>
      <c r="L1579" t="s">
        <v>85</v>
      </c>
      <c r="M1579" t="s">
        <v>86</v>
      </c>
      <c r="N1579">
        <v>2</v>
      </c>
      <c r="O1579" s="1">
        <v>44677.637245370373</v>
      </c>
      <c r="P1579" s="1">
        <v>44677.784398148149</v>
      </c>
      <c r="Q1579">
        <v>11933</v>
      </c>
      <c r="R1579">
        <v>781</v>
      </c>
      <c r="S1579" t="b">
        <v>0</v>
      </c>
      <c r="T1579" t="s">
        <v>87</v>
      </c>
      <c r="U1579" t="b">
        <v>0</v>
      </c>
      <c r="V1579" t="s">
        <v>531</v>
      </c>
      <c r="W1579" s="1">
        <v>44677.655706018515</v>
      </c>
      <c r="X1579">
        <v>252</v>
      </c>
      <c r="Y1579">
        <v>30</v>
      </c>
      <c r="Z1579">
        <v>0</v>
      </c>
      <c r="AA1579">
        <v>30</v>
      </c>
      <c r="AB1579">
        <v>0</v>
      </c>
      <c r="AC1579">
        <v>3</v>
      </c>
      <c r="AD1579">
        <v>11</v>
      </c>
      <c r="AE1579">
        <v>0</v>
      </c>
      <c r="AF1579">
        <v>0</v>
      </c>
      <c r="AG1579">
        <v>0</v>
      </c>
      <c r="AH1579" t="s">
        <v>115</v>
      </c>
      <c r="AI1579" s="1">
        <v>44677.784398148149</v>
      </c>
      <c r="AJ1579">
        <v>143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11</v>
      </c>
      <c r="AQ1579">
        <v>0</v>
      </c>
      <c r="AR1579">
        <v>0</v>
      </c>
      <c r="AS1579">
        <v>0</v>
      </c>
      <c r="AT1579" t="s">
        <v>87</v>
      </c>
      <c r="AU1579" t="s">
        <v>87</v>
      </c>
      <c r="AV1579" t="s">
        <v>87</v>
      </c>
      <c r="AW1579" t="s">
        <v>87</v>
      </c>
      <c r="AX1579" t="s">
        <v>87</v>
      </c>
      <c r="AY1579" t="s">
        <v>87</v>
      </c>
      <c r="AZ1579" t="s">
        <v>87</v>
      </c>
      <c r="BA1579" t="s">
        <v>87</v>
      </c>
      <c r="BB1579" t="s">
        <v>87</v>
      </c>
      <c r="BC1579" t="s">
        <v>87</v>
      </c>
      <c r="BD1579" t="s">
        <v>87</v>
      </c>
      <c r="BE1579" t="s">
        <v>87</v>
      </c>
    </row>
    <row r="1580" spans="1:57" hidden="1" x14ac:dyDescent="0.45">
      <c r="A1580" t="s">
        <v>3402</v>
      </c>
      <c r="B1580" t="s">
        <v>79</v>
      </c>
      <c r="C1580" t="s">
        <v>3396</v>
      </c>
      <c r="D1580" t="s">
        <v>81</v>
      </c>
      <c r="E1580" s="2" t="str">
        <f t="shared" si="38"/>
        <v>FX22049346</v>
      </c>
      <c r="F1580" t="s">
        <v>19</v>
      </c>
      <c r="G1580" t="s">
        <v>19</v>
      </c>
      <c r="H1580" t="s">
        <v>82</v>
      </c>
      <c r="I1580" t="s">
        <v>3403</v>
      </c>
      <c r="J1580">
        <v>28</v>
      </c>
      <c r="K1580" t="s">
        <v>84</v>
      </c>
      <c r="L1580" t="s">
        <v>85</v>
      </c>
      <c r="M1580" t="s">
        <v>86</v>
      </c>
      <c r="N1580">
        <v>2</v>
      </c>
      <c r="O1580" s="1">
        <v>44677.637442129628</v>
      </c>
      <c r="P1580" s="1">
        <v>44677.785312499997</v>
      </c>
      <c r="Q1580">
        <v>12413</v>
      </c>
      <c r="R1580">
        <v>363</v>
      </c>
      <c r="S1580" t="b">
        <v>0</v>
      </c>
      <c r="T1580" t="s">
        <v>87</v>
      </c>
      <c r="U1580" t="b">
        <v>0</v>
      </c>
      <c r="V1580" t="s">
        <v>148</v>
      </c>
      <c r="W1580" s="1">
        <v>44677.653761574074</v>
      </c>
      <c r="X1580">
        <v>240</v>
      </c>
      <c r="Y1580">
        <v>21</v>
      </c>
      <c r="Z1580">
        <v>0</v>
      </c>
      <c r="AA1580">
        <v>21</v>
      </c>
      <c r="AB1580">
        <v>0</v>
      </c>
      <c r="AC1580">
        <v>0</v>
      </c>
      <c r="AD1580">
        <v>7</v>
      </c>
      <c r="AE1580">
        <v>0</v>
      </c>
      <c r="AF1580">
        <v>0</v>
      </c>
      <c r="AG1580">
        <v>0</v>
      </c>
      <c r="AH1580" t="s">
        <v>190</v>
      </c>
      <c r="AI1580" s="1">
        <v>44677.785312499997</v>
      </c>
      <c r="AJ1580">
        <v>86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7</v>
      </c>
      <c r="AQ1580">
        <v>0</v>
      </c>
      <c r="AR1580">
        <v>0</v>
      </c>
      <c r="AS1580">
        <v>0</v>
      </c>
      <c r="AT1580" t="s">
        <v>87</v>
      </c>
      <c r="AU1580" t="s">
        <v>87</v>
      </c>
      <c r="AV1580" t="s">
        <v>87</v>
      </c>
      <c r="AW1580" t="s">
        <v>87</v>
      </c>
      <c r="AX1580" t="s">
        <v>87</v>
      </c>
      <c r="AY1580" t="s">
        <v>87</v>
      </c>
      <c r="AZ1580" t="s">
        <v>87</v>
      </c>
      <c r="BA1580" t="s">
        <v>87</v>
      </c>
      <c r="BB1580" t="s">
        <v>87</v>
      </c>
      <c r="BC1580" t="s">
        <v>87</v>
      </c>
      <c r="BD1580" t="s">
        <v>87</v>
      </c>
      <c r="BE1580" t="s">
        <v>87</v>
      </c>
    </row>
    <row r="1581" spans="1:57" hidden="1" x14ac:dyDescent="0.45">
      <c r="A1581" t="s">
        <v>3404</v>
      </c>
      <c r="B1581" t="s">
        <v>79</v>
      </c>
      <c r="C1581" t="s">
        <v>3396</v>
      </c>
      <c r="D1581" t="s">
        <v>81</v>
      </c>
      <c r="E1581" s="2" t="str">
        <f t="shared" si="38"/>
        <v>FX22049346</v>
      </c>
      <c r="F1581" t="s">
        <v>19</v>
      </c>
      <c r="G1581" t="s">
        <v>19</v>
      </c>
      <c r="H1581" t="s">
        <v>82</v>
      </c>
      <c r="I1581" t="s">
        <v>3405</v>
      </c>
      <c r="J1581">
        <v>28</v>
      </c>
      <c r="K1581" t="s">
        <v>84</v>
      </c>
      <c r="L1581" t="s">
        <v>85</v>
      </c>
      <c r="M1581" t="s">
        <v>86</v>
      </c>
      <c r="N1581">
        <v>1</v>
      </c>
      <c r="O1581" s="1">
        <v>44677.637835648151</v>
      </c>
      <c r="P1581" s="1">
        <v>44677.740081018521</v>
      </c>
      <c r="Q1581">
        <v>6095</v>
      </c>
      <c r="R1581">
        <v>2739</v>
      </c>
      <c r="S1581" t="b">
        <v>0</v>
      </c>
      <c r="T1581" t="s">
        <v>87</v>
      </c>
      <c r="U1581" t="b">
        <v>0</v>
      </c>
      <c r="V1581" t="s">
        <v>88</v>
      </c>
      <c r="W1581" s="1">
        <v>44677.740081018521</v>
      </c>
      <c r="X1581">
        <v>164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28</v>
      </c>
      <c r="AE1581">
        <v>21</v>
      </c>
      <c r="AF1581">
        <v>0</v>
      </c>
      <c r="AG1581">
        <v>2</v>
      </c>
      <c r="AH1581" t="s">
        <v>87</v>
      </c>
      <c r="AI1581" t="s">
        <v>87</v>
      </c>
      <c r="AJ1581" t="s">
        <v>87</v>
      </c>
      <c r="AK1581" t="s">
        <v>87</v>
      </c>
      <c r="AL1581" t="s">
        <v>87</v>
      </c>
      <c r="AM1581" t="s">
        <v>87</v>
      </c>
      <c r="AN1581" t="s">
        <v>87</v>
      </c>
      <c r="AO1581" t="s">
        <v>87</v>
      </c>
      <c r="AP1581" t="s">
        <v>87</v>
      </c>
      <c r="AQ1581" t="s">
        <v>87</v>
      </c>
      <c r="AR1581" t="s">
        <v>87</v>
      </c>
      <c r="AS1581" t="s">
        <v>87</v>
      </c>
      <c r="AT1581" t="s">
        <v>87</v>
      </c>
      <c r="AU1581" t="s">
        <v>87</v>
      </c>
      <c r="AV1581" t="s">
        <v>87</v>
      </c>
      <c r="AW1581" t="s">
        <v>87</v>
      </c>
      <c r="AX1581" t="s">
        <v>87</v>
      </c>
      <c r="AY1581" t="s">
        <v>87</v>
      </c>
      <c r="AZ1581" t="s">
        <v>87</v>
      </c>
      <c r="BA1581" t="s">
        <v>87</v>
      </c>
      <c r="BB1581" t="s">
        <v>87</v>
      </c>
      <c r="BC1581" t="s">
        <v>87</v>
      </c>
      <c r="BD1581" t="s">
        <v>87</v>
      </c>
      <c r="BE1581" t="s">
        <v>87</v>
      </c>
    </row>
    <row r="1582" spans="1:57" hidden="1" x14ac:dyDescent="0.45">
      <c r="A1582" t="s">
        <v>3406</v>
      </c>
      <c r="B1582" t="s">
        <v>79</v>
      </c>
      <c r="C1582" t="s">
        <v>3396</v>
      </c>
      <c r="D1582" t="s">
        <v>81</v>
      </c>
      <c r="E1582" s="2" t="str">
        <f t="shared" si="38"/>
        <v>FX22049346</v>
      </c>
      <c r="F1582" t="s">
        <v>19</v>
      </c>
      <c r="G1582" t="s">
        <v>19</v>
      </c>
      <c r="H1582" t="s">
        <v>82</v>
      </c>
      <c r="I1582" t="s">
        <v>3407</v>
      </c>
      <c r="J1582">
        <v>28</v>
      </c>
      <c r="K1582" t="s">
        <v>84</v>
      </c>
      <c r="L1582" t="s">
        <v>85</v>
      </c>
      <c r="M1582" t="s">
        <v>86</v>
      </c>
      <c r="N1582">
        <v>1</v>
      </c>
      <c r="O1582" s="1">
        <v>44677.638090277775</v>
      </c>
      <c r="P1582" s="1">
        <v>44677.741863425923</v>
      </c>
      <c r="Q1582">
        <v>8559</v>
      </c>
      <c r="R1582">
        <v>407</v>
      </c>
      <c r="S1582" t="b">
        <v>0</v>
      </c>
      <c r="T1582" t="s">
        <v>87</v>
      </c>
      <c r="U1582" t="b">
        <v>0</v>
      </c>
      <c r="V1582" t="s">
        <v>88</v>
      </c>
      <c r="W1582" s="1">
        <v>44677.741863425923</v>
      </c>
      <c r="X1582">
        <v>153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28</v>
      </c>
      <c r="AE1582">
        <v>21</v>
      </c>
      <c r="AF1582">
        <v>0</v>
      </c>
      <c r="AG1582">
        <v>2</v>
      </c>
      <c r="AH1582" t="s">
        <v>87</v>
      </c>
      <c r="AI1582" t="s">
        <v>87</v>
      </c>
      <c r="AJ1582" t="s">
        <v>87</v>
      </c>
      <c r="AK1582" t="s">
        <v>87</v>
      </c>
      <c r="AL1582" t="s">
        <v>87</v>
      </c>
      <c r="AM1582" t="s">
        <v>87</v>
      </c>
      <c r="AN1582" t="s">
        <v>87</v>
      </c>
      <c r="AO1582" t="s">
        <v>87</v>
      </c>
      <c r="AP1582" t="s">
        <v>87</v>
      </c>
      <c r="AQ1582" t="s">
        <v>87</v>
      </c>
      <c r="AR1582" t="s">
        <v>87</v>
      </c>
      <c r="AS1582" t="s">
        <v>87</v>
      </c>
      <c r="AT1582" t="s">
        <v>87</v>
      </c>
      <c r="AU1582" t="s">
        <v>87</v>
      </c>
      <c r="AV1582" t="s">
        <v>87</v>
      </c>
      <c r="AW1582" t="s">
        <v>87</v>
      </c>
      <c r="AX1582" t="s">
        <v>87</v>
      </c>
      <c r="AY1582" t="s">
        <v>87</v>
      </c>
      <c r="AZ1582" t="s">
        <v>87</v>
      </c>
      <c r="BA1582" t="s">
        <v>87</v>
      </c>
      <c r="BB1582" t="s">
        <v>87</v>
      </c>
      <c r="BC1582" t="s">
        <v>87</v>
      </c>
      <c r="BD1582" t="s">
        <v>87</v>
      </c>
      <c r="BE1582" t="s">
        <v>87</v>
      </c>
    </row>
    <row r="1583" spans="1:57" hidden="1" x14ac:dyDescent="0.45">
      <c r="A1583" t="s">
        <v>3408</v>
      </c>
      <c r="B1583" t="s">
        <v>79</v>
      </c>
      <c r="C1583" t="s">
        <v>3373</v>
      </c>
      <c r="D1583" t="s">
        <v>81</v>
      </c>
      <c r="E1583" s="2" t="str">
        <f>HYPERLINK("capsilon://?command=openfolder&amp;siteaddress=FAM.docvelocity-na8.net&amp;folderid=FX602672A2-145C-7A70-2C45-7EA32CE3F107","FX22047324")</f>
        <v>FX22047324</v>
      </c>
      <c r="F1583" t="s">
        <v>19</v>
      </c>
      <c r="G1583" t="s">
        <v>19</v>
      </c>
      <c r="H1583" t="s">
        <v>82</v>
      </c>
      <c r="I1583" t="s">
        <v>3381</v>
      </c>
      <c r="J1583">
        <v>246</v>
      </c>
      <c r="K1583" t="s">
        <v>84</v>
      </c>
      <c r="L1583" t="s">
        <v>85</v>
      </c>
      <c r="M1583" t="s">
        <v>86</v>
      </c>
      <c r="N1583">
        <v>2</v>
      </c>
      <c r="O1583" s="1">
        <v>44677.639074074075</v>
      </c>
      <c r="P1583" s="1">
        <v>44677.765902777777</v>
      </c>
      <c r="Q1583">
        <v>8092</v>
      </c>
      <c r="R1583">
        <v>2866</v>
      </c>
      <c r="S1583" t="b">
        <v>0</v>
      </c>
      <c r="T1583" t="s">
        <v>87</v>
      </c>
      <c r="U1583" t="b">
        <v>1</v>
      </c>
      <c r="V1583" t="s">
        <v>130</v>
      </c>
      <c r="W1583" s="1">
        <v>44677.663680555554</v>
      </c>
      <c r="X1583">
        <v>1785</v>
      </c>
      <c r="Y1583">
        <v>191</v>
      </c>
      <c r="Z1583">
        <v>0</v>
      </c>
      <c r="AA1583">
        <v>191</v>
      </c>
      <c r="AB1583">
        <v>0</v>
      </c>
      <c r="AC1583">
        <v>40</v>
      </c>
      <c r="AD1583">
        <v>55</v>
      </c>
      <c r="AE1583">
        <v>0</v>
      </c>
      <c r="AF1583">
        <v>0</v>
      </c>
      <c r="AG1583">
        <v>0</v>
      </c>
      <c r="AH1583" t="s">
        <v>182</v>
      </c>
      <c r="AI1583" s="1">
        <v>44677.765902777777</v>
      </c>
      <c r="AJ1583">
        <v>1016</v>
      </c>
      <c r="AK1583">
        <v>2</v>
      </c>
      <c r="AL1583">
        <v>0</v>
      </c>
      <c r="AM1583">
        <v>2</v>
      </c>
      <c r="AN1583">
        <v>0</v>
      </c>
      <c r="AO1583">
        <v>2</v>
      </c>
      <c r="AP1583">
        <v>53</v>
      </c>
      <c r="AQ1583">
        <v>0</v>
      </c>
      <c r="AR1583">
        <v>0</v>
      </c>
      <c r="AS1583">
        <v>0</v>
      </c>
      <c r="AT1583" t="s">
        <v>87</v>
      </c>
      <c r="AU1583" t="s">
        <v>87</v>
      </c>
      <c r="AV1583" t="s">
        <v>87</v>
      </c>
      <c r="AW1583" t="s">
        <v>87</v>
      </c>
      <c r="AX1583" t="s">
        <v>87</v>
      </c>
      <c r="AY1583" t="s">
        <v>87</v>
      </c>
      <c r="AZ1583" t="s">
        <v>87</v>
      </c>
      <c r="BA1583" t="s">
        <v>87</v>
      </c>
      <c r="BB1583" t="s">
        <v>87</v>
      </c>
      <c r="BC1583" t="s">
        <v>87</v>
      </c>
      <c r="BD1583" t="s">
        <v>87</v>
      </c>
      <c r="BE1583" t="s">
        <v>87</v>
      </c>
    </row>
    <row r="1584" spans="1:57" hidden="1" x14ac:dyDescent="0.45">
      <c r="A1584" t="s">
        <v>3409</v>
      </c>
      <c r="B1584" t="s">
        <v>79</v>
      </c>
      <c r="C1584" t="s">
        <v>3410</v>
      </c>
      <c r="D1584" t="s">
        <v>81</v>
      </c>
      <c r="E1584" s="2" t="str">
        <f>HYPERLINK("capsilon://?command=openfolder&amp;siteaddress=FAM.docvelocity-na8.net&amp;folderid=FX46A00785-4473-3EA6-2BAB-DF715AB535DD","FX22049405")</f>
        <v>FX22049405</v>
      </c>
      <c r="F1584" t="s">
        <v>19</v>
      </c>
      <c r="G1584" t="s">
        <v>19</v>
      </c>
      <c r="H1584" t="s">
        <v>82</v>
      </c>
      <c r="I1584" t="s">
        <v>3411</v>
      </c>
      <c r="J1584">
        <v>298</v>
      </c>
      <c r="K1584" t="s">
        <v>84</v>
      </c>
      <c r="L1584" t="s">
        <v>85</v>
      </c>
      <c r="M1584" t="s">
        <v>86</v>
      </c>
      <c r="N1584">
        <v>1</v>
      </c>
      <c r="O1584" s="1">
        <v>44677.642442129632</v>
      </c>
      <c r="P1584" s="1">
        <v>44677.745127314818</v>
      </c>
      <c r="Q1584">
        <v>8432</v>
      </c>
      <c r="R1584">
        <v>440</v>
      </c>
      <c r="S1584" t="b">
        <v>0</v>
      </c>
      <c r="T1584" t="s">
        <v>87</v>
      </c>
      <c r="U1584" t="b">
        <v>0</v>
      </c>
      <c r="V1584" t="s">
        <v>88</v>
      </c>
      <c r="W1584" s="1">
        <v>44677.745127314818</v>
      </c>
      <c r="X1584">
        <v>281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298</v>
      </c>
      <c r="AE1584">
        <v>274</v>
      </c>
      <c r="AF1584">
        <v>0</v>
      </c>
      <c r="AG1584">
        <v>10</v>
      </c>
      <c r="AH1584" t="s">
        <v>87</v>
      </c>
      <c r="AI1584" t="s">
        <v>87</v>
      </c>
      <c r="AJ1584" t="s">
        <v>87</v>
      </c>
      <c r="AK1584" t="s">
        <v>87</v>
      </c>
      <c r="AL1584" t="s">
        <v>87</v>
      </c>
      <c r="AM1584" t="s">
        <v>87</v>
      </c>
      <c r="AN1584" t="s">
        <v>87</v>
      </c>
      <c r="AO1584" t="s">
        <v>87</v>
      </c>
      <c r="AP1584" t="s">
        <v>87</v>
      </c>
      <c r="AQ1584" t="s">
        <v>87</v>
      </c>
      <c r="AR1584" t="s">
        <v>87</v>
      </c>
      <c r="AS1584" t="s">
        <v>87</v>
      </c>
      <c r="AT1584" t="s">
        <v>87</v>
      </c>
      <c r="AU1584" t="s">
        <v>87</v>
      </c>
      <c r="AV1584" t="s">
        <v>87</v>
      </c>
      <c r="AW1584" t="s">
        <v>87</v>
      </c>
      <c r="AX1584" t="s">
        <v>87</v>
      </c>
      <c r="AY1584" t="s">
        <v>87</v>
      </c>
      <c r="AZ1584" t="s">
        <v>87</v>
      </c>
      <c r="BA1584" t="s">
        <v>87</v>
      </c>
      <c r="BB1584" t="s">
        <v>87</v>
      </c>
      <c r="BC1584" t="s">
        <v>87</v>
      </c>
      <c r="BD1584" t="s">
        <v>87</v>
      </c>
      <c r="BE1584" t="s">
        <v>87</v>
      </c>
    </row>
    <row r="1585" spans="1:57" hidden="1" x14ac:dyDescent="0.45">
      <c r="A1585" t="s">
        <v>3412</v>
      </c>
      <c r="B1585" t="s">
        <v>79</v>
      </c>
      <c r="C1585" t="s">
        <v>3386</v>
      </c>
      <c r="D1585" t="s">
        <v>81</v>
      </c>
      <c r="E1585" s="2" t="str">
        <f>HYPERLINK("capsilon://?command=openfolder&amp;siteaddress=FAM.docvelocity-na8.net&amp;folderid=FX1C404B1A-4428-169F-A2BF-183EE7EBF15F","FX22048024")</f>
        <v>FX22048024</v>
      </c>
      <c r="F1585" t="s">
        <v>19</v>
      </c>
      <c r="G1585" t="s">
        <v>19</v>
      </c>
      <c r="H1585" t="s">
        <v>82</v>
      </c>
      <c r="I1585" t="s">
        <v>3387</v>
      </c>
      <c r="J1585">
        <v>211</v>
      </c>
      <c r="K1585" t="s">
        <v>84</v>
      </c>
      <c r="L1585" t="s">
        <v>85</v>
      </c>
      <c r="M1585" t="s">
        <v>86</v>
      </c>
      <c r="N1585">
        <v>2</v>
      </c>
      <c r="O1585" s="1">
        <v>44677.643449074072</v>
      </c>
      <c r="P1585" s="1">
        <v>44677.775266203702</v>
      </c>
      <c r="Q1585">
        <v>9040</v>
      </c>
      <c r="R1585">
        <v>2349</v>
      </c>
      <c r="S1585" t="b">
        <v>0</v>
      </c>
      <c r="T1585" t="s">
        <v>87</v>
      </c>
      <c r="U1585" t="b">
        <v>1</v>
      </c>
      <c r="V1585" t="s">
        <v>1394</v>
      </c>
      <c r="W1585" s="1">
        <v>44677.663078703707</v>
      </c>
      <c r="X1585">
        <v>1534</v>
      </c>
      <c r="Y1585">
        <v>189</v>
      </c>
      <c r="Z1585">
        <v>0</v>
      </c>
      <c r="AA1585">
        <v>189</v>
      </c>
      <c r="AB1585">
        <v>0</v>
      </c>
      <c r="AC1585">
        <v>16</v>
      </c>
      <c r="AD1585">
        <v>22</v>
      </c>
      <c r="AE1585">
        <v>0</v>
      </c>
      <c r="AF1585">
        <v>0</v>
      </c>
      <c r="AG1585">
        <v>0</v>
      </c>
      <c r="AH1585" t="s">
        <v>182</v>
      </c>
      <c r="AI1585" s="1">
        <v>44677.775266203702</v>
      </c>
      <c r="AJ1585">
        <v>809</v>
      </c>
      <c r="AK1585">
        <v>5</v>
      </c>
      <c r="AL1585">
        <v>0</v>
      </c>
      <c r="AM1585">
        <v>5</v>
      </c>
      <c r="AN1585">
        <v>0</v>
      </c>
      <c r="AO1585">
        <v>5</v>
      </c>
      <c r="AP1585">
        <v>17</v>
      </c>
      <c r="AQ1585">
        <v>0</v>
      </c>
      <c r="AR1585">
        <v>0</v>
      </c>
      <c r="AS1585">
        <v>0</v>
      </c>
      <c r="AT1585" t="s">
        <v>87</v>
      </c>
      <c r="AU1585" t="s">
        <v>87</v>
      </c>
      <c r="AV1585" t="s">
        <v>87</v>
      </c>
      <c r="AW1585" t="s">
        <v>87</v>
      </c>
      <c r="AX1585" t="s">
        <v>87</v>
      </c>
      <c r="AY1585" t="s">
        <v>87</v>
      </c>
      <c r="AZ1585" t="s">
        <v>87</v>
      </c>
      <c r="BA1585" t="s">
        <v>87</v>
      </c>
      <c r="BB1585" t="s">
        <v>87</v>
      </c>
      <c r="BC1585" t="s">
        <v>87</v>
      </c>
      <c r="BD1585" t="s">
        <v>87</v>
      </c>
      <c r="BE1585" t="s">
        <v>87</v>
      </c>
    </row>
    <row r="1586" spans="1:57" hidden="1" x14ac:dyDescent="0.45">
      <c r="A1586" t="s">
        <v>3413</v>
      </c>
      <c r="B1586" t="s">
        <v>79</v>
      </c>
      <c r="C1586" t="s">
        <v>3414</v>
      </c>
      <c r="D1586" t="s">
        <v>81</v>
      </c>
      <c r="E1586" s="2" t="str">
        <f>HYPERLINK("capsilon://?command=openfolder&amp;siteaddress=FAM.docvelocity-na8.net&amp;folderid=FXC0843988-F7D3-4F57-35E4-42F64CDE7995","FX22047139")</f>
        <v>FX22047139</v>
      </c>
      <c r="F1586" t="s">
        <v>19</v>
      </c>
      <c r="G1586" t="s">
        <v>19</v>
      </c>
      <c r="H1586" t="s">
        <v>82</v>
      </c>
      <c r="I1586" t="s">
        <v>3415</v>
      </c>
      <c r="J1586">
        <v>171</v>
      </c>
      <c r="K1586" t="s">
        <v>84</v>
      </c>
      <c r="L1586" t="s">
        <v>85</v>
      </c>
      <c r="M1586" t="s">
        <v>86</v>
      </c>
      <c r="N1586">
        <v>1</v>
      </c>
      <c r="O1586" s="1">
        <v>44677.650694444441</v>
      </c>
      <c r="P1586" s="1">
        <v>44677.746134259258</v>
      </c>
      <c r="Q1586">
        <v>7989</v>
      </c>
      <c r="R1586">
        <v>257</v>
      </c>
      <c r="S1586" t="b">
        <v>0</v>
      </c>
      <c r="T1586" t="s">
        <v>87</v>
      </c>
      <c r="U1586" t="b">
        <v>0</v>
      </c>
      <c r="V1586" t="s">
        <v>88</v>
      </c>
      <c r="W1586" s="1">
        <v>44677.746134259258</v>
      </c>
      <c r="X1586">
        <v>86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171</v>
      </c>
      <c r="AE1586">
        <v>159</v>
      </c>
      <c r="AF1586">
        <v>0</v>
      </c>
      <c r="AG1586">
        <v>4</v>
      </c>
      <c r="AH1586" t="s">
        <v>87</v>
      </c>
      <c r="AI1586" t="s">
        <v>87</v>
      </c>
      <c r="AJ1586" t="s">
        <v>87</v>
      </c>
      <c r="AK1586" t="s">
        <v>87</v>
      </c>
      <c r="AL1586" t="s">
        <v>87</v>
      </c>
      <c r="AM1586" t="s">
        <v>87</v>
      </c>
      <c r="AN1586" t="s">
        <v>87</v>
      </c>
      <c r="AO1586" t="s">
        <v>87</v>
      </c>
      <c r="AP1586" t="s">
        <v>87</v>
      </c>
      <c r="AQ1586" t="s">
        <v>87</v>
      </c>
      <c r="AR1586" t="s">
        <v>87</v>
      </c>
      <c r="AS1586" t="s">
        <v>87</v>
      </c>
      <c r="AT1586" t="s">
        <v>87</v>
      </c>
      <c r="AU1586" t="s">
        <v>87</v>
      </c>
      <c r="AV1586" t="s">
        <v>87</v>
      </c>
      <c r="AW1586" t="s">
        <v>87</v>
      </c>
      <c r="AX1586" t="s">
        <v>87</v>
      </c>
      <c r="AY1586" t="s">
        <v>87</v>
      </c>
      <c r="AZ1586" t="s">
        <v>87</v>
      </c>
      <c r="BA1586" t="s">
        <v>87</v>
      </c>
      <c r="BB1586" t="s">
        <v>87</v>
      </c>
      <c r="BC1586" t="s">
        <v>87</v>
      </c>
      <c r="BD1586" t="s">
        <v>87</v>
      </c>
      <c r="BE1586" t="s">
        <v>87</v>
      </c>
    </row>
    <row r="1587" spans="1:57" hidden="1" x14ac:dyDescent="0.45">
      <c r="A1587" t="s">
        <v>3416</v>
      </c>
      <c r="B1587" t="s">
        <v>79</v>
      </c>
      <c r="C1587" t="s">
        <v>3417</v>
      </c>
      <c r="D1587" t="s">
        <v>81</v>
      </c>
      <c r="E1587" s="2" t="str">
        <f>HYPERLINK("capsilon://?command=openfolder&amp;siteaddress=FAM.docvelocity-na8.net&amp;folderid=FXA5FE0E37-81FD-E648-0364-AC5A435A87D6","FX22049188")</f>
        <v>FX22049188</v>
      </c>
      <c r="F1587" t="s">
        <v>19</v>
      </c>
      <c r="G1587" t="s">
        <v>19</v>
      </c>
      <c r="H1587" t="s">
        <v>82</v>
      </c>
      <c r="I1587" t="s">
        <v>3418</v>
      </c>
      <c r="J1587">
        <v>229</v>
      </c>
      <c r="K1587" t="s">
        <v>84</v>
      </c>
      <c r="L1587" t="s">
        <v>85</v>
      </c>
      <c r="M1587" t="s">
        <v>86</v>
      </c>
      <c r="N1587">
        <v>1</v>
      </c>
      <c r="O1587" s="1">
        <v>44677.658067129632</v>
      </c>
      <c r="P1587" s="1">
        <v>44677.748425925929</v>
      </c>
      <c r="Q1587">
        <v>7170</v>
      </c>
      <c r="R1587">
        <v>637</v>
      </c>
      <c r="S1587" t="b">
        <v>0</v>
      </c>
      <c r="T1587" t="s">
        <v>87</v>
      </c>
      <c r="U1587" t="b">
        <v>0</v>
      </c>
      <c r="V1587" t="s">
        <v>88</v>
      </c>
      <c r="W1587" s="1">
        <v>44677.748425925929</v>
      </c>
      <c r="X1587">
        <v>197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229</v>
      </c>
      <c r="AE1587">
        <v>205</v>
      </c>
      <c r="AF1587">
        <v>0</v>
      </c>
      <c r="AG1587">
        <v>7</v>
      </c>
      <c r="AH1587" t="s">
        <v>87</v>
      </c>
      <c r="AI1587" t="s">
        <v>87</v>
      </c>
      <c r="AJ1587" t="s">
        <v>87</v>
      </c>
      <c r="AK1587" t="s">
        <v>87</v>
      </c>
      <c r="AL1587" t="s">
        <v>87</v>
      </c>
      <c r="AM1587" t="s">
        <v>87</v>
      </c>
      <c r="AN1587" t="s">
        <v>87</v>
      </c>
      <c r="AO1587" t="s">
        <v>87</v>
      </c>
      <c r="AP1587" t="s">
        <v>87</v>
      </c>
      <c r="AQ1587" t="s">
        <v>87</v>
      </c>
      <c r="AR1587" t="s">
        <v>87</v>
      </c>
      <c r="AS1587" t="s">
        <v>87</v>
      </c>
      <c r="AT1587" t="s">
        <v>87</v>
      </c>
      <c r="AU1587" t="s">
        <v>87</v>
      </c>
      <c r="AV1587" t="s">
        <v>87</v>
      </c>
      <c r="AW1587" t="s">
        <v>87</v>
      </c>
      <c r="AX1587" t="s">
        <v>87</v>
      </c>
      <c r="AY1587" t="s">
        <v>87</v>
      </c>
      <c r="AZ1587" t="s">
        <v>87</v>
      </c>
      <c r="BA1587" t="s">
        <v>87</v>
      </c>
      <c r="BB1587" t="s">
        <v>87</v>
      </c>
      <c r="BC1587" t="s">
        <v>87</v>
      </c>
      <c r="BD1587" t="s">
        <v>87</v>
      </c>
      <c r="BE1587" t="s">
        <v>87</v>
      </c>
    </row>
    <row r="1588" spans="1:57" hidden="1" x14ac:dyDescent="0.45">
      <c r="A1588" t="s">
        <v>3419</v>
      </c>
      <c r="B1588" t="s">
        <v>79</v>
      </c>
      <c r="C1588" t="s">
        <v>402</v>
      </c>
      <c r="D1588" t="s">
        <v>81</v>
      </c>
      <c r="E1588" s="2" t="str">
        <f>HYPERLINK("capsilon://?command=openfolder&amp;siteaddress=FAM.docvelocity-na8.net&amp;folderid=FX61CAB72C-85A7-D448-6500-F000CB314928","FX220313361")</f>
        <v>FX220313361</v>
      </c>
      <c r="F1588" t="s">
        <v>19</v>
      </c>
      <c r="G1588" t="s">
        <v>19</v>
      </c>
      <c r="H1588" t="s">
        <v>82</v>
      </c>
      <c r="I1588" t="s">
        <v>3420</v>
      </c>
      <c r="J1588">
        <v>0</v>
      </c>
      <c r="K1588" t="s">
        <v>84</v>
      </c>
      <c r="L1588" t="s">
        <v>85</v>
      </c>
      <c r="M1588" t="s">
        <v>86</v>
      </c>
      <c r="N1588">
        <v>2</v>
      </c>
      <c r="O1588" s="1">
        <v>44655.682233796295</v>
      </c>
      <c r="P1588" s="1">
        <v>44655.739988425928</v>
      </c>
      <c r="Q1588">
        <v>4683</v>
      </c>
      <c r="R1588">
        <v>307</v>
      </c>
      <c r="S1588" t="b">
        <v>0</v>
      </c>
      <c r="T1588" t="s">
        <v>87</v>
      </c>
      <c r="U1588" t="b">
        <v>0</v>
      </c>
      <c r="V1588" t="s">
        <v>130</v>
      </c>
      <c r="W1588" s="1">
        <v>44655.684594907405</v>
      </c>
      <c r="X1588">
        <v>201</v>
      </c>
      <c r="Y1588">
        <v>9</v>
      </c>
      <c r="Z1588">
        <v>0</v>
      </c>
      <c r="AA1588">
        <v>9</v>
      </c>
      <c r="AB1588">
        <v>0</v>
      </c>
      <c r="AC1588">
        <v>0</v>
      </c>
      <c r="AD1588">
        <v>-9</v>
      </c>
      <c r="AE1588">
        <v>0</v>
      </c>
      <c r="AF1588">
        <v>0</v>
      </c>
      <c r="AG1588">
        <v>0</v>
      </c>
      <c r="AH1588" t="s">
        <v>182</v>
      </c>
      <c r="AI1588" s="1">
        <v>44655.739988425928</v>
      </c>
      <c r="AJ1588">
        <v>106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-9</v>
      </c>
      <c r="AQ1588">
        <v>0</v>
      </c>
      <c r="AR1588">
        <v>0</v>
      </c>
      <c r="AS1588">
        <v>0</v>
      </c>
      <c r="AT1588" t="s">
        <v>87</v>
      </c>
      <c r="AU1588" t="s">
        <v>87</v>
      </c>
      <c r="AV1588" t="s">
        <v>87</v>
      </c>
      <c r="AW1588" t="s">
        <v>87</v>
      </c>
      <c r="AX1588" t="s">
        <v>87</v>
      </c>
      <c r="AY1588" t="s">
        <v>87</v>
      </c>
      <c r="AZ1588" t="s">
        <v>87</v>
      </c>
      <c r="BA1588" t="s">
        <v>87</v>
      </c>
      <c r="BB1588" t="s">
        <v>87</v>
      </c>
      <c r="BC1588" t="s">
        <v>87</v>
      </c>
      <c r="BD1588" t="s">
        <v>87</v>
      </c>
      <c r="BE1588" t="s">
        <v>87</v>
      </c>
    </row>
    <row r="1589" spans="1:57" hidden="1" x14ac:dyDescent="0.45">
      <c r="A1589" t="s">
        <v>3421</v>
      </c>
      <c r="B1589" t="s">
        <v>79</v>
      </c>
      <c r="C1589" t="s">
        <v>2201</v>
      </c>
      <c r="D1589" t="s">
        <v>81</v>
      </c>
      <c r="E1589" s="2" t="str">
        <f>HYPERLINK("capsilon://?command=openfolder&amp;siteaddress=FAM.docvelocity-na8.net&amp;folderid=FX182E4AC0-8FDC-043E-8820-F46DBBDEBC9A","FX22031976")</f>
        <v>FX22031976</v>
      </c>
      <c r="F1589" t="s">
        <v>19</v>
      </c>
      <c r="G1589" t="s">
        <v>19</v>
      </c>
      <c r="H1589" t="s">
        <v>82</v>
      </c>
      <c r="I1589" t="s">
        <v>3422</v>
      </c>
      <c r="J1589">
        <v>38</v>
      </c>
      <c r="K1589" t="s">
        <v>84</v>
      </c>
      <c r="L1589" t="s">
        <v>85</v>
      </c>
      <c r="M1589" t="s">
        <v>86</v>
      </c>
      <c r="N1589">
        <v>2</v>
      </c>
      <c r="O1589" s="1">
        <v>44677.666030092594</v>
      </c>
      <c r="P1589" s="1">
        <v>44677.786296296297</v>
      </c>
      <c r="Q1589">
        <v>10007</v>
      </c>
      <c r="R1589">
        <v>384</v>
      </c>
      <c r="S1589" t="b">
        <v>0</v>
      </c>
      <c r="T1589" t="s">
        <v>87</v>
      </c>
      <c r="U1589" t="b">
        <v>0</v>
      </c>
      <c r="V1589" t="s">
        <v>148</v>
      </c>
      <c r="W1589" s="1">
        <v>44677.668622685182</v>
      </c>
      <c r="X1589">
        <v>221</v>
      </c>
      <c r="Y1589">
        <v>33</v>
      </c>
      <c r="Z1589">
        <v>0</v>
      </c>
      <c r="AA1589">
        <v>33</v>
      </c>
      <c r="AB1589">
        <v>0</v>
      </c>
      <c r="AC1589">
        <v>0</v>
      </c>
      <c r="AD1589">
        <v>5</v>
      </c>
      <c r="AE1589">
        <v>0</v>
      </c>
      <c r="AF1589">
        <v>0</v>
      </c>
      <c r="AG1589">
        <v>0</v>
      </c>
      <c r="AH1589" t="s">
        <v>115</v>
      </c>
      <c r="AI1589" s="1">
        <v>44677.786296296297</v>
      </c>
      <c r="AJ1589">
        <v>163</v>
      </c>
      <c r="AK1589">
        <v>1</v>
      </c>
      <c r="AL1589">
        <v>0</v>
      </c>
      <c r="AM1589">
        <v>1</v>
      </c>
      <c r="AN1589">
        <v>0</v>
      </c>
      <c r="AO1589">
        <v>1</v>
      </c>
      <c r="AP1589">
        <v>4</v>
      </c>
      <c r="AQ1589">
        <v>0</v>
      </c>
      <c r="AR1589">
        <v>0</v>
      </c>
      <c r="AS1589">
        <v>0</v>
      </c>
      <c r="AT1589" t="s">
        <v>87</v>
      </c>
      <c r="AU1589" t="s">
        <v>87</v>
      </c>
      <c r="AV1589" t="s">
        <v>87</v>
      </c>
      <c r="AW1589" t="s">
        <v>87</v>
      </c>
      <c r="AX1589" t="s">
        <v>87</v>
      </c>
      <c r="AY1589" t="s">
        <v>87</v>
      </c>
      <c r="AZ1589" t="s">
        <v>87</v>
      </c>
      <c r="BA1589" t="s">
        <v>87</v>
      </c>
      <c r="BB1589" t="s">
        <v>87</v>
      </c>
      <c r="BC1589" t="s">
        <v>87</v>
      </c>
      <c r="BD1589" t="s">
        <v>87</v>
      </c>
      <c r="BE1589" t="s">
        <v>87</v>
      </c>
    </row>
    <row r="1590" spans="1:57" hidden="1" x14ac:dyDescent="0.45">
      <c r="A1590" t="s">
        <v>3423</v>
      </c>
      <c r="B1590" t="s">
        <v>79</v>
      </c>
      <c r="C1590" t="s">
        <v>2201</v>
      </c>
      <c r="D1590" t="s">
        <v>81</v>
      </c>
      <c r="E1590" s="2" t="str">
        <f>HYPERLINK("capsilon://?command=openfolder&amp;siteaddress=FAM.docvelocity-na8.net&amp;folderid=FX182E4AC0-8FDC-043E-8820-F46DBBDEBC9A","FX22031976")</f>
        <v>FX22031976</v>
      </c>
      <c r="F1590" t="s">
        <v>19</v>
      </c>
      <c r="G1590" t="s">
        <v>19</v>
      </c>
      <c r="H1590" t="s">
        <v>82</v>
      </c>
      <c r="I1590" t="s">
        <v>3424</v>
      </c>
      <c r="J1590">
        <v>35</v>
      </c>
      <c r="K1590" t="s">
        <v>84</v>
      </c>
      <c r="L1590" t="s">
        <v>85</v>
      </c>
      <c r="M1590" t="s">
        <v>86</v>
      </c>
      <c r="N1590">
        <v>2</v>
      </c>
      <c r="O1590" s="1">
        <v>44677.666331018518</v>
      </c>
      <c r="P1590" s="1">
        <v>44677.786099537036</v>
      </c>
      <c r="Q1590">
        <v>9952</v>
      </c>
      <c r="R1590">
        <v>396</v>
      </c>
      <c r="S1590" t="b">
        <v>0</v>
      </c>
      <c r="T1590" t="s">
        <v>87</v>
      </c>
      <c r="U1590" t="b">
        <v>0</v>
      </c>
      <c r="V1590" t="s">
        <v>133</v>
      </c>
      <c r="W1590" s="1">
        <v>44677.669594907406</v>
      </c>
      <c r="X1590">
        <v>273</v>
      </c>
      <c r="Y1590">
        <v>30</v>
      </c>
      <c r="Z1590">
        <v>0</v>
      </c>
      <c r="AA1590">
        <v>30</v>
      </c>
      <c r="AB1590">
        <v>0</v>
      </c>
      <c r="AC1590">
        <v>2</v>
      </c>
      <c r="AD1590">
        <v>5</v>
      </c>
      <c r="AE1590">
        <v>0</v>
      </c>
      <c r="AF1590">
        <v>0</v>
      </c>
      <c r="AG1590">
        <v>0</v>
      </c>
      <c r="AH1590" t="s">
        <v>99</v>
      </c>
      <c r="AI1590" s="1">
        <v>44677.786099537036</v>
      </c>
      <c r="AJ1590">
        <v>123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5</v>
      </c>
      <c r="AQ1590">
        <v>0</v>
      </c>
      <c r="AR1590">
        <v>0</v>
      </c>
      <c r="AS1590">
        <v>0</v>
      </c>
      <c r="AT1590" t="s">
        <v>87</v>
      </c>
      <c r="AU1590" t="s">
        <v>87</v>
      </c>
      <c r="AV1590" t="s">
        <v>87</v>
      </c>
      <c r="AW1590" t="s">
        <v>87</v>
      </c>
      <c r="AX1590" t="s">
        <v>87</v>
      </c>
      <c r="AY1590" t="s">
        <v>87</v>
      </c>
      <c r="AZ1590" t="s">
        <v>87</v>
      </c>
      <c r="BA1590" t="s">
        <v>87</v>
      </c>
      <c r="BB1590" t="s">
        <v>87</v>
      </c>
      <c r="BC1590" t="s">
        <v>87</v>
      </c>
      <c r="BD1590" t="s">
        <v>87</v>
      </c>
      <c r="BE1590" t="s">
        <v>87</v>
      </c>
    </row>
    <row r="1591" spans="1:57" hidden="1" x14ac:dyDescent="0.45">
      <c r="A1591" t="s">
        <v>3425</v>
      </c>
      <c r="B1591" t="s">
        <v>79</v>
      </c>
      <c r="C1591" t="s">
        <v>2201</v>
      </c>
      <c r="D1591" t="s">
        <v>81</v>
      </c>
      <c r="E1591" s="2" t="str">
        <f>HYPERLINK("capsilon://?command=openfolder&amp;siteaddress=FAM.docvelocity-na8.net&amp;folderid=FX182E4AC0-8FDC-043E-8820-F46DBBDEBC9A","FX22031976")</f>
        <v>FX22031976</v>
      </c>
      <c r="F1591" t="s">
        <v>19</v>
      </c>
      <c r="G1591" t="s">
        <v>19</v>
      </c>
      <c r="H1591" t="s">
        <v>82</v>
      </c>
      <c r="I1591" t="s">
        <v>3426</v>
      </c>
      <c r="J1591">
        <v>38</v>
      </c>
      <c r="K1591" t="s">
        <v>84</v>
      </c>
      <c r="L1591" t="s">
        <v>85</v>
      </c>
      <c r="M1591" t="s">
        <v>86</v>
      </c>
      <c r="N1591">
        <v>2</v>
      </c>
      <c r="O1591" s="1">
        <v>44677.666493055556</v>
      </c>
      <c r="P1591" s="1">
        <v>44677.78638888889</v>
      </c>
      <c r="Q1591">
        <v>10047</v>
      </c>
      <c r="R1591">
        <v>312</v>
      </c>
      <c r="S1591" t="b">
        <v>0</v>
      </c>
      <c r="T1591" t="s">
        <v>87</v>
      </c>
      <c r="U1591" t="b">
        <v>0</v>
      </c>
      <c r="V1591" t="s">
        <v>130</v>
      </c>
      <c r="W1591" s="1">
        <v>44677.669398148151</v>
      </c>
      <c r="X1591">
        <v>225</v>
      </c>
      <c r="Y1591">
        <v>33</v>
      </c>
      <c r="Z1591">
        <v>0</v>
      </c>
      <c r="AA1591">
        <v>33</v>
      </c>
      <c r="AB1591">
        <v>0</v>
      </c>
      <c r="AC1591">
        <v>1</v>
      </c>
      <c r="AD1591">
        <v>5</v>
      </c>
      <c r="AE1591">
        <v>0</v>
      </c>
      <c r="AF1591">
        <v>0</v>
      </c>
      <c r="AG1591">
        <v>0</v>
      </c>
      <c r="AH1591" t="s">
        <v>190</v>
      </c>
      <c r="AI1591" s="1">
        <v>44677.78638888889</v>
      </c>
      <c r="AJ1591">
        <v>39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5</v>
      </c>
      <c r="AQ1591">
        <v>0</v>
      </c>
      <c r="AR1591">
        <v>0</v>
      </c>
      <c r="AS1591">
        <v>0</v>
      </c>
      <c r="AT1591" t="s">
        <v>87</v>
      </c>
      <c r="AU1591" t="s">
        <v>87</v>
      </c>
      <c r="AV1591" t="s">
        <v>87</v>
      </c>
      <c r="AW1591" t="s">
        <v>87</v>
      </c>
      <c r="AX1591" t="s">
        <v>87</v>
      </c>
      <c r="AY1591" t="s">
        <v>87</v>
      </c>
      <c r="AZ1591" t="s">
        <v>87</v>
      </c>
      <c r="BA1591" t="s">
        <v>87</v>
      </c>
      <c r="BB1591" t="s">
        <v>87</v>
      </c>
      <c r="BC1591" t="s">
        <v>87</v>
      </c>
      <c r="BD1591" t="s">
        <v>87</v>
      </c>
      <c r="BE1591" t="s">
        <v>87</v>
      </c>
    </row>
    <row r="1592" spans="1:57" hidden="1" x14ac:dyDescent="0.45">
      <c r="A1592" t="s">
        <v>3427</v>
      </c>
      <c r="B1592" t="s">
        <v>79</v>
      </c>
      <c r="C1592" t="s">
        <v>3396</v>
      </c>
      <c r="D1592" t="s">
        <v>81</v>
      </c>
      <c r="E1592" s="2" t="str">
        <f>HYPERLINK("capsilon://?command=openfolder&amp;siteaddress=FAM.docvelocity-na8.net&amp;folderid=FXB08D60F8-C0DF-BB93-29EF-1E865A36C03D","FX22049346")</f>
        <v>FX22049346</v>
      </c>
      <c r="F1592" t="s">
        <v>19</v>
      </c>
      <c r="G1592" t="s">
        <v>19</v>
      </c>
      <c r="H1592" t="s">
        <v>82</v>
      </c>
      <c r="I1592" t="s">
        <v>3405</v>
      </c>
      <c r="J1592">
        <v>56</v>
      </c>
      <c r="K1592" t="s">
        <v>84</v>
      </c>
      <c r="L1592" t="s">
        <v>85</v>
      </c>
      <c r="M1592" t="s">
        <v>86</v>
      </c>
      <c r="N1592">
        <v>2</v>
      </c>
      <c r="O1592" s="1">
        <v>44677.74114583333</v>
      </c>
      <c r="P1592" s="1">
        <v>44677.773969907408</v>
      </c>
      <c r="Q1592">
        <v>2050</v>
      </c>
      <c r="R1592">
        <v>786</v>
      </c>
      <c r="S1592" t="b">
        <v>0</v>
      </c>
      <c r="T1592" t="s">
        <v>87</v>
      </c>
      <c r="U1592" t="b">
        <v>1</v>
      </c>
      <c r="V1592" t="s">
        <v>3131</v>
      </c>
      <c r="W1592" s="1">
        <v>44677.74627314815</v>
      </c>
      <c r="X1592">
        <v>442</v>
      </c>
      <c r="Y1592">
        <v>42</v>
      </c>
      <c r="Z1592">
        <v>0</v>
      </c>
      <c r="AA1592">
        <v>42</v>
      </c>
      <c r="AB1592">
        <v>0</v>
      </c>
      <c r="AC1592">
        <v>7</v>
      </c>
      <c r="AD1592">
        <v>14</v>
      </c>
      <c r="AE1592">
        <v>0</v>
      </c>
      <c r="AF1592">
        <v>0</v>
      </c>
      <c r="AG1592">
        <v>0</v>
      </c>
      <c r="AH1592" t="s">
        <v>99</v>
      </c>
      <c r="AI1592" s="1">
        <v>44677.773969907408</v>
      </c>
      <c r="AJ1592">
        <v>344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14</v>
      </c>
      <c r="AQ1592">
        <v>0</v>
      </c>
      <c r="AR1592">
        <v>0</v>
      </c>
      <c r="AS1592">
        <v>0</v>
      </c>
      <c r="AT1592" t="s">
        <v>87</v>
      </c>
      <c r="AU1592" t="s">
        <v>87</v>
      </c>
      <c r="AV1592" t="s">
        <v>87</v>
      </c>
      <c r="AW1592" t="s">
        <v>87</v>
      </c>
      <c r="AX1592" t="s">
        <v>87</v>
      </c>
      <c r="AY1592" t="s">
        <v>87</v>
      </c>
      <c r="AZ1592" t="s">
        <v>87</v>
      </c>
      <c r="BA1592" t="s">
        <v>87</v>
      </c>
      <c r="BB1592" t="s">
        <v>87</v>
      </c>
      <c r="BC1592" t="s">
        <v>87</v>
      </c>
      <c r="BD1592" t="s">
        <v>87</v>
      </c>
      <c r="BE1592" t="s">
        <v>87</v>
      </c>
    </row>
    <row r="1593" spans="1:57" hidden="1" x14ac:dyDescent="0.45">
      <c r="A1593" t="s">
        <v>3428</v>
      </c>
      <c r="B1593" t="s">
        <v>79</v>
      </c>
      <c r="C1593" t="s">
        <v>3429</v>
      </c>
      <c r="D1593" t="s">
        <v>81</v>
      </c>
      <c r="E1593" s="2" t="str">
        <f>HYPERLINK("capsilon://?command=openfolder&amp;siteaddress=FAM.docvelocity-na8.net&amp;folderid=FX0C0542CD-E1B4-8EDA-00E4-634C018DF8BC","FX22049756")</f>
        <v>FX22049756</v>
      </c>
      <c r="F1593" t="s">
        <v>19</v>
      </c>
      <c r="G1593" t="s">
        <v>19</v>
      </c>
      <c r="H1593" t="s">
        <v>82</v>
      </c>
      <c r="I1593" t="s">
        <v>3430</v>
      </c>
      <c r="J1593">
        <v>192</v>
      </c>
      <c r="K1593" t="s">
        <v>84</v>
      </c>
      <c r="L1593" t="s">
        <v>85</v>
      </c>
      <c r="M1593" t="s">
        <v>86</v>
      </c>
      <c r="N1593">
        <v>2</v>
      </c>
      <c r="O1593" s="1">
        <v>44677.741261574076</v>
      </c>
      <c r="P1593" s="1">
        <v>44677.796041666668</v>
      </c>
      <c r="Q1593">
        <v>2635</v>
      </c>
      <c r="R1593">
        <v>2098</v>
      </c>
      <c r="S1593" t="b">
        <v>0</v>
      </c>
      <c r="T1593" t="s">
        <v>87</v>
      </c>
      <c r="U1593" t="b">
        <v>0</v>
      </c>
      <c r="V1593" t="s">
        <v>148</v>
      </c>
      <c r="W1593" s="1">
        <v>44677.755833333336</v>
      </c>
      <c r="X1593">
        <v>1255</v>
      </c>
      <c r="Y1593">
        <v>158</v>
      </c>
      <c r="Z1593">
        <v>0</v>
      </c>
      <c r="AA1593">
        <v>158</v>
      </c>
      <c r="AB1593">
        <v>0</v>
      </c>
      <c r="AC1593">
        <v>21</v>
      </c>
      <c r="AD1593">
        <v>34</v>
      </c>
      <c r="AE1593">
        <v>0</v>
      </c>
      <c r="AF1593">
        <v>0</v>
      </c>
      <c r="AG1593">
        <v>0</v>
      </c>
      <c r="AH1593" t="s">
        <v>115</v>
      </c>
      <c r="AI1593" s="1">
        <v>44677.796041666668</v>
      </c>
      <c r="AJ1593">
        <v>812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34</v>
      </c>
      <c r="AQ1593">
        <v>0</v>
      </c>
      <c r="AR1593">
        <v>0</v>
      </c>
      <c r="AS1593">
        <v>0</v>
      </c>
      <c r="AT1593" t="s">
        <v>87</v>
      </c>
      <c r="AU1593" t="s">
        <v>87</v>
      </c>
      <c r="AV1593" t="s">
        <v>87</v>
      </c>
      <c r="AW1593" t="s">
        <v>87</v>
      </c>
      <c r="AX1593" t="s">
        <v>87</v>
      </c>
      <c r="AY1593" t="s">
        <v>87</v>
      </c>
      <c r="AZ1593" t="s">
        <v>87</v>
      </c>
      <c r="BA1593" t="s">
        <v>87</v>
      </c>
      <c r="BB1593" t="s">
        <v>87</v>
      </c>
      <c r="BC1593" t="s">
        <v>87</v>
      </c>
      <c r="BD1593" t="s">
        <v>87</v>
      </c>
      <c r="BE1593" t="s">
        <v>87</v>
      </c>
    </row>
    <row r="1594" spans="1:57" hidden="1" x14ac:dyDescent="0.45">
      <c r="A1594" t="s">
        <v>3431</v>
      </c>
      <c r="B1594" t="s">
        <v>79</v>
      </c>
      <c r="C1594" t="s">
        <v>3396</v>
      </c>
      <c r="D1594" t="s">
        <v>81</v>
      </c>
      <c r="E1594" s="2" t="str">
        <f>HYPERLINK("capsilon://?command=openfolder&amp;siteaddress=FAM.docvelocity-na8.net&amp;folderid=FXB08D60F8-C0DF-BB93-29EF-1E865A36C03D","FX22049346")</f>
        <v>FX22049346</v>
      </c>
      <c r="F1594" t="s">
        <v>19</v>
      </c>
      <c r="G1594" t="s">
        <v>19</v>
      </c>
      <c r="H1594" t="s">
        <v>82</v>
      </c>
      <c r="I1594" t="s">
        <v>3407</v>
      </c>
      <c r="J1594">
        <v>56</v>
      </c>
      <c r="K1594" t="s">
        <v>84</v>
      </c>
      <c r="L1594" t="s">
        <v>85</v>
      </c>
      <c r="M1594" t="s">
        <v>86</v>
      </c>
      <c r="N1594">
        <v>2</v>
      </c>
      <c r="O1594" s="1">
        <v>44677.742951388886</v>
      </c>
      <c r="P1594" s="1">
        <v>44677.775625000002</v>
      </c>
      <c r="Q1594">
        <v>2083</v>
      </c>
      <c r="R1594">
        <v>740</v>
      </c>
      <c r="S1594" t="b">
        <v>0</v>
      </c>
      <c r="T1594" t="s">
        <v>87</v>
      </c>
      <c r="U1594" t="b">
        <v>1</v>
      </c>
      <c r="V1594" t="s">
        <v>1394</v>
      </c>
      <c r="W1594" s="1">
        <v>44677.749074074076</v>
      </c>
      <c r="X1594">
        <v>496</v>
      </c>
      <c r="Y1594">
        <v>42</v>
      </c>
      <c r="Z1594">
        <v>0</v>
      </c>
      <c r="AA1594">
        <v>42</v>
      </c>
      <c r="AB1594">
        <v>0</v>
      </c>
      <c r="AC1594">
        <v>5</v>
      </c>
      <c r="AD1594">
        <v>14</v>
      </c>
      <c r="AE1594">
        <v>0</v>
      </c>
      <c r="AF1594">
        <v>0</v>
      </c>
      <c r="AG1594">
        <v>0</v>
      </c>
      <c r="AH1594" t="s">
        <v>115</v>
      </c>
      <c r="AI1594" s="1">
        <v>44677.775625000002</v>
      </c>
      <c r="AJ1594">
        <v>244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14</v>
      </c>
      <c r="AQ1594">
        <v>0</v>
      </c>
      <c r="AR1594">
        <v>0</v>
      </c>
      <c r="AS1594">
        <v>0</v>
      </c>
      <c r="AT1594" t="s">
        <v>87</v>
      </c>
      <c r="AU1594" t="s">
        <v>87</v>
      </c>
      <c r="AV1594" t="s">
        <v>87</v>
      </c>
      <c r="AW1594" t="s">
        <v>87</v>
      </c>
      <c r="AX1594" t="s">
        <v>87</v>
      </c>
      <c r="AY1594" t="s">
        <v>87</v>
      </c>
      <c r="AZ1594" t="s">
        <v>87</v>
      </c>
      <c r="BA1594" t="s">
        <v>87</v>
      </c>
      <c r="BB1594" t="s">
        <v>87</v>
      </c>
      <c r="BC1594" t="s">
        <v>87</v>
      </c>
      <c r="BD1594" t="s">
        <v>87</v>
      </c>
      <c r="BE1594" t="s">
        <v>87</v>
      </c>
    </row>
    <row r="1595" spans="1:57" hidden="1" x14ac:dyDescent="0.45">
      <c r="A1595" t="s">
        <v>3432</v>
      </c>
      <c r="B1595" t="s">
        <v>79</v>
      </c>
      <c r="C1595" t="s">
        <v>3410</v>
      </c>
      <c r="D1595" t="s">
        <v>81</v>
      </c>
      <c r="E1595" s="2" t="str">
        <f>HYPERLINK("capsilon://?command=openfolder&amp;siteaddress=FAM.docvelocity-na8.net&amp;folderid=FX46A00785-4473-3EA6-2BAB-DF715AB535DD","FX22049405")</f>
        <v>FX22049405</v>
      </c>
      <c r="F1595" t="s">
        <v>19</v>
      </c>
      <c r="G1595" t="s">
        <v>19</v>
      </c>
      <c r="H1595" t="s">
        <v>82</v>
      </c>
      <c r="I1595" t="s">
        <v>3411</v>
      </c>
      <c r="J1595">
        <v>458</v>
      </c>
      <c r="K1595" t="s">
        <v>84</v>
      </c>
      <c r="L1595" t="s">
        <v>85</v>
      </c>
      <c r="M1595" t="s">
        <v>86</v>
      </c>
      <c r="N1595">
        <v>2</v>
      </c>
      <c r="O1595" s="1">
        <v>44677.746319444443</v>
      </c>
      <c r="P1595" s="1">
        <v>44677.846550925926</v>
      </c>
      <c r="Q1595">
        <v>1606</v>
      </c>
      <c r="R1595">
        <v>7054</v>
      </c>
      <c r="S1595" t="b">
        <v>0</v>
      </c>
      <c r="T1595" t="s">
        <v>87</v>
      </c>
      <c r="U1595" t="b">
        <v>1</v>
      </c>
      <c r="V1595" t="s">
        <v>3131</v>
      </c>
      <c r="W1595" s="1">
        <v>44677.797094907408</v>
      </c>
      <c r="X1595">
        <v>4372</v>
      </c>
      <c r="Y1595">
        <v>383</v>
      </c>
      <c r="Z1595">
        <v>0</v>
      </c>
      <c r="AA1595">
        <v>383</v>
      </c>
      <c r="AB1595">
        <v>0</v>
      </c>
      <c r="AC1595">
        <v>69</v>
      </c>
      <c r="AD1595">
        <v>75</v>
      </c>
      <c r="AE1595">
        <v>0</v>
      </c>
      <c r="AF1595">
        <v>0</v>
      </c>
      <c r="AG1595">
        <v>0</v>
      </c>
      <c r="AH1595" t="s">
        <v>200</v>
      </c>
      <c r="AI1595" s="1">
        <v>44677.846550925926</v>
      </c>
      <c r="AJ1595">
        <v>1575</v>
      </c>
      <c r="AK1595">
        <v>5</v>
      </c>
      <c r="AL1595">
        <v>0</v>
      </c>
      <c r="AM1595">
        <v>5</v>
      </c>
      <c r="AN1595">
        <v>0</v>
      </c>
      <c r="AO1595">
        <v>4</v>
      </c>
      <c r="AP1595">
        <v>70</v>
      </c>
      <c r="AQ1595">
        <v>0</v>
      </c>
      <c r="AR1595">
        <v>0</v>
      </c>
      <c r="AS1595">
        <v>0</v>
      </c>
      <c r="AT1595" t="s">
        <v>87</v>
      </c>
      <c r="AU1595" t="s">
        <v>87</v>
      </c>
      <c r="AV1595" t="s">
        <v>87</v>
      </c>
      <c r="AW1595" t="s">
        <v>87</v>
      </c>
      <c r="AX1595" t="s">
        <v>87</v>
      </c>
      <c r="AY1595" t="s">
        <v>87</v>
      </c>
      <c r="AZ1595" t="s">
        <v>87</v>
      </c>
      <c r="BA1595" t="s">
        <v>87</v>
      </c>
      <c r="BB1595" t="s">
        <v>87</v>
      </c>
      <c r="BC1595" t="s">
        <v>87</v>
      </c>
      <c r="BD1595" t="s">
        <v>87</v>
      </c>
      <c r="BE1595" t="s">
        <v>87</v>
      </c>
    </row>
    <row r="1596" spans="1:57" hidden="1" x14ac:dyDescent="0.45">
      <c r="A1596" t="s">
        <v>3433</v>
      </c>
      <c r="B1596" t="s">
        <v>79</v>
      </c>
      <c r="C1596" t="s">
        <v>3414</v>
      </c>
      <c r="D1596" t="s">
        <v>81</v>
      </c>
      <c r="E1596" s="2" t="str">
        <f>HYPERLINK("capsilon://?command=openfolder&amp;siteaddress=FAM.docvelocity-na8.net&amp;folderid=FXC0843988-F7D3-4F57-35E4-42F64CDE7995","FX22047139")</f>
        <v>FX22047139</v>
      </c>
      <c r="F1596" t="s">
        <v>19</v>
      </c>
      <c r="G1596" t="s">
        <v>19</v>
      </c>
      <c r="H1596" t="s">
        <v>82</v>
      </c>
      <c r="I1596" t="s">
        <v>3415</v>
      </c>
      <c r="J1596">
        <v>223</v>
      </c>
      <c r="K1596" t="s">
        <v>84</v>
      </c>
      <c r="L1596" t="s">
        <v>85</v>
      </c>
      <c r="M1596" t="s">
        <v>86</v>
      </c>
      <c r="N1596">
        <v>2</v>
      </c>
      <c r="O1596" s="1">
        <v>44677.746874999997</v>
      </c>
      <c r="P1596" s="1">
        <v>44677.781909722224</v>
      </c>
      <c r="Q1596">
        <v>1114</v>
      </c>
      <c r="R1596">
        <v>1913</v>
      </c>
      <c r="S1596" t="b">
        <v>0</v>
      </c>
      <c r="T1596" t="s">
        <v>87</v>
      </c>
      <c r="U1596" t="b">
        <v>1</v>
      </c>
      <c r="V1596" t="s">
        <v>130</v>
      </c>
      <c r="W1596" s="1">
        <v>44677.761145833334</v>
      </c>
      <c r="X1596">
        <v>1228</v>
      </c>
      <c r="Y1596">
        <v>174</v>
      </c>
      <c r="Z1596">
        <v>0</v>
      </c>
      <c r="AA1596">
        <v>174</v>
      </c>
      <c r="AB1596">
        <v>0</v>
      </c>
      <c r="AC1596">
        <v>11</v>
      </c>
      <c r="AD1596">
        <v>49</v>
      </c>
      <c r="AE1596">
        <v>0</v>
      </c>
      <c r="AF1596">
        <v>0</v>
      </c>
      <c r="AG1596">
        <v>0</v>
      </c>
      <c r="AH1596" t="s">
        <v>99</v>
      </c>
      <c r="AI1596" s="1">
        <v>44677.781909722224</v>
      </c>
      <c r="AJ1596">
        <v>685</v>
      </c>
      <c r="AK1596">
        <v>10</v>
      </c>
      <c r="AL1596">
        <v>0</v>
      </c>
      <c r="AM1596">
        <v>10</v>
      </c>
      <c r="AN1596">
        <v>0</v>
      </c>
      <c r="AO1596">
        <v>10</v>
      </c>
      <c r="AP1596">
        <v>39</v>
      </c>
      <c r="AQ1596">
        <v>0</v>
      </c>
      <c r="AR1596">
        <v>0</v>
      </c>
      <c r="AS1596">
        <v>0</v>
      </c>
      <c r="AT1596" t="s">
        <v>87</v>
      </c>
      <c r="AU1596" t="s">
        <v>87</v>
      </c>
      <c r="AV1596" t="s">
        <v>87</v>
      </c>
      <c r="AW1596" t="s">
        <v>87</v>
      </c>
      <c r="AX1596" t="s">
        <v>87</v>
      </c>
      <c r="AY1596" t="s">
        <v>87</v>
      </c>
      <c r="AZ1596" t="s">
        <v>87</v>
      </c>
      <c r="BA1596" t="s">
        <v>87</v>
      </c>
      <c r="BB1596" t="s">
        <v>87</v>
      </c>
      <c r="BC1596" t="s">
        <v>87</v>
      </c>
      <c r="BD1596" t="s">
        <v>87</v>
      </c>
      <c r="BE1596" t="s">
        <v>87</v>
      </c>
    </row>
    <row r="1597" spans="1:57" hidden="1" x14ac:dyDescent="0.45">
      <c r="A1597" t="s">
        <v>3434</v>
      </c>
      <c r="B1597" t="s">
        <v>79</v>
      </c>
      <c r="C1597" t="s">
        <v>3417</v>
      </c>
      <c r="D1597" t="s">
        <v>81</v>
      </c>
      <c r="E1597" s="2" t="str">
        <f>HYPERLINK("capsilon://?command=openfolder&amp;siteaddress=FAM.docvelocity-na8.net&amp;folderid=FXA5FE0E37-81FD-E648-0364-AC5A435A87D6","FX22049188")</f>
        <v>FX22049188</v>
      </c>
      <c r="F1597" t="s">
        <v>19</v>
      </c>
      <c r="G1597" t="s">
        <v>19</v>
      </c>
      <c r="H1597" t="s">
        <v>82</v>
      </c>
      <c r="I1597" t="s">
        <v>3418</v>
      </c>
      <c r="J1597">
        <v>301</v>
      </c>
      <c r="K1597" t="s">
        <v>84</v>
      </c>
      <c r="L1597" t="s">
        <v>85</v>
      </c>
      <c r="M1597" t="s">
        <v>86</v>
      </c>
      <c r="N1597">
        <v>2</v>
      </c>
      <c r="O1597" s="1">
        <v>44677.749166666668</v>
      </c>
      <c r="P1597" s="1">
        <v>44677.786898148152</v>
      </c>
      <c r="Q1597">
        <v>694</v>
      </c>
      <c r="R1597">
        <v>2566</v>
      </c>
      <c r="S1597" t="b">
        <v>0</v>
      </c>
      <c r="T1597" t="s">
        <v>87</v>
      </c>
      <c r="U1597" t="b">
        <v>1</v>
      </c>
      <c r="V1597" t="s">
        <v>133</v>
      </c>
      <c r="W1597" s="1">
        <v>44677.767395833333</v>
      </c>
      <c r="X1597">
        <v>1562</v>
      </c>
      <c r="Y1597">
        <v>252</v>
      </c>
      <c r="Z1597">
        <v>0</v>
      </c>
      <c r="AA1597">
        <v>252</v>
      </c>
      <c r="AB1597">
        <v>0</v>
      </c>
      <c r="AC1597">
        <v>33</v>
      </c>
      <c r="AD1597">
        <v>49</v>
      </c>
      <c r="AE1597">
        <v>0</v>
      </c>
      <c r="AF1597">
        <v>0</v>
      </c>
      <c r="AG1597">
        <v>0</v>
      </c>
      <c r="AH1597" t="s">
        <v>182</v>
      </c>
      <c r="AI1597" s="1">
        <v>44677.786898148152</v>
      </c>
      <c r="AJ1597">
        <v>1004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49</v>
      </c>
      <c r="AQ1597">
        <v>0</v>
      </c>
      <c r="AR1597">
        <v>0</v>
      </c>
      <c r="AS1597">
        <v>0</v>
      </c>
      <c r="AT1597" t="s">
        <v>87</v>
      </c>
      <c r="AU1597" t="s">
        <v>87</v>
      </c>
      <c r="AV1597" t="s">
        <v>87</v>
      </c>
      <c r="AW1597" t="s">
        <v>87</v>
      </c>
      <c r="AX1597" t="s">
        <v>87</v>
      </c>
      <c r="AY1597" t="s">
        <v>87</v>
      </c>
      <c r="AZ1597" t="s">
        <v>87</v>
      </c>
      <c r="BA1597" t="s">
        <v>87</v>
      </c>
      <c r="BB1597" t="s">
        <v>87</v>
      </c>
      <c r="BC1597" t="s">
        <v>87</v>
      </c>
      <c r="BD1597" t="s">
        <v>87</v>
      </c>
      <c r="BE1597" t="s">
        <v>87</v>
      </c>
    </row>
    <row r="1598" spans="1:57" hidden="1" x14ac:dyDescent="0.45">
      <c r="A1598" t="s">
        <v>3435</v>
      </c>
      <c r="B1598" t="s">
        <v>79</v>
      </c>
      <c r="C1598" t="s">
        <v>3436</v>
      </c>
      <c r="D1598" t="s">
        <v>81</v>
      </c>
      <c r="E1598" s="2" t="str">
        <f>HYPERLINK("capsilon://?command=openfolder&amp;siteaddress=FAM.docvelocity-na8.net&amp;folderid=FX6D8282BD-9F18-F848-BCAE-59E1FB2F192C","FX22049722")</f>
        <v>FX22049722</v>
      </c>
      <c r="F1598" t="s">
        <v>19</v>
      </c>
      <c r="G1598" t="s">
        <v>19</v>
      </c>
      <c r="H1598" t="s">
        <v>82</v>
      </c>
      <c r="I1598" t="s">
        <v>3437</v>
      </c>
      <c r="J1598">
        <v>141</v>
      </c>
      <c r="K1598" t="s">
        <v>84</v>
      </c>
      <c r="L1598" t="s">
        <v>85</v>
      </c>
      <c r="M1598" t="s">
        <v>86</v>
      </c>
      <c r="N1598">
        <v>2</v>
      </c>
      <c r="O1598" s="1">
        <v>44677.760578703703</v>
      </c>
      <c r="P1598" s="1">
        <v>44677.797731481478</v>
      </c>
      <c r="Q1598">
        <v>1833</v>
      </c>
      <c r="R1598">
        <v>1377</v>
      </c>
      <c r="S1598" t="b">
        <v>0</v>
      </c>
      <c r="T1598" t="s">
        <v>87</v>
      </c>
      <c r="U1598" t="b">
        <v>0</v>
      </c>
      <c r="V1598" t="s">
        <v>531</v>
      </c>
      <c r="W1598" s="1">
        <v>44677.770115740743</v>
      </c>
      <c r="X1598">
        <v>818</v>
      </c>
      <c r="Y1598">
        <v>112</v>
      </c>
      <c r="Z1598">
        <v>0</v>
      </c>
      <c r="AA1598">
        <v>112</v>
      </c>
      <c r="AB1598">
        <v>0</v>
      </c>
      <c r="AC1598">
        <v>48</v>
      </c>
      <c r="AD1598">
        <v>29</v>
      </c>
      <c r="AE1598">
        <v>0</v>
      </c>
      <c r="AF1598">
        <v>0</v>
      </c>
      <c r="AG1598">
        <v>0</v>
      </c>
      <c r="AH1598" t="s">
        <v>99</v>
      </c>
      <c r="AI1598" s="1">
        <v>44677.797731481478</v>
      </c>
      <c r="AJ1598">
        <v>526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29</v>
      </c>
      <c r="AQ1598">
        <v>0</v>
      </c>
      <c r="AR1598">
        <v>0</v>
      </c>
      <c r="AS1598">
        <v>0</v>
      </c>
      <c r="AT1598" t="s">
        <v>87</v>
      </c>
      <c r="AU1598" t="s">
        <v>87</v>
      </c>
      <c r="AV1598" t="s">
        <v>87</v>
      </c>
      <c r="AW1598" t="s">
        <v>87</v>
      </c>
      <c r="AX1598" t="s">
        <v>87</v>
      </c>
      <c r="AY1598" t="s">
        <v>87</v>
      </c>
      <c r="AZ1598" t="s">
        <v>87</v>
      </c>
      <c r="BA1598" t="s">
        <v>87</v>
      </c>
      <c r="BB1598" t="s">
        <v>87</v>
      </c>
      <c r="BC1598" t="s">
        <v>87</v>
      </c>
      <c r="BD1598" t="s">
        <v>87</v>
      </c>
      <c r="BE1598" t="s">
        <v>87</v>
      </c>
    </row>
    <row r="1599" spans="1:57" hidden="1" x14ac:dyDescent="0.45">
      <c r="A1599" t="s">
        <v>3438</v>
      </c>
      <c r="B1599" t="s">
        <v>79</v>
      </c>
      <c r="C1599" t="s">
        <v>3439</v>
      </c>
      <c r="D1599" t="s">
        <v>81</v>
      </c>
      <c r="E1599" s="2" t="str">
        <f>HYPERLINK("capsilon://?command=openfolder&amp;siteaddress=FAM.docvelocity-na8.net&amp;folderid=FX620506F4-59AD-48FA-9C5C-E9C0EF499702","FX22049537")</f>
        <v>FX22049537</v>
      </c>
      <c r="F1599" t="s">
        <v>19</v>
      </c>
      <c r="G1599" t="s">
        <v>19</v>
      </c>
      <c r="H1599" t="s">
        <v>82</v>
      </c>
      <c r="I1599" t="s">
        <v>3440</v>
      </c>
      <c r="J1599">
        <v>168</v>
      </c>
      <c r="K1599" t="s">
        <v>84</v>
      </c>
      <c r="L1599" t="s">
        <v>85</v>
      </c>
      <c r="M1599" t="s">
        <v>86</v>
      </c>
      <c r="N1599">
        <v>1</v>
      </c>
      <c r="O1599" s="1">
        <v>44677.773425925923</v>
      </c>
      <c r="P1599" s="1">
        <v>44677.859432870369</v>
      </c>
      <c r="Q1599">
        <v>7080</v>
      </c>
      <c r="R1599">
        <v>351</v>
      </c>
      <c r="S1599" t="b">
        <v>0</v>
      </c>
      <c r="T1599" t="s">
        <v>87</v>
      </c>
      <c r="U1599" t="b">
        <v>0</v>
      </c>
      <c r="V1599" t="s">
        <v>320</v>
      </c>
      <c r="W1599" s="1">
        <v>44677.859432870369</v>
      </c>
      <c r="X1599">
        <v>210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168</v>
      </c>
      <c r="AE1599">
        <v>142</v>
      </c>
      <c r="AF1599">
        <v>0</v>
      </c>
      <c r="AG1599">
        <v>5</v>
      </c>
      <c r="AH1599" t="s">
        <v>87</v>
      </c>
      <c r="AI1599" t="s">
        <v>87</v>
      </c>
      <c r="AJ1599" t="s">
        <v>87</v>
      </c>
      <c r="AK1599" t="s">
        <v>87</v>
      </c>
      <c r="AL1599" t="s">
        <v>87</v>
      </c>
      <c r="AM1599" t="s">
        <v>87</v>
      </c>
      <c r="AN1599" t="s">
        <v>87</v>
      </c>
      <c r="AO1599" t="s">
        <v>87</v>
      </c>
      <c r="AP1599" t="s">
        <v>87</v>
      </c>
      <c r="AQ1599" t="s">
        <v>87</v>
      </c>
      <c r="AR1599" t="s">
        <v>87</v>
      </c>
      <c r="AS1599" t="s">
        <v>87</v>
      </c>
      <c r="AT1599" t="s">
        <v>87</v>
      </c>
      <c r="AU1599" t="s">
        <v>87</v>
      </c>
      <c r="AV1599" t="s">
        <v>87</v>
      </c>
      <c r="AW1599" t="s">
        <v>87</v>
      </c>
      <c r="AX1599" t="s">
        <v>87</v>
      </c>
      <c r="AY1599" t="s">
        <v>87</v>
      </c>
      <c r="AZ1599" t="s">
        <v>87</v>
      </c>
      <c r="BA1599" t="s">
        <v>87</v>
      </c>
      <c r="BB1599" t="s">
        <v>87</v>
      </c>
      <c r="BC1599" t="s">
        <v>87</v>
      </c>
      <c r="BD1599" t="s">
        <v>87</v>
      </c>
      <c r="BE1599" t="s">
        <v>87</v>
      </c>
    </row>
    <row r="1600" spans="1:57" hidden="1" x14ac:dyDescent="0.45">
      <c r="A1600" t="s">
        <v>3441</v>
      </c>
      <c r="B1600" t="s">
        <v>79</v>
      </c>
      <c r="C1600" t="s">
        <v>3442</v>
      </c>
      <c r="D1600" t="s">
        <v>81</v>
      </c>
      <c r="E1600" s="2" t="str">
        <f t="shared" ref="E1600:E1617" si="39">HYPERLINK("capsilon://?command=openfolder&amp;siteaddress=FAM.docvelocity-na8.net&amp;folderid=FX03E87AAC-F24F-54A9-D13F-5A57E95D9515","FX22047252")</f>
        <v>FX22047252</v>
      </c>
      <c r="F1600" t="s">
        <v>19</v>
      </c>
      <c r="G1600" t="s">
        <v>19</v>
      </c>
      <c r="H1600" t="s">
        <v>82</v>
      </c>
      <c r="I1600" t="s">
        <v>3443</v>
      </c>
      <c r="J1600">
        <v>70</v>
      </c>
      <c r="K1600" t="s">
        <v>84</v>
      </c>
      <c r="L1600" t="s">
        <v>85</v>
      </c>
      <c r="M1600" t="s">
        <v>86</v>
      </c>
      <c r="N1600">
        <v>2</v>
      </c>
      <c r="O1600" s="1">
        <v>44677.794733796298</v>
      </c>
      <c r="P1600" s="1">
        <v>44677.833645833336</v>
      </c>
      <c r="Q1600">
        <v>1560</v>
      </c>
      <c r="R1600">
        <v>1802</v>
      </c>
      <c r="S1600" t="b">
        <v>0</v>
      </c>
      <c r="T1600" t="s">
        <v>87</v>
      </c>
      <c r="U1600" t="b">
        <v>0</v>
      </c>
      <c r="V1600" t="s">
        <v>1549</v>
      </c>
      <c r="W1600" s="1">
        <v>44677.811388888891</v>
      </c>
      <c r="X1600">
        <v>1428</v>
      </c>
      <c r="Y1600">
        <v>65</v>
      </c>
      <c r="Z1600">
        <v>0</v>
      </c>
      <c r="AA1600">
        <v>65</v>
      </c>
      <c r="AB1600">
        <v>0</v>
      </c>
      <c r="AC1600">
        <v>2</v>
      </c>
      <c r="AD1600">
        <v>5</v>
      </c>
      <c r="AE1600">
        <v>0</v>
      </c>
      <c r="AF1600">
        <v>0</v>
      </c>
      <c r="AG1600">
        <v>0</v>
      </c>
      <c r="AH1600" t="s">
        <v>240</v>
      </c>
      <c r="AI1600" s="1">
        <v>44677.833645833336</v>
      </c>
      <c r="AJ1600">
        <v>362</v>
      </c>
      <c r="AK1600">
        <v>2</v>
      </c>
      <c r="AL1600">
        <v>0</v>
      </c>
      <c r="AM1600">
        <v>2</v>
      </c>
      <c r="AN1600">
        <v>0</v>
      </c>
      <c r="AO1600">
        <v>2</v>
      </c>
      <c r="AP1600">
        <v>3</v>
      </c>
      <c r="AQ1600">
        <v>0</v>
      </c>
      <c r="AR1600">
        <v>0</v>
      </c>
      <c r="AS1600">
        <v>0</v>
      </c>
      <c r="AT1600" t="s">
        <v>87</v>
      </c>
      <c r="AU1600" t="s">
        <v>87</v>
      </c>
      <c r="AV1600" t="s">
        <v>87</v>
      </c>
      <c r="AW1600" t="s">
        <v>87</v>
      </c>
      <c r="AX1600" t="s">
        <v>87</v>
      </c>
      <c r="AY1600" t="s">
        <v>87</v>
      </c>
      <c r="AZ1600" t="s">
        <v>87</v>
      </c>
      <c r="BA1600" t="s">
        <v>87</v>
      </c>
      <c r="BB1600" t="s">
        <v>87</v>
      </c>
      <c r="BC1600" t="s">
        <v>87</v>
      </c>
      <c r="BD1600" t="s">
        <v>87</v>
      </c>
      <c r="BE1600" t="s">
        <v>87</v>
      </c>
    </row>
    <row r="1601" spans="1:57" hidden="1" x14ac:dyDescent="0.45">
      <c r="A1601" t="s">
        <v>3444</v>
      </c>
      <c r="B1601" t="s">
        <v>79</v>
      </c>
      <c r="C1601" t="s">
        <v>3442</v>
      </c>
      <c r="D1601" t="s">
        <v>81</v>
      </c>
      <c r="E1601" s="2" t="str">
        <f t="shared" si="39"/>
        <v>FX22047252</v>
      </c>
      <c r="F1601" t="s">
        <v>19</v>
      </c>
      <c r="G1601" t="s">
        <v>19</v>
      </c>
      <c r="H1601" t="s">
        <v>82</v>
      </c>
      <c r="I1601" t="s">
        <v>3445</v>
      </c>
      <c r="J1601">
        <v>70</v>
      </c>
      <c r="K1601" t="s">
        <v>84</v>
      </c>
      <c r="L1601" t="s">
        <v>85</v>
      </c>
      <c r="M1601" t="s">
        <v>86</v>
      </c>
      <c r="N1601">
        <v>2</v>
      </c>
      <c r="O1601" s="1">
        <v>44677.794942129629</v>
      </c>
      <c r="P1601" s="1">
        <v>44677.837175925924</v>
      </c>
      <c r="Q1601">
        <v>2863</v>
      </c>
      <c r="R1601">
        <v>786</v>
      </c>
      <c r="S1601" t="b">
        <v>0</v>
      </c>
      <c r="T1601" t="s">
        <v>87</v>
      </c>
      <c r="U1601" t="b">
        <v>0</v>
      </c>
      <c r="V1601" t="s">
        <v>1394</v>
      </c>
      <c r="W1601" s="1">
        <v>44677.798993055556</v>
      </c>
      <c r="X1601">
        <v>284</v>
      </c>
      <c r="Y1601">
        <v>65</v>
      </c>
      <c r="Z1601">
        <v>0</v>
      </c>
      <c r="AA1601">
        <v>65</v>
      </c>
      <c r="AB1601">
        <v>0</v>
      </c>
      <c r="AC1601">
        <v>5</v>
      </c>
      <c r="AD1601">
        <v>5</v>
      </c>
      <c r="AE1601">
        <v>0</v>
      </c>
      <c r="AF1601">
        <v>0</v>
      </c>
      <c r="AG1601">
        <v>0</v>
      </c>
      <c r="AH1601" t="s">
        <v>299</v>
      </c>
      <c r="AI1601" s="1">
        <v>44677.837175925924</v>
      </c>
      <c r="AJ1601">
        <v>502</v>
      </c>
      <c r="AK1601">
        <v>4</v>
      </c>
      <c r="AL1601">
        <v>0</v>
      </c>
      <c r="AM1601">
        <v>4</v>
      </c>
      <c r="AN1601">
        <v>0</v>
      </c>
      <c r="AO1601">
        <v>4</v>
      </c>
      <c r="AP1601">
        <v>1</v>
      </c>
      <c r="AQ1601">
        <v>0</v>
      </c>
      <c r="AR1601">
        <v>0</v>
      </c>
      <c r="AS1601">
        <v>0</v>
      </c>
      <c r="AT1601" t="s">
        <v>87</v>
      </c>
      <c r="AU1601" t="s">
        <v>87</v>
      </c>
      <c r="AV1601" t="s">
        <v>87</v>
      </c>
      <c r="AW1601" t="s">
        <v>87</v>
      </c>
      <c r="AX1601" t="s">
        <v>87</v>
      </c>
      <c r="AY1601" t="s">
        <v>87</v>
      </c>
      <c r="AZ1601" t="s">
        <v>87</v>
      </c>
      <c r="BA1601" t="s">
        <v>87</v>
      </c>
      <c r="BB1601" t="s">
        <v>87</v>
      </c>
      <c r="BC1601" t="s">
        <v>87</v>
      </c>
      <c r="BD1601" t="s">
        <v>87</v>
      </c>
      <c r="BE1601" t="s">
        <v>87</v>
      </c>
    </row>
    <row r="1602" spans="1:57" hidden="1" x14ac:dyDescent="0.45">
      <c r="A1602" t="s">
        <v>3446</v>
      </c>
      <c r="B1602" t="s">
        <v>79</v>
      </c>
      <c r="C1602" t="s">
        <v>3442</v>
      </c>
      <c r="D1602" t="s">
        <v>81</v>
      </c>
      <c r="E1602" s="2" t="str">
        <f t="shared" si="39"/>
        <v>FX22047252</v>
      </c>
      <c r="F1602" t="s">
        <v>19</v>
      </c>
      <c r="G1602" t="s">
        <v>19</v>
      </c>
      <c r="H1602" t="s">
        <v>82</v>
      </c>
      <c r="I1602" t="s">
        <v>3447</v>
      </c>
      <c r="J1602">
        <v>60</v>
      </c>
      <c r="K1602" t="s">
        <v>84</v>
      </c>
      <c r="L1602" t="s">
        <v>85</v>
      </c>
      <c r="M1602" t="s">
        <v>86</v>
      </c>
      <c r="N1602">
        <v>2</v>
      </c>
      <c r="O1602" s="1">
        <v>44677.795092592591</v>
      </c>
      <c r="P1602" s="1">
        <v>44677.8362037037</v>
      </c>
      <c r="Q1602">
        <v>2985</v>
      </c>
      <c r="R1602">
        <v>567</v>
      </c>
      <c r="S1602" t="b">
        <v>0</v>
      </c>
      <c r="T1602" t="s">
        <v>87</v>
      </c>
      <c r="U1602" t="b">
        <v>0</v>
      </c>
      <c r="V1602" t="s">
        <v>531</v>
      </c>
      <c r="W1602" s="1">
        <v>44677.80028935185</v>
      </c>
      <c r="X1602">
        <v>347</v>
      </c>
      <c r="Y1602">
        <v>55</v>
      </c>
      <c r="Z1602">
        <v>0</v>
      </c>
      <c r="AA1602">
        <v>55</v>
      </c>
      <c r="AB1602">
        <v>0</v>
      </c>
      <c r="AC1602">
        <v>7</v>
      </c>
      <c r="AD1602">
        <v>5</v>
      </c>
      <c r="AE1602">
        <v>0</v>
      </c>
      <c r="AF1602">
        <v>0</v>
      </c>
      <c r="AG1602">
        <v>0</v>
      </c>
      <c r="AH1602" t="s">
        <v>240</v>
      </c>
      <c r="AI1602" s="1">
        <v>44677.8362037037</v>
      </c>
      <c r="AJ1602">
        <v>220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5</v>
      </c>
      <c r="AQ1602">
        <v>0</v>
      </c>
      <c r="AR1602">
        <v>0</v>
      </c>
      <c r="AS1602">
        <v>0</v>
      </c>
      <c r="AT1602" t="s">
        <v>87</v>
      </c>
      <c r="AU1602" t="s">
        <v>87</v>
      </c>
      <c r="AV1602" t="s">
        <v>87</v>
      </c>
      <c r="AW1602" t="s">
        <v>87</v>
      </c>
      <c r="AX1602" t="s">
        <v>87</v>
      </c>
      <c r="AY1602" t="s">
        <v>87</v>
      </c>
      <c r="AZ1602" t="s">
        <v>87</v>
      </c>
      <c r="BA1602" t="s">
        <v>87</v>
      </c>
      <c r="BB1602" t="s">
        <v>87</v>
      </c>
      <c r="BC1602" t="s">
        <v>87</v>
      </c>
      <c r="BD1602" t="s">
        <v>87</v>
      </c>
      <c r="BE1602" t="s">
        <v>87</v>
      </c>
    </row>
    <row r="1603" spans="1:57" hidden="1" x14ac:dyDescent="0.45">
      <c r="A1603" t="s">
        <v>3448</v>
      </c>
      <c r="B1603" t="s">
        <v>79</v>
      </c>
      <c r="C1603" t="s">
        <v>3442</v>
      </c>
      <c r="D1603" t="s">
        <v>81</v>
      </c>
      <c r="E1603" s="2" t="str">
        <f t="shared" si="39"/>
        <v>FX22047252</v>
      </c>
      <c r="F1603" t="s">
        <v>19</v>
      </c>
      <c r="G1603" t="s">
        <v>19</v>
      </c>
      <c r="H1603" t="s">
        <v>82</v>
      </c>
      <c r="I1603" t="s">
        <v>3449</v>
      </c>
      <c r="J1603">
        <v>60</v>
      </c>
      <c r="K1603" t="s">
        <v>84</v>
      </c>
      <c r="L1603" t="s">
        <v>85</v>
      </c>
      <c r="M1603" t="s">
        <v>86</v>
      </c>
      <c r="N1603">
        <v>2</v>
      </c>
      <c r="O1603" s="1">
        <v>44677.795173611114</v>
      </c>
      <c r="P1603" s="1">
        <v>44677.838240740741</v>
      </c>
      <c r="Q1603">
        <v>3136</v>
      </c>
      <c r="R1603">
        <v>585</v>
      </c>
      <c r="S1603" t="b">
        <v>0</v>
      </c>
      <c r="T1603" t="s">
        <v>87</v>
      </c>
      <c r="U1603" t="b">
        <v>0</v>
      </c>
      <c r="V1603" t="s">
        <v>3131</v>
      </c>
      <c r="W1603" s="1">
        <v>44677.801157407404</v>
      </c>
      <c r="X1603">
        <v>328</v>
      </c>
      <c r="Y1603">
        <v>55</v>
      </c>
      <c r="Z1603">
        <v>0</v>
      </c>
      <c r="AA1603">
        <v>55</v>
      </c>
      <c r="AB1603">
        <v>0</v>
      </c>
      <c r="AC1603">
        <v>5</v>
      </c>
      <c r="AD1603">
        <v>5</v>
      </c>
      <c r="AE1603">
        <v>0</v>
      </c>
      <c r="AF1603">
        <v>0</v>
      </c>
      <c r="AG1603">
        <v>0</v>
      </c>
      <c r="AH1603" t="s">
        <v>1193</v>
      </c>
      <c r="AI1603" s="1">
        <v>44677.838240740741</v>
      </c>
      <c r="AJ1603">
        <v>257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5</v>
      </c>
      <c r="AQ1603">
        <v>0</v>
      </c>
      <c r="AR1603">
        <v>0</v>
      </c>
      <c r="AS1603">
        <v>0</v>
      </c>
      <c r="AT1603" t="s">
        <v>87</v>
      </c>
      <c r="AU1603" t="s">
        <v>87</v>
      </c>
      <c r="AV1603" t="s">
        <v>87</v>
      </c>
      <c r="AW1603" t="s">
        <v>87</v>
      </c>
      <c r="AX1603" t="s">
        <v>87</v>
      </c>
      <c r="AY1603" t="s">
        <v>87</v>
      </c>
      <c r="AZ1603" t="s">
        <v>87</v>
      </c>
      <c r="BA1603" t="s">
        <v>87</v>
      </c>
      <c r="BB1603" t="s">
        <v>87</v>
      </c>
      <c r="BC1603" t="s">
        <v>87</v>
      </c>
      <c r="BD1603" t="s">
        <v>87</v>
      </c>
      <c r="BE1603" t="s">
        <v>87</v>
      </c>
    </row>
    <row r="1604" spans="1:57" hidden="1" x14ac:dyDescent="0.45">
      <c r="A1604" t="s">
        <v>3450</v>
      </c>
      <c r="B1604" t="s">
        <v>79</v>
      </c>
      <c r="C1604" t="s">
        <v>3442</v>
      </c>
      <c r="D1604" t="s">
        <v>81</v>
      </c>
      <c r="E1604" s="2" t="str">
        <f t="shared" si="39"/>
        <v>FX22047252</v>
      </c>
      <c r="F1604" t="s">
        <v>19</v>
      </c>
      <c r="G1604" t="s">
        <v>19</v>
      </c>
      <c r="H1604" t="s">
        <v>82</v>
      </c>
      <c r="I1604" t="s">
        <v>3451</v>
      </c>
      <c r="J1604">
        <v>60</v>
      </c>
      <c r="K1604" t="s">
        <v>84</v>
      </c>
      <c r="L1604" t="s">
        <v>85</v>
      </c>
      <c r="M1604" t="s">
        <v>86</v>
      </c>
      <c r="N1604">
        <v>2</v>
      </c>
      <c r="O1604" s="1">
        <v>44677.795312499999</v>
      </c>
      <c r="P1604" s="1">
        <v>44677.849629629629</v>
      </c>
      <c r="Q1604">
        <v>4067</v>
      </c>
      <c r="R1604">
        <v>626</v>
      </c>
      <c r="S1604" t="b">
        <v>0</v>
      </c>
      <c r="T1604" t="s">
        <v>87</v>
      </c>
      <c r="U1604" t="b">
        <v>0</v>
      </c>
      <c r="V1604" t="s">
        <v>531</v>
      </c>
      <c r="W1604" s="1">
        <v>44677.802824074075</v>
      </c>
      <c r="X1604">
        <v>218</v>
      </c>
      <c r="Y1604">
        <v>52</v>
      </c>
      <c r="Z1604">
        <v>0</v>
      </c>
      <c r="AA1604">
        <v>52</v>
      </c>
      <c r="AB1604">
        <v>0</v>
      </c>
      <c r="AC1604">
        <v>5</v>
      </c>
      <c r="AD1604">
        <v>8</v>
      </c>
      <c r="AE1604">
        <v>0</v>
      </c>
      <c r="AF1604">
        <v>0</v>
      </c>
      <c r="AG1604">
        <v>0</v>
      </c>
      <c r="AH1604" t="s">
        <v>200</v>
      </c>
      <c r="AI1604" s="1">
        <v>44677.849629629629</v>
      </c>
      <c r="AJ1604">
        <v>265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8</v>
      </c>
      <c r="AQ1604">
        <v>0</v>
      </c>
      <c r="AR1604">
        <v>0</v>
      </c>
      <c r="AS1604">
        <v>0</v>
      </c>
      <c r="AT1604" t="s">
        <v>87</v>
      </c>
      <c r="AU1604" t="s">
        <v>87</v>
      </c>
      <c r="AV1604" t="s">
        <v>87</v>
      </c>
      <c r="AW1604" t="s">
        <v>87</v>
      </c>
      <c r="AX1604" t="s">
        <v>87</v>
      </c>
      <c r="AY1604" t="s">
        <v>87</v>
      </c>
      <c r="AZ1604" t="s">
        <v>87</v>
      </c>
      <c r="BA1604" t="s">
        <v>87</v>
      </c>
      <c r="BB1604" t="s">
        <v>87</v>
      </c>
      <c r="BC1604" t="s">
        <v>87</v>
      </c>
      <c r="BD1604" t="s">
        <v>87</v>
      </c>
      <c r="BE1604" t="s">
        <v>87</v>
      </c>
    </row>
    <row r="1605" spans="1:57" hidden="1" x14ac:dyDescent="0.45">
      <c r="A1605" t="s">
        <v>3452</v>
      </c>
      <c r="B1605" t="s">
        <v>79</v>
      </c>
      <c r="C1605" t="s">
        <v>3442</v>
      </c>
      <c r="D1605" t="s">
        <v>81</v>
      </c>
      <c r="E1605" s="2" t="str">
        <f t="shared" si="39"/>
        <v>FX22047252</v>
      </c>
      <c r="F1605" t="s">
        <v>19</v>
      </c>
      <c r="G1605" t="s">
        <v>19</v>
      </c>
      <c r="H1605" t="s">
        <v>82</v>
      </c>
      <c r="I1605" t="s">
        <v>3453</v>
      </c>
      <c r="J1605">
        <v>57</v>
      </c>
      <c r="K1605" t="s">
        <v>84</v>
      </c>
      <c r="L1605" t="s">
        <v>85</v>
      </c>
      <c r="M1605" t="s">
        <v>86</v>
      </c>
      <c r="N1605">
        <v>2</v>
      </c>
      <c r="O1605" s="1">
        <v>44677.795347222222</v>
      </c>
      <c r="P1605" s="1">
        <v>44677.851134259261</v>
      </c>
      <c r="Q1605">
        <v>4183</v>
      </c>
      <c r="R1605">
        <v>637</v>
      </c>
      <c r="S1605" t="b">
        <v>0</v>
      </c>
      <c r="T1605" t="s">
        <v>87</v>
      </c>
      <c r="U1605" t="b">
        <v>0</v>
      </c>
      <c r="V1605" t="s">
        <v>1394</v>
      </c>
      <c r="W1605" s="1">
        <v>44677.804791666669</v>
      </c>
      <c r="X1605">
        <v>500</v>
      </c>
      <c r="Y1605">
        <v>49</v>
      </c>
      <c r="Z1605">
        <v>0</v>
      </c>
      <c r="AA1605">
        <v>49</v>
      </c>
      <c r="AB1605">
        <v>0</v>
      </c>
      <c r="AC1605">
        <v>2</v>
      </c>
      <c r="AD1605">
        <v>8</v>
      </c>
      <c r="AE1605">
        <v>0</v>
      </c>
      <c r="AF1605">
        <v>0</v>
      </c>
      <c r="AG1605">
        <v>0</v>
      </c>
      <c r="AH1605" t="s">
        <v>200</v>
      </c>
      <c r="AI1605" s="1">
        <v>44677.851134259261</v>
      </c>
      <c r="AJ1605">
        <v>129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8</v>
      </c>
      <c r="AQ1605">
        <v>0</v>
      </c>
      <c r="AR1605">
        <v>0</v>
      </c>
      <c r="AS1605">
        <v>0</v>
      </c>
      <c r="AT1605" t="s">
        <v>87</v>
      </c>
      <c r="AU1605" t="s">
        <v>87</v>
      </c>
      <c r="AV1605" t="s">
        <v>87</v>
      </c>
      <c r="AW1605" t="s">
        <v>87</v>
      </c>
      <c r="AX1605" t="s">
        <v>87</v>
      </c>
      <c r="AY1605" t="s">
        <v>87</v>
      </c>
      <c r="AZ1605" t="s">
        <v>87</v>
      </c>
      <c r="BA1605" t="s">
        <v>87</v>
      </c>
      <c r="BB1605" t="s">
        <v>87</v>
      </c>
      <c r="BC1605" t="s">
        <v>87</v>
      </c>
      <c r="BD1605" t="s">
        <v>87</v>
      </c>
      <c r="BE1605" t="s">
        <v>87</v>
      </c>
    </row>
    <row r="1606" spans="1:57" hidden="1" x14ac:dyDescent="0.45">
      <c r="A1606" t="s">
        <v>3454</v>
      </c>
      <c r="B1606" t="s">
        <v>79</v>
      </c>
      <c r="C1606" t="s">
        <v>3442</v>
      </c>
      <c r="D1606" t="s">
        <v>81</v>
      </c>
      <c r="E1606" s="2" t="str">
        <f t="shared" si="39"/>
        <v>FX22047252</v>
      </c>
      <c r="F1606" t="s">
        <v>19</v>
      </c>
      <c r="G1606" t="s">
        <v>19</v>
      </c>
      <c r="H1606" t="s">
        <v>82</v>
      </c>
      <c r="I1606" t="s">
        <v>3455</v>
      </c>
      <c r="J1606">
        <v>108</v>
      </c>
      <c r="K1606" t="s">
        <v>84</v>
      </c>
      <c r="L1606" t="s">
        <v>85</v>
      </c>
      <c r="M1606" t="s">
        <v>86</v>
      </c>
      <c r="N1606">
        <v>2</v>
      </c>
      <c r="O1606" s="1">
        <v>44677.795624999999</v>
      </c>
      <c r="P1606" s="1">
        <v>44677.857106481482</v>
      </c>
      <c r="Q1606">
        <v>4566</v>
      </c>
      <c r="R1606">
        <v>746</v>
      </c>
      <c r="S1606" t="b">
        <v>0</v>
      </c>
      <c r="T1606" t="s">
        <v>87</v>
      </c>
      <c r="U1606" t="b">
        <v>0</v>
      </c>
      <c r="V1606" t="s">
        <v>3131</v>
      </c>
      <c r="W1606" s="1">
        <v>44677.803518518522</v>
      </c>
      <c r="X1606">
        <v>203</v>
      </c>
      <c r="Y1606">
        <v>80</v>
      </c>
      <c r="Z1606">
        <v>0</v>
      </c>
      <c r="AA1606">
        <v>80</v>
      </c>
      <c r="AB1606">
        <v>0</v>
      </c>
      <c r="AC1606">
        <v>0</v>
      </c>
      <c r="AD1606">
        <v>28</v>
      </c>
      <c r="AE1606">
        <v>0</v>
      </c>
      <c r="AF1606">
        <v>0</v>
      </c>
      <c r="AG1606">
        <v>0</v>
      </c>
      <c r="AH1606" t="s">
        <v>200</v>
      </c>
      <c r="AI1606" s="1">
        <v>44677.857106481482</v>
      </c>
      <c r="AJ1606">
        <v>515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28</v>
      </c>
      <c r="AQ1606">
        <v>0</v>
      </c>
      <c r="AR1606">
        <v>0</v>
      </c>
      <c r="AS1606">
        <v>0</v>
      </c>
      <c r="AT1606" t="s">
        <v>87</v>
      </c>
      <c r="AU1606" t="s">
        <v>87</v>
      </c>
      <c r="AV1606" t="s">
        <v>87</v>
      </c>
      <c r="AW1606" t="s">
        <v>87</v>
      </c>
      <c r="AX1606" t="s">
        <v>87</v>
      </c>
      <c r="AY1606" t="s">
        <v>87</v>
      </c>
      <c r="AZ1606" t="s">
        <v>87</v>
      </c>
      <c r="BA1606" t="s">
        <v>87</v>
      </c>
      <c r="BB1606" t="s">
        <v>87</v>
      </c>
      <c r="BC1606" t="s">
        <v>87</v>
      </c>
      <c r="BD1606" t="s">
        <v>87</v>
      </c>
      <c r="BE1606" t="s">
        <v>87</v>
      </c>
    </row>
    <row r="1607" spans="1:57" hidden="1" x14ac:dyDescent="0.45">
      <c r="A1607" t="s">
        <v>3456</v>
      </c>
      <c r="B1607" t="s">
        <v>79</v>
      </c>
      <c r="C1607" t="s">
        <v>3442</v>
      </c>
      <c r="D1607" t="s">
        <v>81</v>
      </c>
      <c r="E1607" s="2" t="str">
        <f t="shared" si="39"/>
        <v>FX22047252</v>
      </c>
      <c r="F1607" t="s">
        <v>19</v>
      </c>
      <c r="G1607" t="s">
        <v>19</v>
      </c>
      <c r="H1607" t="s">
        <v>82</v>
      </c>
      <c r="I1607" t="s">
        <v>3457</v>
      </c>
      <c r="J1607">
        <v>55</v>
      </c>
      <c r="K1607" t="s">
        <v>84</v>
      </c>
      <c r="L1607" t="s">
        <v>85</v>
      </c>
      <c r="M1607" t="s">
        <v>86</v>
      </c>
      <c r="N1607">
        <v>2</v>
      </c>
      <c r="O1607" s="1">
        <v>44677.795682870368</v>
      </c>
      <c r="P1607" s="1">
        <v>44677.858703703707</v>
      </c>
      <c r="Q1607">
        <v>5120</v>
      </c>
      <c r="R1607">
        <v>325</v>
      </c>
      <c r="S1607" t="b">
        <v>0</v>
      </c>
      <c r="T1607" t="s">
        <v>87</v>
      </c>
      <c r="U1607" t="b">
        <v>0</v>
      </c>
      <c r="V1607" t="s">
        <v>531</v>
      </c>
      <c r="W1607" s="1">
        <v>44677.805011574077</v>
      </c>
      <c r="X1607">
        <v>188</v>
      </c>
      <c r="Y1607">
        <v>52</v>
      </c>
      <c r="Z1607">
        <v>0</v>
      </c>
      <c r="AA1607">
        <v>52</v>
      </c>
      <c r="AB1607">
        <v>0</v>
      </c>
      <c r="AC1607">
        <v>9</v>
      </c>
      <c r="AD1607">
        <v>3</v>
      </c>
      <c r="AE1607">
        <v>0</v>
      </c>
      <c r="AF1607">
        <v>0</v>
      </c>
      <c r="AG1607">
        <v>0</v>
      </c>
      <c r="AH1607" t="s">
        <v>200</v>
      </c>
      <c r="AI1607" s="1">
        <v>44677.858703703707</v>
      </c>
      <c r="AJ1607">
        <v>137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3</v>
      </c>
      <c r="AQ1607">
        <v>0</v>
      </c>
      <c r="AR1607">
        <v>0</v>
      </c>
      <c r="AS1607">
        <v>0</v>
      </c>
      <c r="AT1607" t="s">
        <v>87</v>
      </c>
      <c r="AU1607" t="s">
        <v>87</v>
      </c>
      <c r="AV1607" t="s">
        <v>87</v>
      </c>
      <c r="AW1607" t="s">
        <v>87</v>
      </c>
      <c r="AX1607" t="s">
        <v>87</v>
      </c>
      <c r="AY1607" t="s">
        <v>87</v>
      </c>
      <c r="AZ1607" t="s">
        <v>87</v>
      </c>
      <c r="BA1607" t="s">
        <v>87</v>
      </c>
      <c r="BB1607" t="s">
        <v>87</v>
      </c>
      <c r="BC1607" t="s">
        <v>87</v>
      </c>
      <c r="BD1607" t="s">
        <v>87</v>
      </c>
      <c r="BE1607" t="s">
        <v>87</v>
      </c>
    </row>
    <row r="1608" spans="1:57" hidden="1" x14ac:dyDescent="0.45">
      <c r="A1608" t="s">
        <v>3458</v>
      </c>
      <c r="B1608" t="s">
        <v>79</v>
      </c>
      <c r="C1608" t="s">
        <v>3442</v>
      </c>
      <c r="D1608" t="s">
        <v>81</v>
      </c>
      <c r="E1608" s="2" t="str">
        <f t="shared" si="39"/>
        <v>FX22047252</v>
      </c>
      <c r="F1608" t="s">
        <v>19</v>
      </c>
      <c r="G1608" t="s">
        <v>19</v>
      </c>
      <c r="H1608" t="s">
        <v>82</v>
      </c>
      <c r="I1608" t="s">
        <v>3459</v>
      </c>
      <c r="J1608">
        <v>113</v>
      </c>
      <c r="K1608" t="s">
        <v>84</v>
      </c>
      <c r="L1608" t="s">
        <v>85</v>
      </c>
      <c r="M1608" t="s">
        <v>86</v>
      </c>
      <c r="N1608">
        <v>2</v>
      </c>
      <c r="O1608" s="1">
        <v>44677.795844907407</v>
      </c>
      <c r="P1608" s="1">
        <v>44677.861550925925</v>
      </c>
      <c r="Q1608">
        <v>5260</v>
      </c>
      <c r="R1608">
        <v>417</v>
      </c>
      <c r="S1608" t="b">
        <v>0</v>
      </c>
      <c r="T1608" t="s">
        <v>87</v>
      </c>
      <c r="U1608" t="b">
        <v>0</v>
      </c>
      <c r="V1608" t="s">
        <v>3131</v>
      </c>
      <c r="W1608" s="1">
        <v>44677.805520833332</v>
      </c>
      <c r="X1608">
        <v>172</v>
      </c>
      <c r="Y1608">
        <v>85</v>
      </c>
      <c r="Z1608">
        <v>0</v>
      </c>
      <c r="AA1608">
        <v>85</v>
      </c>
      <c r="AB1608">
        <v>0</v>
      </c>
      <c r="AC1608">
        <v>0</v>
      </c>
      <c r="AD1608">
        <v>28</v>
      </c>
      <c r="AE1608">
        <v>0</v>
      </c>
      <c r="AF1608">
        <v>0</v>
      </c>
      <c r="AG1608">
        <v>0</v>
      </c>
      <c r="AH1608" t="s">
        <v>200</v>
      </c>
      <c r="AI1608" s="1">
        <v>44677.861550925925</v>
      </c>
      <c r="AJ1608">
        <v>245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28</v>
      </c>
      <c r="AQ1608">
        <v>0</v>
      </c>
      <c r="AR1608">
        <v>0</v>
      </c>
      <c r="AS1608">
        <v>0</v>
      </c>
      <c r="AT1608" t="s">
        <v>87</v>
      </c>
      <c r="AU1608" t="s">
        <v>87</v>
      </c>
      <c r="AV1608" t="s">
        <v>87</v>
      </c>
      <c r="AW1608" t="s">
        <v>87</v>
      </c>
      <c r="AX1608" t="s">
        <v>87</v>
      </c>
      <c r="AY1608" t="s">
        <v>87</v>
      </c>
      <c r="AZ1608" t="s">
        <v>87</v>
      </c>
      <c r="BA1608" t="s">
        <v>87</v>
      </c>
      <c r="BB1608" t="s">
        <v>87</v>
      </c>
      <c r="BC1608" t="s">
        <v>87</v>
      </c>
      <c r="BD1608" t="s">
        <v>87</v>
      </c>
      <c r="BE1608" t="s">
        <v>87</v>
      </c>
    </row>
    <row r="1609" spans="1:57" hidden="1" x14ac:dyDescent="0.45">
      <c r="A1609" t="s">
        <v>3460</v>
      </c>
      <c r="B1609" t="s">
        <v>79</v>
      </c>
      <c r="C1609" t="s">
        <v>3442</v>
      </c>
      <c r="D1609" t="s">
        <v>81</v>
      </c>
      <c r="E1609" s="2" t="str">
        <f t="shared" si="39"/>
        <v>FX22047252</v>
      </c>
      <c r="F1609" t="s">
        <v>19</v>
      </c>
      <c r="G1609" t="s">
        <v>19</v>
      </c>
      <c r="H1609" t="s">
        <v>82</v>
      </c>
      <c r="I1609" t="s">
        <v>3461</v>
      </c>
      <c r="J1609">
        <v>28</v>
      </c>
      <c r="K1609" t="s">
        <v>84</v>
      </c>
      <c r="L1609" t="s">
        <v>85</v>
      </c>
      <c r="M1609" t="s">
        <v>86</v>
      </c>
      <c r="N1609">
        <v>2</v>
      </c>
      <c r="O1609" s="1">
        <v>44677.796284722222</v>
      </c>
      <c r="P1609" s="1">
        <v>44677.863900462966</v>
      </c>
      <c r="Q1609">
        <v>5519</v>
      </c>
      <c r="R1609">
        <v>323</v>
      </c>
      <c r="S1609" t="b">
        <v>0</v>
      </c>
      <c r="T1609" t="s">
        <v>87</v>
      </c>
      <c r="U1609" t="b">
        <v>0</v>
      </c>
      <c r="V1609" t="s">
        <v>3131</v>
      </c>
      <c r="W1609" s="1">
        <v>44677.80746527778</v>
      </c>
      <c r="X1609">
        <v>81</v>
      </c>
      <c r="Y1609">
        <v>21</v>
      </c>
      <c r="Z1609">
        <v>0</v>
      </c>
      <c r="AA1609">
        <v>21</v>
      </c>
      <c r="AB1609">
        <v>0</v>
      </c>
      <c r="AC1609">
        <v>0</v>
      </c>
      <c r="AD1609">
        <v>7</v>
      </c>
      <c r="AE1609">
        <v>0</v>
      </c>
      <c r="AF1609">
        <v>0</v>
      </c>
      <c r="AG1609">
        <v>0</v>
      </c>
      <c r="AH1609" t="s">
        <v>200</v>
      </c>
      <c r="AI1609" s="1">
        <v>44677.863900462966</v>
      </c>
      <c r="AJ1609">
        <v>202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7</v>
      </c>
      <c r="AQ1609">
        <v>0</v>
      </c>
      <c r="AR1609">
        <v>0</v>
      </c>
      <c r="AS1609">
        <v>0</v>
      </c>
      <c r="AT1609" t="s">
        <v>87</v>
      </c>
      <c r="AU1609" t="s">
        <v>87</v>
      </c>
      <c r="AV1609" t="s">
        <v>87</v>
      </c>
      <c r="AW1609" t="s">
        <v>87</v>
      </c>
      <c r="AX1609" t="s">
        <v>87</v>
      </c>
      <c r="AY1609" t="s">
        <v>87</v>
      </c>
      <c r="AZ1609" t="s">
        <v>87</v>
      </c>
      <c r="BA1609" t="s">
        <v>87</v>
      </c>
      <c r="BB1609" t="s">
        <v>87</v>
      </c>
      <c r="BC1609" t="s">
        <v>87</v>
      </c>
      <c r="BD1609" t="s">
        <v>87</v>
      </c>
      <c r="BE1609" t="s">
        <v>87</v>
      </c>
    </row>
    <row r="1610" spans="1:57" hidden="1" x14ac:dyDescent="0.45">
      <c r="A1610" t="s">
        <v>3462</v>
      </c>
      <c r="B1610" t="s">
        <v>79</v>
      </c>
      <c r="C1610" t="s">
        <v>3442</v>
      </c>
      <c r="D1610" t="s">
        <v>81</v>
      </c>
      <c r="E1610" s="2" t="str">
        <f t="shared" si="39"/>
        <v>FX22047252</v>
      </c>
      <c r="F1610" t="s">
        <v>19</v>
      </c>
      <c r="G1610" t="s">
        <v>19</v>
      </c>
      <c r="H1610" t="s">
        <v>82</v>
      </c>
      <c r="I1610" t="s">
        <v>3463</v>
      </c>
      <c r="J1610">
        <v>28</v>
      </c>
      <c r="K1610" t="s">
        <v>84</v>
      </c>
      <c r="L1610" t="s">
        <v>85</v>
      </c>
      <c r="M1610" t="s">
        <v>86</v>
      </c>
      <c r="N1610">
        <v>2</v>
      </c>
      <c r="O1610" s="1">
        <v>44677.796412037038</v>
      </c>
      <c r="P1610" s="1">
        <v>44677.865891203706</v>
      </c>
      <c r="Q1610">
        <v>5714</v>
      </c>
      <c r="R1610">
        <v>289</v>
      </c>
      <c r="S1610" t="b">
        <v>0</v>
      </c>
      <c r="T1610" t="s">
        <v>87</v>
      </c>
      <c r="U1610" t="b">
        <v>0</v>
      </c>
      <c r="V1610" t="s">
        <v>3131</v>
      </c>
      <c r="W1610" s="1">
        <v>44677.806516203702</v>
      </c>
      <c r="X1610">
        <v>85</v>
      </c>
      <c r="Y1610">
        <v>21</v>
      </c>
      <c r="Z1610">
        <v>0</v>
      </c>
      <c r="AA1610">
        <v>21</v>
      </c>
      <c r="AB1610">
        <v>0</v>
      </c>
      <c r="AC1610">
        <v>0</v>
      </c>
      <c r="AD1610">
        <v>7</v>
      </c>
      <c r="AE1610">
        <v>0</v>
      </c>
      <c r="AF1610">
        <v>0</v>
      </c>
      <c r="AG1610">
        <v>0</v>
      </c>
      <c r="AH1610" t="s">
        <v>200</v>
      </c>
      <c r="AI1610" s="1">
        <v>44677.865891203706</v>
      </c>
      <c r="AJ1610">
        <v>171</v>
      </c>
      <c r="AK1610">
        <v>2</v>
      </c>
      <c r="AL1610">
        <v>0</v>
      </c>
      <c r="AM1610">
        <v>2</v>
      </c>
      <c r="AN1610">
        <v>0</v>
      </c>
      <c r="AO1610">
        <v>1</v>
      </c>
      <c r="AP1610">
        <v>5</v>
      </c>
      <c r="AQ1610">
        <v>0</v>
      </c>
      <c r="AR1610">
        <v>0</v>
      </c>
      <c r="AS1610">
        <v>0</v>
      </c>
      <c r="AT1610" t="s">
        <v>87</v>
      </c>
      <c r="AU1610" t="s">
        <v>87</v>
      </c>
      <c r="AV1610" t="s">
        <v>87</v>
      </c>
      <c r="AW1610" t="s">
        <v>87</v>
      </c>
      <c r="AX1610" t="s">
        <v>87</v>
      </c>
      <c r="AY1610" t="s">
        <v>87</v>
      </c>
      <c r="AZ1610" t="s">
        <v>87</v>
      </c>
      <c r="BA1610" t="s">
        <v>87</v>
      </c>
      <c r="BB1610" t="s">
        <v>87</v>
      </c>
      <c r="BC1610" t="s">
        <v>87</v>
      </c>
      <c r="BD1610" t="s">
        <v>87</v>
      </c>
      <c r="BE1610" t="s">
        <v>87</v>
      </c>
    </row>
    <row r="1611" spans="1:57" hidden="1" x14ac:dyDescent="0.45">
      <c r="A1611" t="s">
        <v>3464</v>
      </c>
      <c r="B1611" t="s">
        <v>79</v>
      </c>
      <c r="C1611" t="s">
        <v>3442</v>
      </c>
      <c r="D1611" t="s">
        <v>81</v>
      </c>
      <c r="E1611" s="2" t="str">
        <f t="shared" si="39"/>
        <v>FX22047252</v>
      </c>
      <c r="F1611" t="s">
        <v>19</v>
      </c>
      <c r="G1611" t="s">
        <v>19</v>
      </c>
      <c r="H1611" t="s">
        <v>82</v>
      </c>
      <c r="I1611" t="s">
        <v>3465</v>
      </c>
      <c r="J1611">
        <v>28</v>
      </c>
      <c r="K1611" t="s">
        <v>84</v>
      </c>
      <c r="L1611" t="s">
        <v>85</v>
      </c>
      <c r="M1611" t="s">
        <v>86</v>
      </c>
      <c r="N1611">
        <v>2</v>
      </c>
      <c r="O1611" s="1">
        <v>44677.7965625</v>
      </c>
      <c r="P1611" s="1">
        <v>44677.868946759256</v>
      </c>
      <c r="Q1611">
        <v>5910</v>
      </c>
      <c r="R1611">
        <v>344</v>
      </c>
      <c r="S1611" t="b">
        <v>0</v>
      </c>
      <c r="T1611" t="s">
        <v>87</v>
      </c>
      <c r="U1611" t="b">
        <v>0</v>
      </c>
      <c r="V1611" t="s">
        <v>3131</v>
      </c>
      <c r="W1611" s="1">
        <v>44677.80840277778</v>
      </c>
      <c r="X1611">
        <v>81</v>
      </c>
      <c r="Y1611">
        <v>21</v>
      </c>
      <c r="Z1611">
        <v>0</v>
      </c>
      <c r="AA1611">
        <v>21</v>
      </c>
      <c r="AB1611">
        <v>0</v>
      </c>
      <c r="AC1611">
        <v>0</v>
      </c>
      <c r="AD1611">
        <v>7</v>
      </c>
      <c r="AE1611">
        <v>0</v>
      </c>
      <c r="AF1611">
        <v>0</v>
      </c>
      <c r="AG1611">
        <v>0</v>
      </c>
      <c r="AH1611" t="s">
        <v>200</v>
      </c>
      <c r="AI1611" s="1">
        <v>44677.868946759256</v>
      </c>
      <c r="AJ1611">
        <v>263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7</v>
      </c>
      <c r="AQ1611">
        <v>0</v>
      </c>
      <c r="AR1611">
        <v>0</v>
      </c>
      <c r="AS1611">
        <v>0</v>
      </c>
      <c r="AT1611" t="s">
        <v>87</v>
      </c>
      <c r="AU1611" t="s">
        <v>87</v>
      </c>
      <c r="AV1611" t="s">
        <v>87</v>
      </c>
      <c r="AW1611" t="s">
        <v>87</v>
      </c>
      <c r="AX1611" t="s">
        <v>87</v>
      </c>
      <c r="AY1611" t="s">
        <v>87</v>
      </c>
      <c r="AZ1611" t="s">
        <v>87</v>
      </c>
      <c r="BA1611" t="s">
        <v>87</v>
      </c>
      <c r="BB1611" t="s">
        <v>87</v>
      </c>
      <c r="BC1611" t="s">
        <v>87</v>
      </c>
      <c r="BD1611" t="s">
        <v>87</v>
      </c>
      <c r="BE1611" t="s">
        <v>87</v>
      </c>
    </row>
    <row r="1612" spans="1:57" hidden="1" x14ac:dyDescent="0.45">
      <c r="A1612" t="s">
        <v>3466</v>
      </c>
      <c r="B1612" t="s">
        <v>79</v>
      </c>
      <c r="C1612" t="s">
        <v>3442</v>
      </c>
      <c r="D1612" t="s">
        <v>81</v>
      </c>
      <c r="E1612" s="2" t="str">
        <f t="shared" si="39"/>
        <v>FX22047252</v>
      </c>
      <c r="F1612" t="s">
        <v>19</v>
      </c>
      <c r="G1612" t="s">
        <v>19</v>
      </c>
      <c r="H1612" t="s">
        <v>82</v>
      </c>
      <c r="I1612" t="s">
        <v>3467</v>
      </c>
      <c r="J1612">
        <v>28</v>
      </c>
      <c r="K1612" t="s">
        <v>84</v>
      </c>
      <c r="L1612" t="s">
        <v>85</v>
      </c>
      <c r="M1612" t="s">
        <v>86</v>
      </c>
      <c r="N1612">
        <v>2</v>
      </c>
      <c r="O1612" s="1">
        <v>44677.796770833331</v>
      </c>
      <c r="P1612" s="1">
        <v>44677.870937500003</v>
      </c>
      <c r="Q1612">
        <v>6160</v>
      </c>
      <c r="R1612">
        <v>248</v>
      </c>
      <c r="S1612" t="b">
        <v>0</v>
      </c>
      <c r="T1612" t="s">
        <v>87</v>
      </c>
      <c r="U1612" t="b">
        <v>0</v>
      </c>
      <c r="V1612" t="s">
        <v>3131</v>
      </c>
      <c r="W1612" s="1">
        <v>44677.809305555558</v>
      </c>
      <c r="X1612">
        <v>77</v>
      </c>
      <c r="Y1612">
        <v>21</v>
      </c>
      <c r="Z1612">
        <v>0</v>
      </c>
      <c r="AA1612">
        <v>21</v>
      </c>
      <c r="AB1612">
        <v>0</v>
      </c>
      <c r="AC1612">
        <v>0</v>
      </c>
      <c r="AD1612">
        <v>7</v>
      </c>
      <c r="AE1612">
        <v>0</v>
      </c>
      <c r="AF1612">
        <v>0</v>
      </c>
      <c r="AG1612">
        <v>0</v>
      </c>
      <c r="AH1612" t="s">
        <v>200</v>
      </c>
      <c r="AI1612" s="1">
        <v>44677.870937500003</v>
      </c>
      <c r="AJ1612">
        <v>171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7</v>
      </c>
      <c r="AQ1612">
        <v>0</v>
      </c>
      <c r="AR1612">
        <v>0</v>
      </c>
      <c r="AS1612">
        <v>0</v>
      </c>
      <c r="AT1612" t="s">
        <v>87</v>
      </c>
      <c r="AU1612" t="s">
        <v>87</v>
      </c>
      <c r="AV1612" t="s">
        <v>87</v>
      </c>
      <c r="AW1612" t="s">
        <v>87</v>
      </c>
      <c r="AX1612" t="s">
        <v>87</v>
      </c>
      <c r="AY1612" t="s">
        <v>87</v>
      </c>
      <c r="AZ1612" t="s">
        <v>87</v>
      </c>
      <c r="BA1612" t="s">
        <v>87</v>
      </c>
      <c r="BB1612" t="s">
        <v>87</v>
      </c>
      <c r="BC1612" t="s">
        <v>87</v>
      </c>
      <c r="BD1612" t="s">
        <v>87</v>
      </c>
      <c r="BE1612" t="s">
        <v>87</v>
      </c>
    </row>
    <row r="1613" spans="1:57" hidden="1" x14ac:dyDescent="0.45">
      <c r="A1613" t="s">
        <v>3468</v>
      </c>
      <c r="B1613" t="s">
        <v>79</v>
      </c>
      <c r="C1613" t="s">
        <v>3442</v>
      </c>
      <c r="D1613" t="s">
        <v>81</v>
      </c>
      <c r="E1613" s="2" t="str">
        <f t="shared" si="39"/>
        <v>FX22047252</v>
      </c>
      <c r="F1613" t="s">
        <v>19</v>
      </c>
      <c r="G1613" t="s">
        <v>19</v>
      </c>
      <c r="H1613" t="s">
        <v>82</v>
      </c>
      <c r="I1613" t="s">
        <v>3469</v>
      </c>
      <c r="J1613">
        <v>28</v>
      </c>
      <c r="K1613" t="s">
        <v>84</v>
      </c>
      <c r="L1613" t="s">
        <v>85</v>
      </c>
      <c r="M1613" t="s">
        <v>86</v>
      </c>
      <c r="N1613">
        <v>2</v>
      </c>
      <c r="O1613" s="1">
        <v>44677.796932870369</v>
      </c>
      <c r="P1613" s="1">
        <v>44677.873657407406</v>
      </c>
      <c r="Q1613">
        <v>6313</v>
      </c>
      <c r="R1613">
        <v>316</v>
      </c>
      <c r="S1613" t="b">
        <v>0</v>
      </c>
      <c r="T1613" t="s">
        <v>87</v>
      </c>
      <c r="U1613" t="b">
        <v>0</v>
      </c>
      <c r="V1613" t="s">
        <v>3131</v>
      </c>
      <c r="W1613" s="1">
        <v>44677.810266203705</v>
      </c>
      <c r="X1613">
        <v>82</v>
      </c>
      <c r="Y1613">
        <v>21</v>
      </c>
      <c r="Z1613">
        <v>0</v>
      </c>
      <c r="AA1613">
        <v>21</v>
      </c>
      <c r="AB1613">
        <v>0</v>
      </c>
      <c r="AC1613">
        <v>0</v>
      </c>
      <c r="AD1613">
        <v>7</v>
      </c>
      <c r="AE1613">
        <v>0</v>
      </c>
      <c r="AF1613">
        <v>0</v>
      </c>
      <c r="AG1613">
        <v>0</v>
      </c>
      <c r="AH1613" t="s">
        <v>200</v>
      </c>
      <c r="AI1613" s="1">
        <v>44677.873657407406</v>
      </c>
      <c r="AJ1613">
        <v>234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7</v>
      </c>
      <c r="AQ1613">
        <v>0</v>
      </c>
      <c r="AR1613">
        <v>0</v>
      </c>
      <c r="AS1613">
        <v>0</v>
      </c>
      <c r="AT1613" t="s">
        <v>87</v>
      </c>
      <c r="AU1613" t="s">
        <v>87</v>
      </c>
      <c r="AV1613" t="s">
        <v>87</v>
      </c>
      <c r="AW1613" t="s">
        <v>87</v>
      </c>
      <c r="AX1613" t="s">
        <v>87</v>
      </c>
      <c r="AY1613" t="s">
        <v>87</v>
      </c>
      <c r="AZ1613" t="s">
        <v>87</v>
      </c>
      <c r="BA1613" t="s">
        <v>87</v>
      </c>
      <c r="BB1613" t="s">
        <v>87</v>
      </c>
      <c r="BC1613" t="s">
        <v>87</v>
      </c>
      <c r="BD1613" t="s">
        <v>87</v>
      </c>
      <c r="BE1613" t="s">
        <v>87</v>
      </c>
    </row>
    <row r="1614" spans="1:57" hidden="1" x14ac:dyDescent="0.45">
      <c r="A1614" t="s">
        <v>3470</v>
      </c>
      <c r="B1614" t="s">
        <v>79</v>
      </c>
      <c r="C1614" t="s">
        <v>3442</v>
      </c>
      <c r="D1614" t="s">
        <v>81</v>
      </c>
      <c r="E1614" s="2" t="str">
        <f t="shared" si="39"/>
        <v>FX22047252</v>
      </c>
      <c r="F1614" t="s">
        <v>19</v>
      </c>
      <c r="G1614" t="s">
        <v>19</v>
      </c>
      <c r="H1614" t="s">
        <v>82</v>
      </c>
      <c r="I1614" t="s">
        <v>3471</v>
      </c>
      <c r="J1614">
        <v>65</v>
      </c>
      <c r="K1614" t="s">
        <v>84</v>
      </c>
      <c r="L1614" t="s">
        <v>85</v>
      </c>
      <c r="M1614" t="s">
        <v>86</v>
      </c>
      <c r="N1614">
        <v>2</v>
      </c>
      <c r="O1614" s="1">
        <v>44677.797025462962</v>
      </c>
      <c r="P1614" s="1">
        <v>44678.048148148147</v>
      </c>
      <c r="Q1614">
        <v>20943</v>
      </c>
      <c r="R1614">
        <v>754</v>
      </c>
      <c r="S1614" t="b">
        <v>0</v>
      </c>
      <c r="T1614" t="s">
        <v>87</v>
      </c>
      <c r="U1614" t="b">
        <v>0</v>
      </c>
      <c r="V1614" t="s">
        <v>386</v>
      </c>
      <c r="W1614" s="1">
        <v>44677.999016203707</v>
      </c>
      <c r="X1614">
        <v>413</v>
      </c>
      <c r="Y1614">
        <v>60</v>
      </c>
      <c r="Z1614">
        <v>0</v>
      </c>
      <c r="AA1614">
        <v>60</v>
      </c>
      <c r="AB1614">
        <v>0</v>
      </c>
      <c r="AC1614">
        <v>8</v>
      </c>
      <c r="AD1614">
        <v>5</v>
      </c>
      <c r="AE1614">
        <v>0</v>
      </c>
      <c r="AF1614">
        <v>0</v>
      </c>
      <c r="AG1614">
        <v>0</v>
      </c>
      <c r="AH1614" t="s">
        <v>240</v>
      </c>
      <c r="AI1614" s="1">
        <v>44678.048148148147</v>
      </c>
      <c r="AJ1614">
        <v>194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5</v>
      </c>
      <c r="AQ1614">
        <v>0</v>
      </c>
      <c r="AR1614">
        <v>0</v>
      </c>
      <c r="AS1614">
        <v>0</v>
      </c>
      <c r="AT1614" t="s">
        <v>87</v>
      </c>
      <c r="AU1614" t="s">
        <v>87</v>
      </c>
      <c r="AV1614" t="s">
        <v>87</v>
      </c>
      <c r="AW1614" t="s">
        <v>87</v>
      </c>
      <c r="AX1614" t="s">
        <v>87</v>
      </c>
      <c r="AY1614" t="s">
        <v>87</v>
      </c>
      <c r="AZ1614" t="s">
        <v>87</v>
      </c>
      <c r="BA1614" t="s">
        <v>87</v>
      </c>
      <c r="BB1614" t="s">
        <v>87</v>
      </c>
      <c r="BC1614" t="s">
        <v>87</v>
      </c>
      <c r="BD1614" t="s">
        <v>87</v>
      </c>
      <c r="BE1614" t="s">
        <v>87</v>
      </c>
    </row>
    <row r="1615" spans="1:57" hidden="1" x14ac:dyDescent="0.45">
      <c r="A1615" t="s">
        <v>3472</v>
      </c>
      <c r="B1615" t="s">
        <v>79</v>
      </c>
      <c r="C1615" t="s">
        <v>3442</v>
      </c>
      <c r="D1615" t="s">
        <v>81</v>
      </c>
      <c r="E1615" s="2" t="str">
        <f t="shared" si="39"/>
        <v>FX22047252</v>
      </c>
      <c r="F1615" t="s">
        <v>19</v>
      </c>
      <c r="G1615" t="s">
        <v>19</v>
      </c>
      <c r="H1615" t="s">
        <v>82</v>
      </c>
      <c r="I1615" t="s">
        <v>3473</v>
      </c>
      <c r="J1615">
        <v>28</v>
      </c>
      <c r="K1615" t="s">
        <v>84</v>
      </c>
      <c r="L1615" t="s">
        <v>85</v>
      </c>
      <c r="M1615" t="s">
        <v>86</v>
      </c>
      <c r="N1615">
        <v>2</v>
      </c>
      <c r="O1615" s="1">
        <v>44677.79724537037</v>
      </c>
      <c r="P1615" s="1">
        <v>44678.049247685187</v>
      </c>
      <c r="Q1615">
        <v>21500</v>
      </c>
      <c r="R1615">
        <v>273</v>
      </c>
      <c r="S1615" t="b">
        <v>0</v>
      </c>
      <c r="T1615" t="s">
        <v>87</v>
      </c>
      <c r="U1615" t="b">
        <v>0</v>
      </c>
      <c r="V1615" t="s">
        <v>3474</v>
      </c>
      <c r="W1615" s="1">
        <v>44677.99894675926</v>
      </c>
      <c r="X1615">
        <v>178</v>
      </c>
      <c r="Y1615">
        <v>21</v>
      </c>
      <c r="Z1615">
        <v>0</v>
      </c>
      <c r="AA1615">
        <v>21</v>
      </c>
      <c r="AB1615">
        <v>0</v>
      </c>
      <c r="AC1615">
        <v>0</v>
      </c>
      <c r="AD1615">
        <v>7</v>
      </c>
      <c r="AE1615">
        <v>0</v>
      </c>
      <c r="AF1615">
        <v>0</v>
      </c>
      <c r="AG1615">
        <v>0</v>
      </c>
      <c r="AH1615" t="s">
        <v>240</v>
      </c>
      <c r="AI1615" s="1">
        <v>44678.049247685187</v>
      </c>
      <c r="AJ1615">
        <v>95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7</v>
      </c>
      <c r="AQ1615">
        <v>0</v>
      </c>
      <c r="AR1615">
        <v>0</v>
      </c>
      <c r="AS1615">
        <v>0</v>
      </c>
      <c r="AT1615" t="s">
        <v>87</v>
      </c>
      <c r="AU1615" t="s">
        <v>87</v>
      </c>
      <c r="AV1615" t="s">
        <v>87</v>
      </c>
      <c r="AW1615" t="s">
        <v>87</v>
      </c>
      <c r="AX1615" t="s">
        <v>87</v>
      </c>
      <c r="AY1615" t="s">
        <v>87</v>
      </c>
      <c r="AZ1615" t="s">
        <v>87</v>
      </c>
      <c r="BA1615" t="s">
        <v>87</v>
      </c>
      <c r="BB1615" t="s">
        <v>87</v>
      </c>
      <c r="BC1615" t="s">
        <v>87</v>
      </c>
      <c r="BD1615" t="s">
        <v>87</v>
      </c>
      <c r="BE1615" t="s">
        <v>87</v>
      </c>
    </row>
    <row r="1616" spans="1:57" hidden="1" x14ac:dyDescent="0.45">
      <c r="A1616" t="s">
        <v>3475</v>
      </c>
      <c r="B1616" t="s">
        <v>79</v>
      </c>
      <c r="C1616" t="s">
        <v>3442</v>
      </c>
      <c r="D1616" t="s">
        <v>81</v>
      </c>
      <c r="E1616" s="2" t="str">
        <f t="shared" si="39"/>
        <v>FX22047252</v>
      </c>
      <c r="F1616" t="s">
        <v>19</v>
      </c>
      <c r="G1616" t="s">
        <v>19</v>
      </c>
      <c r="H1616" t="s">
        <v>82</v>
      </c>
      <c r="I1616" t="s">
        <v>3476</v>
      </c>
      <c r="J1616">
        <v>28</v>
      </c>
      <c r="K1616" t="s">
        <v>84</v>
      </c>
      <c r="L1616" t="s">
        <v>85</v>
      </c>
      <c r="M1616" t="s">
        <v>86</v>
      </c>
      <c r="N1616">
        <v>2</v>
      </c>
      <c r="O1616" s="1">
        <v>44677.797303240739</v>
      </c>
      <c r="P1616" s="1">
        <v>44678.058298611111</v>
      </c>
      <c r="Q1616">
        <v>22032</v>
      </c>
      <c r="R1616">
        <v>518</v>
      </c>
      <c r="S1616" t="b">
        <v>0</v>
      </c>
      <c r="T1616" t="s">
        <v>87</v>
      </c>
      <c r="U1616" t="b">
        <v>0</v>
      </c>
      <c r="V1616" t="s">
        <v>3474</v>
      </c>
      <c r="W1616" s="1">
        <v>44678.001620370371</v>
      </c>
      <c r="X1616">
        <v>230</v>
      </c>
      <c r="Y1616">
        <v>21</v>
      </c>
      <c r="Z1616">
        <v>0</v>
      </c>
      <c r="AA1616">
        <v>21</v>
      </c>
      <c r="AB1616">
        <v>0</v>
      </c>
      <c r="AC1616">
        <v>2</v>
      </c>
      <c r="AD1616">
        <v>7</v>
      </c>
      <c r="AE1616">
        <v>0</v>
      </c>
      <c r="AF1616">
        <v>0</v>
      </c>
      <c r="AG1616">
        <v>0</v>
      </c>
      <c r="AH1616" t="s">
        <v>200</v>
      </c>
      <c r="AI1616" s="1">
        <v>44678.058298611111</v>
      </c>
      <c r="AJ1616">
        <v>286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7</v>
      </c>
      <c r="AQ1616">
        <v>0</v>
      </c>
      <c r="AR1616">
        <v>0</v>
      </c>
      <c r="AS1616">
        <v>0</v>
      </c>
      <c r="AT1616" t="s">
        <v>87</v>
      </c>
      <c r="AU1616" t="s">
        <v>87</v>
      </c>
      <c r="AV1616" t="s">
        <v>87</v>
      </c>
      <c r="AW1616" t="s">
        <v>87</v>
      </c>
      <c r="AX1616" t="s">
        <v>87</v>
      </c>
      <c r="AY1616" t="s">
        <v>87</v>
      </c>
      <c r="AZ1616" t="s">
        <v>87</v>
      </c>
      <c r="BA1616" t="s">
        <v>87</v>
      </c>
      <c r="BB1616" t="s">
        <v>87</v>
      </c>
      <c r="BC1616" t="s">
        <v>87</v>
      </c>
      <c r="BD1616" t="s">
        <v>87</v>
      </c>
      <c r="BE1616" t="s">
        <v>87</v>
      </c>
    </row>
    <row r="1617" spans="1:57" hidden="1" x14ac:dyDescent="0.45">
      <c r="A1617" t="s">
        <v>3477</v>
      </c>
      <c r="B1617" t="s">
        <v>79</v>
      </c>
      <c r="C1617" t="s">
        <v>3442</v>
      </c>
      <c r="D1617" t="s">
        <v>81</v>
      </c>
      <c r="E1617" s="2" t="str">
        <f t="shared" si="39"/>
        <v>FX22047252</v>
      </c>
      <c r="F1617" t="s">
        <v>19</v>
      </c>
      <c r="G1617" t="s">
        <v>19</v>
      </c>
      <c r="H1617" t="s">
        <v>82</v>
      </c>
      <c r="I1617" t="s">
        <v>3478</v>
      </c>
      <c r="J1617">
        <v>28</v>
      </c>
      <c r="K1617" t="s">
        <v>84</v>
      </c>
      <c r="L1617" t="s">
        <v>85</v>
      </c>
      <c r="M1617" t="s">
        <v>86</v>
      </c>
      <c r="N1617">
        <v>2</v>
      </c>
      <c r="O1617" s="1">
        <v>44677.797372685185</v>
      </c>
      <c r="P1617" s="1">
        <v>44678.061909722222</v>
      </c>
      <c r="Q1617">
        <v>22352</v>
      </c>
      <c r="R1617">
        <v>504</v>
      </c>
      <c r="S1617" t="b">
        <v>0</v>
      </c>
      <c r="T1617" t="s">
        <v>87</v>
      </c>
      <c r="U1617" t="b">
        <v>0</v>
      </c>
      <c r="V1617" t="s">
        <v>386</v>
      </c>
      <c r="W1617" s="1">
        <v>44678.001261574071</v>
      </c>
      <c r="X1617">
        <v>193</v>
      </c>
      <c r="Y1617">
        <v>21</v>
      </c>
      <c r="Z1617">
        <v>0</v>
      </c>
      <c r="AA1617">
        <v>21</v>
      </c>
      <c r="AB1617">
        <v>0</v>
      </c>
      <c r="AC1617">
        <v>0</v>
      </c>
      <c r="AD1617">
        <v>7</v>
      </c>
      <c r="AE1617">
        <v>0</v>
      </c>
      <c r="AF1617">
        <v>0</v>
      </c>
      <c r="AG1617">
        <v>0</v>
      </c>
      <c r="AH1617" t="s">
        <v>200</v>
      </c>
      <c r="AI1617" s="1">
        <v>44678.061909722222</v>
      </c>
      <c r="AJ1617">
        <v>311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7</v>
      </c>
      <c r="AQ1617">
        <v>0</v>
      </c>
      <c r="AR1617">
        <v>0</v>
      </c>
      <c r="AS1617">
        <v>0</v>
      </c>
      <c r="AT1617" t="s">
        <v>87</v>
      </c>
      <c r="AU1617" t="s">
        <v>87</v>
      </c>
      <c r="AV1617" t="s">
        <v>87</v>
      </c>
      <c r="AW1617" t="s">
        <v>87</v>
      </c>
      <c r="AX1617" t="s">
        <v>87</v>
      </c>
      <c r="AY1617" t="s">
        <v>87</v>
      </c>
      <c r="AZ1617" t="s">
        <v>87</v>
      </c>
      <c r="BA1617" t="s">
        <v>87</v>
      </c>
      <c r="BB1617" t="s">
        <v>87</v>
      </c>
      <c r="BC1617" t="s">
        <v>87</v>
      </c>
      <c r="BD1617" t="s">
        <v>87</v>
      </c>
      <c r="BE1617" t="s">
        <v>87</v>
      </c>
    </row>
    <row r="1618" spans="1:57" hidden="1" x14ac:dyDescent="0.45">
      <c r="A1618" t="s">
        <v>3479</v>
      </c>
      <c r="B1618" t="s">
        <v>79</v>
      </c>
      <c r="C1618" t="s">
        <v>3480</v>
      </c>
      <c r="D1618" t="s">
        <v>81</v>
      </c>
      <c r="E1618" s="2" t="str">
        <f>HYPERLINK("capsilon://?command=openfolder&amp;siteaddress=FAM.docvelocity-na8.net&amp;folderid=FX53E700A6-3FCD-C898-9790-AA923CC4D5C5","FX22048042")</f>
        <v>FX22048042</v>
      </c>
      <c r="F1618" t="s">
        <v>19</v>
      </c>
      <c r="G1618" t="s">
        <v>19</v>
      </c>
      <c r="H1618" t="s">
        <v>82</v>
      </c>
      <c r="I1618" t="s">
        <v>3481</v>
      </c>
      <c r="J1618">
        <v>111</v>
      </c>
      <c r="K1618" t="s">
        <v>84</v>
      </c>
      <c r="L1618" t="s">
        <v>85</v>
      </c>
      <c r="M1618" t="s">
        <v>86</v>
      </c>
      <c r="N1618">
        <v>1</v>
      </c>
      <c r="O1618" s="1">
        <v>44677.854641203703</v>
      </c>
      <c r="P1618" s="1">
        <v>44678.019930555558</v>
      </c>
      <c r="Q1618">
        <v>13885</v>
      </c>
      <c r="R1618">
        <v>396</v>
      </c>
      <c r="S1618" t="b">
        <v>0</v>
      </c>
      <c r="T1618" t="s">
        <v>87</v>
      </c>
      <c r="U1618" t="b">
        <v>0</v>
      </c>
      <c r="V1618" t="s">
        <v>351</v>
      </c>
      <c r="W1618" s="1">
        <v>44678.019930555558</v>
      </c>
      <c r="X1618">
        <v>178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111</v>
      </c>
      <c r="AE1618">
        <v>99</v>
      </c>
      <c r="AF1618">
        <v>0</v>
      </c>
      <c r="AG1618">
        <v>4</v>
      </c>
      <c r="AH1618" t="s">
        <v>87</v>
      </c>
      <c r="AI1618" t="s">
        <v>87</v>
      </c>
      <c r="AJ1618" t="s">
        <v>87</v>
      </c>
      <c r="AK1618" t="s">
        <v>87</v>
      </c>
      <c r="AL1618" t="s">
        <v>87</v>
      </c>
      <c r="AM1618" t="s">
        <v>87</v>
      </c>
      <c r="AN1618" t="s">
        <v>87</v>
      </c>
      <c r="AO1618" t="s">
        <v>87</v>
      </c>
      <c r="AP1618" t="s">
        <v>87</v>
      </c>
      <c r="AQ1618" t="s">
        <v>87</v>
      </c>
      <c r="AR1618" t="s">
        <v>87</v>
      </c>
      <c r="AS1618" t="s">
        <v>87</v>
      </c>
      <c r="AT1618" t="s">
        <v>87</v>
      </c>
      <c r="AU1618" t="s">
        <v>87</v>
      </c>
      <c r="AV1618" t="s">
        <v>87</v>
      </c>
      <c r="AW1618" t="s">
        <v>87</v>
      </c>
      <c r="AX1618" t="s">
        <v>87</v>
      </c>
      <c r="AY1618" t="s">
        <v>87</v>
      </c>
      <c r="AZ1618" t="s">
        <v>87</v>
      </c>
      <c r="BA1618" t="s">
        <v>87</v>
      </c>
      <c r="BB1618" t="s">
        <v>87</v>
      </c>
      <c r="BC1618" t="s">
        <v>87</v>
      </c>
      <c r="BD1618" t="s">
        <v>87</v>
      </c>
      <c r="BE1618" t="s">
        <v>87</v>
      </c>
    </row>
    <row r="1619" spans="1:57" hidden="1" x14ac:dyDescent="0.45">
      <c r="A1619" t="s">
        <v>3482</v>
      </c>
      <c r="B1619" t="s">
        <v>79</v>
      </c>
      <c r="C1619" t="s">
        <v>3439</v>
      </c>
      <c r="D1619" t="s">
        <v>81</v>
      </c>
      <c r="E1619" s="2" t="str">
        <f>HYPERLINK("capsilon://?command=openfolder&amp;siteaddress=FAM.docvelocity-na8.net&amp;folderid=FX620506F4-59AD-48FA-9C5C-E9C0EF499702","FX22049537")</f>
        <v>FX22049537</v>
      </c>
      <c r="F1619" t="s">
        <v>19</v>
      </c>
      <c r="G1619" t="s">
        <v>19</v>
      </c>
      <c r="H1619" t="s">
        <v>82</v>
      </c>
      <c r="I1619" t="s">
        <v>3440</v>
      </c>
      <c r="J1619">
        <v>220</v>
      </c>
      <c r="K1619" t="s">
        <v>84</v>
      </c>
      <c r="L1619" t="s">
        <v>85</v>
      </c>
      <c r="M1619" t="s">
        <v>86</v>
      </c>
      <c r="N1619">
        <v>2</v>
      </c>
      <c r="O1619" s="1">
        <v>44677.860208333332</v>
      </c>
      <c r="P1619" s="1">
        <v>44678.038263888891</v>
      </c>
      <c r="Q1619">
        <v>14079</v>
      </c>
      <c r="R1619">
        <v>1305</v>
      </c>
      <c r="S1619" t="b">
        <v>0</v>
      </c>
      <c r="T1619" t="s">
        <v>87</v>
      </c>
      <c r="U1619" t="b">
        <v>1</v>
      </c>
      <c r="V1619" t="s">
        <v>386</v>
      </c>
      <c r="W1619" s="1">
        <v>44677.99422453704</v>
      </c>
      <c r="X1619">
        <v>360</v>
      </c>
      <c r="Y1619">
        <v>130</v>
      </c>
      <c r="Z1619">
        <v>0</v>
      </c>
      <c r="AA1619">
        <v>130</v>
      </c>
      <c r="AB1619">
        <v>52</v>
      </c>
      <c r="AC1619">
        <v>1</v>
      </c>
      <c r="AD1619">
        <v>90</v>
      </c>
      <c r="AE1619">
        <v>0</v>
      </c>
      <c r="AF1619">
        <v>0</v>
      </c>
      <c r="AG1619">
        <v>0</v>
      </c>
      <c r="AH1619" t="s">
        <v>240</v>
      </c>
      <c r="AI1619" s="1">
        <v>44678.038263888891</v>
      </c>
      <c r="AJ1619">
        <v>529</v>
      </c>
      <c r="AK1619">
        <v>2</v>
      </c>
      <c r="AL1619">
        <v>0</v>
      </c>
      <c r="AM1619">
        <v>2</v>
      </c>
      <c r="AN1619">
        <v>52</v>
      </c>
      <c r="AO1619">
        <v>2</v>
      </c>
      <c r="AP1619">
        <v>88</v>
      </c>
      <c r="AQ1619">
        <v>0</v>
      </c>
      <c r="AR1619">
        <v>0</v>
      </c>
      <c r="AS1619">
        <v>0</v>
      </c>
      <c r="AT1619" t="s">
        <v>87</v>
      </c>
      <c r="AU1619" t="s">
        <v>87</v>
      </c>
      <c r="AV1619" t="s">
        <v>87</v>
      </c>
      <c r="AW1619" t="s">
        <v>87</v>
      </c>
      <c r="AX1619" t="s">
        <v>87</v>
      </c>
      <c r="AY1619" t="s">
        <v>87</v>
      </c>
      <c r="AZ1619" t="s">
        <v>87</v>
      </c>
      <c r="BA1619" t="s">
        <v>87</v>
      </c>
      <c r="BB1619" t="s">
        <v>87</v>
      </c>
      <c r="BC1619" t="s">
        <v>87</v>
      </c>
      <c r="BD1619" t="s">
        <v>87</v>
      </c>
      <c r="BE1619" t="s">
        <v>87</v>
      </c>
    </row>
    <row r="1620" spans="1:57" hidden="1" x14ac:dyDescent="0.45">
      <c r="A1620" t="s">
        <v>3483</v>
      </c>
      <c r="B1620" t="s">
        <v>79</v>
      </c>
      <c r="C1620" t="s">
        <v>3484</v>
      </c>
      <c r="D1620" t="s">
        <v>81</v>
      </c>
      <c r="E1620" s="2" t="str">
        <f>HYPERLINK("capsilon://?command=openfolder&amp;siteaddress=FAM.docvelocity-na8.net&amp;folderid=FX338B9EB5-DFBE-BBE8-EDC6-851FD3A6005A","FX22049560")</f>
        <v>FX22049560</v>
      </c>
      <c r="F1620" t="s">
        <v>19</v>
      </c>
      <c r="G1620" t="s">
        <v>19</v>
      </c>
      <c r="H1620" t="s">
        <v>82</v>
      </c>
      <c r="I1620" t="s">
        <v>3485</v>
      </c>
      <c r="J1620">
        <v>98</v>
      </c>
      <c r="K1620" t="s">
        <v>84</v>
      </c>
      <c r="L1620" t="s">
        <v>85</v>
      </c>
      <c r="M1620" t="s">
        <v>86</v>
      </c>
      <c r="N1620">
        <v>2</v>
      </c>
      <c r="O1620" s="1">
        <v>44677.87462962963</v>
      </c>
      <c r="P1620" s="1">
        <v>44678.07472222222</v>
      </c>
      <c r="Q1620">
        <v>15455</v>
      </c>
      <c r="R1620">
        <v>1833</v>
      </c>
      <c r="S1620" t="b">
        <v>0</v>
      </c>
      <c r="T1620" t="s">
        <v>87</v>
      </c>
      <c r="U1620" t="b">
        <v>0</v>
      </c>
      <c r="V1620" t="s">
        <v>3474</v>
      </c>
      <c r="W1620" s="1">
        <v>44678.010046296295</v>
      </c>
      <c r="X1620">
        <v>727</v>
      </c>
      <c r="Y1620">
        <v>93</v>
      </c>
      <c r="Z1620">
        <v>0</v>
      </c>
      <c r="AA1620">
        <v>93</v>
      </c>
      <c r="AB1620">
        <v>0</v>
      </c>
      <c r="AC1620">
        <v>3</v>
      </c>
      <c r="AD1620">
        <v>5</v>
      </c>
      <c r="AE1620">
        <v>0</v>
      </c>
      <c r="AF1620">
        <v>0</v>
      </c>
      <c r="AG1620">
        <v>0</v>
      </c>
      <c r="AH1620" t="s">
        <v>200</v>
      </c>
      <c r="AI1620" s="1">
        <v>44678.07472222222</v>
      </c>
      <c r="AJ1620">
        <v>1106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5</v>
      </c>
      <c r="AQ1620">
        <v>0</v>
      </c>
      <c r="AR1620">
        <v>0</v>
      </c>
      <c r="AS1620">
        <v>0</v>
      </c>
      <c r="AT1620" t="s">
        <v>87</v>
      </c>
      <c r="AU1620" t="s">
        <v>87</v>
      </c>
      <c r="AV1620" t="s">
        <v>87</v>
      </c>
      <c r="AW1620" t="s">
        <v>87</v>
      </c>
      <c r="AX1620" t="s">
        <v>87</v>
      </c>
      <c r="AY1620" t="s">
        <v>87</v>
      </c>
      <c r="AZ1620" t="s">
        <v>87</v>
      </c>
      <c r="BA1620" t="s">
        <v>87</v>
      </c>
      <c r="BB1620" t="s">
        <v>87</v>
      </c>
      <c r="BC1620" t="s">
        <v>87</v>
      </c>
      <c r="BD1620" t="s">
        <v>87</v>
      </c>
      <c r="BE1620" t="s">
        <v>87</v>
      </c>
    </row>
    <row r="1621" spans="1:57" hidden="1" x14ac:dyDescent="0.45">
      <c r="A1621" t="s">
        <v>3486</v>
      </c>
      <c r="B1621" t="s">
        <v>79</v>
      </c>
      <c r="C1621" t="s">
        <v>3484</v>
      </c>
      <c r="D1621" t="s">
        <v>81</v>
      </c>
      <c r="E1621" s="2" t="str">
        <f>HYPERLINK("capsilon://?command=openfolder&amp;siteaddress=FAM.docvelocity-na8.net&amp;folderid=FX338B9EB5-DFBE-BBE8-EDC6-851FD3A6005A","FX22049560")</f>
        <v>FX22049560</v>
      </c>
      <c r="F1621" t="s">
        <v>19</v>
      </c>
      <c r="G1621" t="s">
        <v>19</v>
      </c>
      <c r="H1621" t="s">
        <v>82</v>
      </c>
      <c r="I1621" t="s">
        <v>3487</v>
      </c>
      <c r="J1621">
        <v>98</v>
      </c>
      <c r="K1621" t="s">
        <v>84</v>
      </c>
      <c r="L1621" t="s">
        <v>85</v>
      </c>
      <c r="M1621" t="s">
        <v>86</v>
      </c>
      <c r="N1621">
        <v>2</v>
      </c>
      <c r="O1621" s="1">
        <v>44677.874710648146</v>
      </c>
      <c r="P1621" s="1">
        <v>44678.077002314814</v>
      </c>
      <c r="Q1621">
        <v>16157</v>
      </c>
      <c r="R1621">
        <v>1321</v>
      </c>
      <c r="S1621" t="b">
        <v>0</v>
      </c>
      <c r="T1621" t="s">
        <v>87</v>
      </c>
      <c r="U1621" t="b">
        <v>0</v>
      </c>
      <c r="V1621" t="s">
        <v>386</v>
      </c>
      <c r="W1621" s="1">
        <v>44678.008703703701</v>
      </c>
      <c r="X1621">
        <v>512</v>
      </c>
      <c r="Y1621">
        <v>93</v>
      </c>
      <c r="Z1621">
        <v>0</v>
      </c>
      <c r="AA1621">
        <v>93</v>
      </c>
      <c r="AB1621">
        <v>0</v>
      </c>
      <c r="AC1621">
        <v>9</v>
      </c>
      <c r="AD1621">
        <v>5</v>
      </c>
      <c r="AE1621">
        <v>0</v>
      </c>
      <c r="AF1621">
        <v>0</v>
      </c>
      <c r="AG1621">
        <v>0</v>
      </c>
      <c r="AH1621" t="s">
        <v>240</v>
      </c>
      <c r="AI1621" s="1">
        <v>44678.077002314814</v>
      </c>
      <c r="AJ1621">
        <v>226</v>
      </c>
      <c r="AK1621">
        <v>1</v>
      </c>
      <c r="AL1621">
        <v>0</v>
      </c>
      <c r="AM1621">
        <v>1</v>
      </c>
      <c r="AN1621">
        <v>0</v>
      </c>
      <c r="AO1621">
        <v>1</v>
      </c>
      <c r="AP1621">
        <v>4</v>
      </c>
      <c r="AQ1621">
        <v>0</v>
      </c>
      <c r="AR1621">
        <v>0</v>
      </c>
      <c r="AS1621">
        <v>0</v>
      </c>
      <c r="AT1621" t="s">
        <v>87</v>
      </c>
      <c r="AU1621" t="s">
        <v>87</v>
      </c>
      <c r="AV1621" t="s">
        <v>87</v>
      </c>
      <c r="AW1621" t="s">
        <v>87</v>
      </c>
      <c r="AX1621" t="s">
        <v>87</v>
      </c>
      <c r="AY1621" t="s">
        <v>87</v>
      </c>
      <c r="AZ1621" t="s">
        <v>87</v>
      </c>
      <c r="BA1621" t="s">
        <v>87</v>
      </c>
      <c r="BB1621" t="s">
        <v>87</v>
      </c>
      <c r="BC1621" t="s">
        <v>87</v>
      </c>
      <c r="BD1621" t="s">
        <v>87</v>
      </c>
      <c r="BE1621" t="s">
        <v>87</v>
      </c>
    </row>
    <row r="1622" spans="1:57" hidden="1" x14ac:dyDescent="0.45">
      <c r="A1622" t="s">
        <v>3488</v>
      </c>
      <c r="B1622" t="s">
        <v>79</v>
      </c>
      <c r="C1622" t="s">
        <v>3484</v>
      </c>
      <c r="D1622" t="s">
        <v>81</v>
      </c>
      <c r="E1622" s="2" t="str">
        <f>HYPERLINK("capsilon://?command=openfolder&amp;siteaddress=FAM.docvelocity-na8.net&amp;folderid=FX338B9EB5-DFBE-BBE8-EDC6-851FD3A6005A","FX22049560")</f>
        <v>FX22049560</v>
      </c>
      <c r="F1622" t="s">
        <v>19</v>
      </c>
      <c r="G1622" t="s">
        <v>19</v>
      </c>
      <c r="H1622" t="s">
        <v>82</v>
      </c>
      <c r="I1622" t="s">
        <v>3489</v>
      </c>
      <c r="J1622">
        <v>68</v>
      </c>
      <c r="K1622" t="s">
        <v>84</v>
      </c>
      <c r="L1622" t="s">
        <v>85</v>
      </c>
      <c r="M1622" t="s">
        <v>86</v>
      </c>
      <c r="N1622">
        <v>2</v>
      </c>
      <c r="O1622" s="1">
        <v>44677.874976851854</v>
      </c>
      <c r="P1622" s="1">
        <v>44678.079247685186</v>
      </c>
      <c r="Q1622">
        <v>16715</v>
      </c>
      <c r="R1622">
        <v>934</v>
      </c>
      <c r="S1622" t="b">
        <v>0</v>
      </c>
      <c r="T1622" t="s">
        <v>87</v>
      </c>
      <c r="U1622" t="b">
        <v>0</v>
      </c>
      <c r="V1622" t="s">
        <v>386</v>
      </c>
      <c r="W1622" s="1">
        <v>44678.015011574076</v>
      </c>
      <c r="X1622">
        <v>544</v>
      </c>
      <c r="Y1622">
        <v>63</v>
      </c>
      <c r="Z1622">
        <v>0</v>
      </c>
      <c r="AA1622">
        <v>63</v>
      </c>
      <c r="AB1622">
        <v>0</v>
      </c>
      <c r="AC1622">
        <v>14</v>
      </c>
      <c r="AD1622">
        <v>5</v>
      </c>
      <c r="AE1622">
        <v>0</v>
      </c>
      <c r="AF1622">
        <v>0</v>
      </c>
      <c r="AG1622">
        <v>0</v>
      </c>
      <c r="AH1622" t="s">
        <v>200</v>
      </c>
      <c r="AI1622" s="1">
        <v>44678.079247685186</v>
      </c>
      <c r="AJ1622">
        <v>390</v>
      </c>
      <c r="AK1622">
        <v>1</v>
      </c>
      <c r="AL1622">
        <v>0</v>
      </c>
      <c r="AM1622">
        <v>1</v>
      </c>
      <c r="AN1622">
        <v>0</v>
      </c>
      <c r="AO1622">
        <v>1</v>
      </c>
      <c r="AP1622">
        <v>4</v>
      </c>
      <c r="AQ1622">
        <v>0</v>
      </c>
      <c r="AR1622">
        <v>0</v>
      </c>
      <c r="AS1622">
        <v>0</v>
      </c>
      <c r="AT1622" t="s">
        <v>87</v>
      </c>
      <c r="AU1622" t="s">
        <v>87</v>
      </c>
      <c r="AV1622" t="s">
        <v>87</v>
      </c>
      <c r="AW1622" t="s">
        <v>87</v>
      </c>
      <c r="AX1622" t="s">
        <v>87</v>
      </c>
      <c r="AY1622" t="s">
        <v>87</v>
      </c>
      <c r="AZ1622" t="s">
        <v>87</v>
      </c>
      <c r="BA1622" t="s">
        <v>87</v>
      </c>
      <c r="BB1622" t="s">
        <v>87</v>
      </c>
      <c r="BC1622" t="s">
        <v>87</v>
      </c>
      <c r="BD1622" t="s">
        <v>87</v>
      </c>
      <c r="BE1622" t="s">
        <v>87</v>
      </c>
    </row>
    <row r="1623" spans="1:57" hidden="1" x14ac:dyDescent="0.45">
      <c r="A1623" t="s">
        <v>3490</v>
      </c>
      <c r="B1623" t="s">
        <v>79</v>
      </c>
      <c r="C1623" t="s">
        <v>3484</v>
      </c>
      <c r="D1623" t="s">
        <v>81</v>
      </c>
      <c r="E1623" s="2" t="str">
        <f>HYPERLINK("capsilon://?command=openfolder&amp;siteaddress=FAM.docvelocity-na8.net&amp;folderid=FX338B9EB5-DFBE-BBE8-EDC6-851FD3A6005A","FX22049560")</f>
        <v>FX22049560</v>
      </c>
      <c r="F1623" t="s">
        <v>19</v>
      </c>
      <c r="G1623" t="s">
        <v>19</v>
      </c>
      <c r="H1623" t="s">
        <v>82</v>
      </c>
      <c r="I1623" t="s">
        <v>3491</v>
      </c>
      <c r="J1623">
        <v>73</v>
      </c>
      <c r="K1623" t="s">
        <v>84</v>
      </c>
      <c r="L1623" t="s">
        <v>85</v>
      </c>
      <c r="M1623" t="s">
        <v>86</v>
      </c>
      <c r="N1623">
        <v>2</v>
      </c>
      <c r="O1623" s="1">
        <v>44677.875057870369</v>
      </c>
      <c r="P1623" s="1">
        <v>44678.083391203705</v>
      </c>
      <c r="Q1623">
        <v>17108</v>
      </c>
      <c r="R1623">
        <v>892</v>
      </c>
      <c r="S1623" t="b">
        <v>0</v>
      </c>
      <c r="T1623" t="s">
        <v>87</v>
      </c>
      <c r="U1623" t="b">
        <v>0</v>
      </c>
      <c r="V1623" t="s">
        <v>386</v>
      </c>
      <c r="W1623" s="1">
        <v>44678.02076388889</v>
      </c>
      <c r="X1623">
        <v>496</v>
      </c>
      <c r="Y1623">
        <v>63</v>
      </c>
      <c r="Z1623">
        <v>0</v>
      </c>
      <c r="AA1623">
        <v>63</v>
      </c>
      <c r="AB1623">
        <v>0</v>
      </c>
      <c r="AC1623">
        <v>26</v>
      </c>
      <c r="AD1623">
        <v>10</v>
      </c>
      <c r="AE1623">
        <v>0</v>
      </c>
      <c r="AF1623">
        <v>0</v>
      </c>
      <c r="AG1623">
        <v>0</v>
      </c>
      <c r="AH1623" t="s">
        <v>200</v>
      </c>
      <c r="AI1623" s="1">
        <v>44678.083391203705</v>
      </c>
      <c r="AJ1623">
        <v>357</v>
      </c>
      <c r="AK1623">
        <v>2</v>
      </c>
      <c r="AL1623">
        <v>0</v>
      </c>
      <c r="AM1623">
        <v>2</v>
      </c>
      <c r="AN1623">
        <v>0</v>
      </c>
      <c r="AO1623">
        <v>1</v>
      </c>
      <c r="AP1623">
        <v>8</v>
      </c>
      <c r="AQ1623">
        <v>0</v>
      </c>
      <c r="AR1623">
        <v>0</v>
      </c>
      <c r="AS1623">
        <v>0</v>
      </c>
      <c r="AT1623" t="s">
        <v>87</v>
      </c>
      <c r="AU1623" t="s">
        <v>87</v>
      </c>
      <c r="AV1623" t="s">
        <v>87</v>
      </c>
      <c r="AW1623" t="s">
        <v>87</v>
      </c>
      <c r="AX1623" t="s">
        <v>87</v>
      </c>
      <c r="AY1623" t="s">
        <v>87</v>
      </c>
      <c r="AZ1623" t="s">
        <v>87</v>
      </c>
      <c r="BA1623" t="s">
        <v>87</v>
      </c>
      <c r="BB1623" t="s">
        <v>87</v>
      </c>
      <c r="BC1623" t="s">
        <v>87</v>
      </c>
      <c r="BD1623" t="s">
        <v>87</v>
      </c>
      <c r="BE1623" t="s">
        <v>87</v>
      </c>
    </row>
    <row r="1624" spans="1:57" hidden="1" x14ac:dyDescent="0.45">
      <c r="A1624" t="s">
        <v>3492</v>
      </c>
      <c r="B1624" t="s">
        <v>79</v>
      </c>
      <c r="C1624" t="s">
        <v>3493</v>
      </c>
      <c r="D1624" t="s">
        <v>81</v>
      </c>
      <c r="E1624" s="2" t="str">
        <f>HYPERLINK("capsilon://?command=openfolder&amp;siteaddress=FAM.docvelocity-na8.net&amp;folderid=FX3FAB7983-0BFB-A363-5DB9-3609EDD2F0D1","FX22049333")</f>
        <v>FX22049333</v>
      </c>
      <c r="F1624" t="s">
        <v>19</v>
      </c>
      <c r="G1624" t="s">
        <v>19</v>
      </c>
      <c r="H1624" t="s">
        <v>82</v>
      </c>
      <c r="I1624" t="s">
        <v>3494</v>
      </c>
      <c r="J1624">
        <v>0</v>
      </c>
      <c r="K1624" t="s">
        <v>84</v>
      </c>
      <c r="L1624" t="s">
        <v>85</v>
      </c>
      <c r="M1624" t="s">
        <v>86</v>
      </c>
      <c r="N1624">
        <v>2</v>
      </c>
      <c r="O1624" s="1">
        <v>44677.875335648147</v>
      </c>
      <c r="P1624" s="1">
        <v>44678.084722222222</v>
      </c>
      <c r="Q1624">
        <v>17362</v>
      </c>
      <c r="R1624">
        <v>729</v>
      </c>
      <c r="S1624" t="b">
        <v>0</v>
      </c>
      <c r="T1624" t="s">
        <v>87</v>
      </c>
      <c r="U1624" t="b">
        <v>0</v>
      </c>
      <c r="V1624" t="s">
        <v>315</v>
      </c>
      <c r="W1624" s="1">
        <v>44678.021192129629</v>
      </c>
      <c r="X1624">
        <v>441</v>
      </c>
      <c r="Y1624">
        <v>74</v>
      </c>
      <c r="Z1624">
        <v>0</v>
      </c>
      <c r="AA1624">
        <v>74</v>
      </c>
      <c r="AB1624">
        <v>0</v>
      </c>
      <c r="AC1624">
        <v>43</v>
      </c>
      <c r="AD1624">
        <v>-74</v>
      </c>
      <c r="AE1624">
        <v>0</v>
      </c>
      <c r="AF1624">
        <v>0</v>
      </c>
      <c r="AG1624">
        <v>0</v>
      </c>
      <c r="AH1624" t="s">
        <v>240</v>
      </c>
      <c r="AI1624" s="1">
        <v>44678.084722222222</v>
      </c>
      <c r="AJ1624">
        <v>288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-74</v>
      </c>
      <c r="AQ1624">
        <v>0</v>
      </c>
      <c r="AR1624">
        <v>0</v>
      </c>
      <c r="AS1624">
        <v>0</v>
      </c>
      <c r="AT1624" t="s">
        <v>87</v>
      </c>
      <c r="AU1624" t="s">
        <v>87</v>
      </c>
      <c r="AV1624" t="s">
        <v>87</v>
      </c>
      <c r="AW1624" t="s">
        <v>87</v>
      </c>
      <c r="AX1624" t="s">
        <v>87</v>
      </c>
      <c r="AY1624" t="s">
        <v>87</v>
      </c>
      <c r="AZ1624" t="s">
        <v>87</v>
      </c>
      <c r="BA1624" t="s">
        <v>87</v>
      </c>
      <c r="BB1624" t="s">
        <v>87</v>
      </c>
      <c r="BC1624" t="s">
        <v>87</v>
      </c>
      <c r="BD1624" t="s">
        <v>87</v>
      </c>
      <c r="BE1624" t="s">
        <v>87</v>
      </c>
    </row>
    <row r="1625" spans="1:57" hidden="1" x14ac:dyDescent="0.45">
      <c r="A1625" t="s">
        <v>3495</v>
      </c>
      <c r="B1625" t="s">
        <v>79</v>
      </c>
      <c r="C1625" t="s">
        <v>3484</v>
      </c>
      <c r="D1625" t="s">
        <v>81</v>
      </c>
      <c r="E1625" s="2" t="str">
        <f>HYPERLINK("capsilon://?command=openfolder&amp;siteaddress=FAM.docvelocity-na8.net&amp;folderid=FX338B9EB5-DFBE-BBE8-EDC6-851FD3A6005A","FX22049560")</f>
        <v>FX22049560</v>
      </c>
      <c r="F1625" t="s">
        <v>19</v>
      </c>
      <c r="G1625" t="s">
        <v>19</v>
      </c>
      <c r="H1625" t="s">
        <v>82</v>
      </c>
      <c r="I1625" t="s">
        <v>3496</v>
      </c>
      <c r="J1625">
        <v>28</v>
      </c>
      <c r="K1625" t="s">
        <v>84</v>
      </c>
      <c r="L1625" t="s">
        <v>85</v>
      </c>
      <c r="M1625" t="s">
        <v>86</v>
      </c>
      <c r="N1625">
        <v>2</v>
      </c>
      <c r="O1625" s="1">
        <v>44677.875497685185</v>
      </c>
      <c r="P1625" s="1">
        <v>44678.083634259259</v>
      </c>
      <c r="Q1625">
        <v>17679</v>
      </c>
      <c r="R1625">
        <v>304</v>
      </c>
      <c r="S1625" t="b">
        <v>0</v>
      </c>
      <c r="T1625" t="s">
        <v>87</v>
      </c>
      <c r="U1625" t="b">
        <v>0</v>
      </c>
      <c r="V1625" t="s">
        <v>351</v>
      </c>
      <c r="W1625" s="1">
        <v>44678.023229166669</v>
      </c>
      <c r="X1625">
        <v>284</v>
      </c>
      <c r="Y1625">
        <v>0</v>
      </c>
      <c r="Z1625">
        <v>0</v>
      </c>
      <c r="AA1625">
        <v>0</v>
      </c>
      <c r="AB1625">
        <v>21</v>
      </c>
      <c r="AC1625">
        <v>0</v>
      </c>
      <c r="AD1625">
        <v>28</v>
      </c>
      <c r="AE1625">
        <v>0</v>
      </c>
      <c r="AF1625">
        <v>0</v>
      </c>
      <c r="AG1625">
        <v>0</v>
      </c>
      <c r="AH1625" t="s">
        <v>200</v>
      </c>
      <c r="AI1625" s="1">
        <v>44678.083634259259</v>
      </c>
      <c r="AJ1625">
        <v>20</v>
      </c>
      <c r="AK1625">
        <v>0</v>
      </c>
      <c r="AL1625">
        <v>0</v>
      </c>
      <c r="AM1625">
        <v>0</v>
      </c>
      <c r="AN1625">
        <v>21</v>
      </c>
      <c r="AO1625">
        <v>0</v>
      </c>
      <c r="AP1625">
        <v>28</v>
      </c>
      <c r="AQ1625">
        <v>0</v>
      </c>
      <c r="AR1625">
        <v>0</v>
      </c>
      <c r="AS1625">
        <v>0</v>
      </c>
      <c r="AT1625" t="s">
        <v>87</v>
      </c>
      <c r="AU1625" t="s">
        <v>87</v>
      </c>
      <c r="AV1625" t="s">
        <v>87</v>
      </c>
      <c r="AW1625" t="s">
        <v>87</v>
      </c>
      <c r="AX1625" t="s">
        <v>87</v>
      </c>
      <c r="AY1625" t="s">
        <v>87</v>
      </c>
      <c r="AZ1625" t="s">
        <v>87</v>
      </c>
      <c r="BA1625" t="s">
        <v>87</v>
      </c>
      <c r="BB1625" t="s">
        <v>87</v>
      </c>
      <c r="BC1625" t="s">
        <v>87</v>
      </c>
      <c r="BD1625" t="s">
        <v>87</v>
      </c>
      <c r="BE1625" t="s">
        <v>87</v>
      </c>
    </row>
    <row r="1626" spans="1:57" hidden="1" x14ac:dyDescent="0.45">
      <c r="A1626" t="s">
        <v>3497</v>
      </c>
      <c r="B1626" t="s">
        <v>79</v>
      </c>
      <c r="C1626" t="s">
        <v>3484</v>
      </c>
      <c r="D1626" t="s">
        <v>81</v>
      </c>
      <c r="E1626" s="2" t="str">
        <f>HYPERLINK("capsilon://?command=openfolder&amp;siteaddress=FAM.docvelocity-na8.net&amp;folderid=FX338B9EB5-DFBE-BBE8-EDC6-851FD3A6005A","FX22049560")</f>
        <v>FX22049560</v>
      </c>
      <c r="F1626" t="s">
        <v>19</v>
      </c>
      <c r="G1626" t="s">
        <v>19</v>
      </c>
      <c r="H1626" t="s">
        <v>82</v>
      </c>
      <c r="I1626" t="s">
        <v>3498</v>
      </c>
      <c r="J1626">
        <v>28</v>
      </c>
      <c r="K1626" t="s">
        <v>84</v>
      </c>
      <c r="L1626" t="s">
        <v>85</v>
      </c>
      <c r="M1626" t="s">
        <v>86</v>
      </c>
      <c r="N1626">
        <v>2</v>
      </c>
      <c r="O1626" s="1">
        <v>44677.875844907408</v>
      </c>
      <c r="P1626" s="1">
        <v>44678.084930555553</v>
      </c>
      <c r="Q1626">
        <v>17247</v>
      </c>
      <c r="R1626">
        <v>818</v>
      </c>
      <c r="S1626" t="b">
        <v>0</v>
      </c>
      <c r="T1626" t="s">
        <v>87</v>
      </c>
      <c r="U1626" t="b">
        <v>0</v>
      </c>
      <c r="V1626" t="s">
        <v>386</v>
      </c>
      <c r="W1626" s="1">
        <v>44678.038136574076</v>
      </c>
      <c r="X1626">
        <v>640</v>
      </c>
      <c r="Y1626">
        <v>21</v>
      </c>
      <c r="Z1626">
        <v>0</v>
      </c>
      <c r="AA1626">
        <v>21</v>
      </c>
      <c r="AB1626">
        <v>0</v>
      </c>
      <c r="AC1626">
        <v>17</v>
      </c>
      <c r="AD1626">
        <v>7</v>
      </c>
      <c r="AE1626">
        <v>0</v>
      </c>
      <c r="AF1626">
        <v>0</v>
      </c>
      <c r="AG1626">
        <v>0</v>
      </c>
      <c r="AH1626" t="s">
        <v>200</v>
      </c>
      <c r="AI1626" s="1">
        <v>44678.084930555553</v>
      </c>
      <c r="AJ1626">
        <v>111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7</v>
      </c>
      <c r="AQ1626">
        <v>0</v>
      </c>
      <c r="AR1626">
        <v>0</v>
      </c>
      <c r="AS1626">
        <v>0</v>
      </c>
      <c r="AT1626" t="s">
        <v>87</v>
      </c>
      <c r="AU1626" t="s">
        <v>87</v>
      </c>
      <c r="AV1626" t="s">
        <v>87</v>
      </c>
      <c r="AW1626" t="s">
        <v>87</v>
      </c>
      <c r="AX1626" t="s">
        <v>87</v>
      </c>
      <c r="AY1626" t="s">
        <v>87</v>
      </c>
      <c r="AZ1626" t="s">
        <v>87</v>
      </c>
      <c r="BA1626" t="s">
        <v>87</v>
      </c>
      <c r="BB1626" t="s">
        <v>87</v>
      </c>
      <c r="BC1626" t="s">
        <v>87</v>
      </c>
      <c r="BD1626" t="s">
        <v>87</v>
      </c>
      <c r="BE1626" t="s">
        <v>87</v>
      </c>
    </row>
    <row r="1627" spans="1:57" hidden="1" x14ac:dyDescent="0.45">
      <c r="A1627" t="s">
        <v>3499</v>
      </c>
      <c r="B1627" t="s">
        <v>79</v>
      </c>
      <c r="C1627" t="s">
        <v>3484</v>
      </c>
      <c r="D1627" t="s">
        <v>81</v>
      </c>
      <c r="E1627" s="2" t="str">
        <f>HYPERLINK("capsilon://?command=openfolder&amp;siteaddress=FAM.docvelocity-na8.net&amp;folderid=FX338B9EB5-DFBE-BBE8-EDC6-851FD3A6005A","FX22049560")</f>
        <v>FX22049560</v>
      </c>
      <c r="F1627" t="s">
        <v>19</v>
      </c>
      <c r="G1627" t="s">
        <v>19</v>
      </c>
      <c r="H1627" t="s">
        <v>82</v>
      </c>
      <c r="I1627" t="s">
        <v>3500</v>
      </c>
      <c r="J1627">
        <v>28</v>
      </c>
      <c r="K1627" t="s">
        <v>84</v>
      </c>
      <c r="L1627" t="s">
        <v>85</v>
      </c>
      <c r="M1627" t="s">
        <v>86</v>
      </c>
      <c r="N1627">
        <v>2</v>
      </c>
      <c r="O1627" s="1">
        <v>44677.875983796293</v>
      </c>
      <c r="P1627" s="1">
        <v>44678.086469907408</v>
      </c>
      <c r="Q1627">
        <v>17905</v>
      </c>
      <c r="R1627">
        <v>281</v>
      </c>
      <c r="S1627" t="b">
        <v>0</v>
      </c>
      <c r="T1627" t="s">
        <v>87</v>
      </c>
      <c r="U1627" t="b">
        <v>0</v>
      </c>
      <c r="V1627" t="s">
        <v>386</v>
      </c>
      <c r="W1627" s="1">
        <v>44678.02621527778</v>
      </c>
      <c r="X1627">
        <v>131</v>
      </c>
      <c r="Y1627">
        <v>21</v>
      </c>
      <c r="Z1627">
        <v>0</v>
      </c>
      <c r="AA1627">
        <v>21</v>
      </c>
      <c r="AB1627">
        <v>0</v>
      </c>
      <c r="AC1627">
        <v>0</v>
      </c>
      <c r="AD1627">
        <v>7</v>
      </c>
      <c r="AE1627">
        <v>0</v>
      </c>
      <c r="AF1627">
        <v>0</v>
      </c>
      <c r="AG1627">
        <v>0</v>
      </c>
      <c r="AH1627" t="s">
        <v>240</v>
      </c>
      <c r="AI1627" s="1">
        <v>44678.086469907408</v>
      </c>
      <c r="AJ1627">
        <v>150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7</v>
      </c>
      <c r="AQ1627">
        <v>0</v>
      </c>
      <c r="AR1627">
        <v>0</v>
      </c>
      <c r="AS1627">
        <v>0</v>
      </c>
      <c r="AT1627" t="s">
        <v>87</v>
      </c>
      <c r="AU1627" t="s">
        <v>87</v>
      </c>
      <c r="AV1627" t="s">
        <v>87</v>
      </c>
      <c r="AW1627" t="s">
        <v>87</v>
      </c>
      <c r="AX1627" t="s">
        <v>87</v>
      </c>
      <c r="AY1627" t="s">
        <v>87</v>
      </c>
      <c r="AZ1627" t="s">
        <v>87</v>
      </c>
      <c r="BA1627" t="s">
        <v>87</v>
      </c>
      <c r="BB1627" t="s">
        <v>87</v>
      </c>
      <c r="BC1627" t="s">
        <v>87</v>
      </c>
      <c r="BD1627" t="s">
        <v>87</v>
      </c>
      <c r="BE1627" t="s">
        <v>87</v>
      </c>
    </row>
    <row r="1628" spans="1:57" hidden="1" x14ac:dyDescent="0.45">
      <c r="A1628" t="s">
        <v>3501</v>
      </c>
      <c r="B1628" t="s">
        <v>79</v>
      </c>
      <c r="C1628" t="s">
        <v>3484</v>
      </c>
      <c r="D1628" t="s">
        <v>81</v>
      </c>
      <c r="E1628" s="2" t="str">
        <f>HYPERLINK("capsilon://?command=openfolder&amp;siteaddress=FAM.docvelocity-na8.net&amp;folderid=FX338B9EB5-DFBE-BBE8-EDC6-851FD3A6005A","FX22049560")</f>
        <v>FX22049560</v>
      </c>
      <c r="F1628" t="s">
        <v>19</v>
      </c>
      <c r="G1628" t="s">
        <v>19</v>
      </c>
      <c r="H1628" t="s">
        <v>82</v>
      </c>
      <c r="I1628" t="s">
        <v>3502</v>
      </c>
      <c r="J1628">
        <v>28</v>
      </c>
      <c r="K1628" t="s">
        <v>84</v>
      </c>
      <c r="L1628" t="s">
        <v>85</v>
      </c>
      <c r="M1628" t="s">
        <v>86</v>
      </c>
      <c r="N1628">
        <v>2</v>
      </c>
      <c r="O1628" s="1">
        <v>44677.876458333332</v>
      </c>
      <c r="P1628" s="1">
        <v>44678.090081018519</v>
      </c>
      <c r="Q1628">
        <v>17816</v>
      </c>
      <c r="R1628">
        <v>641</v>
      </c>
      <c r="S1628" t="b">
        <v>0</v>
      </c>
      <c r="T1628" t="s">
        <v>87</v>
      </c>
      <c r="U1628" t="b">
        <v>0</v>
      </c>
      <c r="V1628" t="s">
        <v>315</v>
      </c>
      <c r="W1628" s="1">
        <v>44678.028356481482</v>
      </c>
      <c r="X1628">
        <v>197</v>
      </c>
      <c r="Y1628">
        <v>21</v>
      </c>
      <c r="Z1628">
        <v>0</v>
      </c>
      <c r="AA1628">
        <v>21</v>
      </c>
      <c r="AB1628">
        <v>0</v>
      </c>
      <c r="AC1628">
        <v>0</v>
      </c>
      <c r="AD1628">
        <v>7</v>
      </c>
      <c r="AE1628">
        <v>0</v>
      </c>
      <c r="AF1628">
        <v>0</v>
      </c>
      <c r="AG1628">
        <v>0</v>
      </c>
      <c r="AH1628" t="s">
        <v>200</v>
      </c>
      <c r="AI1628" s="1">
        <v>44678.090081018519</v>
      </c>
      <c r="AJ1628">
        <v>444</v>
      </c>
      <c r="AK1628">
        <v>3</v>
      </c>
      <c r="AL1628">
        <v>0</v>
      </c>
      <c r="AM1628">
        <v>3</v>
      </c>
      <c r="AN1628">
        <v>0</v>
      </c>
      <c r="AO1628">
        <v>2</v>
      </c>
      <c r="AP1628">
        <v>4</v>
      </c>
      <c r="AQ1628">
        <v>0</v>
      </c>
      <c r="AR1628">
        <v>0</v>
      </c>
      <c r="AS1628">
        <v>0</v>
      </c>
      <c r="AT1628" t="s">
        <v>87</v>
      </c>
      <c r="AU1628" t="s">
        <v>87</v>
      </c>
      <c r="AV1628" t="s">
        <v>87</v>
      </c>
      <c r="AW1628" t="s">
        <v>87</v>
      </c>
      <c r="AX1628" t="s">
        <v>87</v>
      </c>
      <c r="AY1628" t="s">
        <v>87</v>
      </c>
      <c r="AZ1628" t="s">
        <v>87</v>
      </c>
      <c r="BA1628" t="s">
        <v>87</v>
      </c>
      <c r="BB1628" t="s">
        <v>87</v>
      </c>
      <c r="BC1628" t="s">
        <v>87</v>
      </c>
      <c r="BD1628" t="s">
        <v>87</v>
      </c>
      <c r="BE1628" t="s">
        <v>87</v>
      </c>
    </row>
    <row r="1629" spans="1:57" hidden="1" x14ac:dyDescent="0.45">
      <c r="A1629" t="s">
        <v>3503</v>
      </c>
      <c r="B1629" t="s">
        <v>79</v>
      </c>
      <c r="C1629" t="s">
        <v>3504</v>
      </c>
      <c r="D1629" t="s">
        <v>81</v>
      </c>
      <c r="E1629" s="2" t="str">
        <f>HYPERLINK("capsilon://?command=openfolder&amp;siteaddress=FAM.docvelocity-na8.net&amp;folderid=FXE6254314-81B4-39B1-3CF4-FF29FDE6E6E1","FX22015447")</f>
        <v>FX22015447</v>
      </c>
      <c r="F1629" t="s">
        <v>19</v>
      </c>
      <c r="G1629" t="s">
        <v>19</v>
      </c>
      <c r="H1629" t="s">
        <v>82</v>
      </c>
      <c r="I1629" t="s">
        <v>3505</v>
      </c>
      <c r="J1629">
        <v>524</v>
      </c>
      <c r="K1629" t="s">
        <v>84</v>
      </c>
      <c r="L1629" t="s">
        <v>85</v>
      </c>
      <c r="M1629" t="s">
        <v>86</v>
      </c>
      <c r="N1629">
        <v>1</v>
      </c>
      <c r="O1629" s="1">
        <v>44677.897824074076</v>
      </c>
      <c r="P1629" s="1">
        <v>44678.157280092593</v>
      </c>
      <c r="Q1629">
        <v>21527</v>
      </c>
      <c r="R1629">
        <v>890</v>
      </c>
      <c r="S1629" t="b">
        <v>0</v>
      </c>
      <c r="T1629" t="s">
        <v>87</v>
      </c>
      <c r="U1629" t="b">
        <v>0</v>
      </c>
      <c r="V1629" t="s">
        <v>424</v>
      </c>
      <c r="W1629" s="1">
        <v>44678.157280092593</v>
      </c>
      <c r="X1629">
        <v>586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524</v>
      </c>
      <c r="AE1629">
        <v>500</v>
      </c>
      <c r="AF1629">
        <v>0</v>
      </c>
      <c r="AG1629">
        <v>13</v>
      </c>
      <c r="AH1629" t="s">
        <v>87</v>
      </c>
      <c r="AI1629" t="s">
        <v>87</v>
      </c>
      <c r="AJ1629" t="s">
        <v>87</v>
      </c>
      <c r="AK1629" t="s">
        <v>87</v>
      </c>
      <c r="AL1629" t="s">
        <v>87</v>
      </c>
      <c r="AM1629" t="s">
        <v>87</v>
      </c>
      <c r="AN1629" t="s">
        <v>87</v>
      </c>
      <c r="AO1629" t="s">
        <v>87</v>
      </c>
      <c r="AP1629" t="s">
        <v>87</v>
      </c>
      <c r="AQ1629" t="s">
        <v>87</v>
      </c>
      <c r="AR1629" t="s">
        <v>87</v>
      </c>
      <c r="AS1629" t="s">
        <v>87</v>
      </c>
      <c r="AT1629" t="s">
        <v>87</v>
      </c>
      <c r="AU1629" t="s">
        <v>87</v>
      </c>
      <c r="AV1629" t="s">
        <v>87</v>
      </c>
      <c r="AW1629" t="s">
        <v>87</v>
      </c>
      <c r="AX1629" t="s">
        <v>87</v>
      </c>
      <c r="AY1629" t="s">
        <v>87</v>
      </c>
      <c r="AZ1629" t="s">
        <v>87</v>
      </c>
      <c r="BA1629" t="s">
        <v>87</v>
      </c>
      <c r="BB1629" t="s">
        <v>87</v>
      </c>
      <c r="BC1629" t="s">
        <v>87</v>
      </c>
      <c r="BD1629" t="s">
        <v>87</v>
      </c>
      <c r="BE1629" t="s">
        <v>87</v>
      </c>
    </row>
    <row r="1630" spans="1:57" hidden="1" x14ac:dyDescent="0.45">
      <c r="A1630" t="s">
        <v>3506</v>
      </c>
      <c r="B1630" t="s">
        <v>79</v>
      </c>
      <c r="C1630" t="s">
        <v>3507</v>
      </c>
      <c r="D1630" t="s">
        <v>81</v>
      </c>
      <c r="E1630" s="2" t="str">
        <f t="shared" ref="E1630:E1643" si="40">HYPERLINK("capsilon://?command=openfolder&amp;siteaddress=FAM.docvelocity-na8.net&amp;folderid=FX9817032B-EC43-FCA5-6EBF-D2CADA2DB375","FX22046854")</f>
        <v>FX22046854</v>
      </c>
      <c r="F1630" t="s">
        <v>19</v>
      </c>
      <c r="G1630" t="s">
        <v>19</v>
      </c>
      <c r="H1630" t="s">
        <v>82</v>
      </c>
      <c r="I1630" t="s">
        <v>3508</v>
      </c>
      <c r="J1630">
        <v>54</v>
      </c>
      <c r="K1630" t="s">
        <v>84</v>
      </c>
      <c r="L1630" t="s">
        <v>85</v>
      </c>
      <c r="M1630" t="s">
        <v>86</v>
      </c>
      <c r="N1630">
        <v>2</v>
      </c>
      <c r="O1630" s="1">
        <v>44677.910995370374</v>
      </c>
      <c r="P1630" s="1">
        <v>44678.08966435185</v>
      </c>
      <c r="Q1630">
        <v>14976</v>
      </c>
      <c r="R1630">
        <v>461</v>
      </c>
      <c r="S1630" t="b">
        <v>0</v>
      </c>
      <c r="T1630" t="s">
        <v>87</v>
      </c>
      <c r="U1630" t="b">
        <v>0</v>
      </c>
      <c r="V1630" t="s">
        <v>386</v>
      </c>
      <c r="W1630" s="1">
        <v>44678.028379629628</v>
      </c>
      <c r="X1630">
        <v>186</v>
      </c>
      <c r="Y1630">
        <v>49</v>
      </c>
      <c r="Z1630">
        <v>0</v>
      </c>
      <c r="AA1630">
        <v>49</v>
      </c>
      <c r="AB1630">
        <v>0</v>
      </c>
      <c r="AC1630">
        <v>3</v>
      </c>
      <c r="AD1630">
        <v>5</v>
      </c>
      <c r="AE1630">
        <v>0</v>
      </c>
      <c r="AF1630">
        <v>0</v>
      </c>
      <c r="AG1630">
        <v>0</v>
      </c>
      <c r="AH1630" t="s">
        <v>240</v>
      </c>
      <c r="AI1630" s="1">
        <v>44678.08966435185</v>
      </c>
      <c r="AJ1630">
        <v>275</v>
      </c>
      <c r="AK1630">
        <v>1</v>
      </c>
      <c r="AL1630">
        <v>0</v>
      </c>
      <c r="AM1630">
        <v>1</v>
      </c>
      <c r="AN1630">
        <v>0</v>
      </c>
      <c r="AO1630">
        <v>1</v>
      </c>
      <c r="AP1630">
        <v>4</v>
      </c>
      <c r="AQ1630">
        <v>0</v>
      </c>
      <c r="AR1630">
        <v>0</v>
      </c>
      <c r="AS1630">
        <v>0</v>
      </c>
      <c r="AT1630" t="s">
        <v>87</v>
      </c>
      <c r="AU1630" t="s">
        <v>87</v>
      </c>
      <c r="AV1630" t="s">
        <v>87</v>
      </c>
      <c r="AW1630" t="s">
        <v>87</v>
      </c>
      <c r="AX1630" t="s">
        <v>87</v>
      </c>
      <c r="AY1630" t="s">
        <v>87</v>
      </c>
      <c r="AZ1630" t="s">
        <v>87</v>
      </c>
      <c r="BA1630" t="s">
        <v>87</v>
      </c>
      <c r="BB1630" t="s">
        <v>87</v>
      </c>
      <c r="BC1630" t="s">
        <v>87</v>
      </c>
      <c r="BD1630" t="s">
        <v>87</v>
      </c>
      <c r="BE1630" t="s">
        <v>87</v>
      </c>
    </row>
    <row r="1631" spans="1:57" hidden="1" x14ac:dyDescent="0.45">
      <c r="A1631" t="s">
        <v>3509</v>
      </c>
      <c r="B1631" t="s">
        <v>79</v>
      </c>
      <c r="C1631" t="s">
        <v>3507</v>
      </c>
      <c r="D1631" t="s">
        <v>81</v>
      </c>
      <c r="E1631" s="2" t="str">
        <f t="shared" si="40"/>
        <v>FX22046854</v>
      </c>
      <c r="F1631" t="s">
        <v>19</v>
      </c>
      <c r="G1631" t="s">
        <v>19</v>
      </c>
      <c r="H1631" t="s">
        <v>82</v>
      </c>
      <c r="I1631" t="s">
        <v>3510</v>
      </c>
      <c r="J1631">
        <v>54</v>
      </c>
      <c r="K1631" t="s">
        <v>84</v>
      </c>
      <c r="L1631" t="s">
        <v>85</v>
      </c>
      <c r="M1631" t="s">
        <v>86</v>
      </c>
      <c r="N1631">
        <v>2</v>
      </c>
      <c r="O1631" s="1">
        <v>44677.912094907406</v>
      </c>
      <c r="P1631" s="1">
        <v>44678.090821759259</v>
      </c>
      <c r="Q1631">
        <v>15156</v>
      </c>
      <c r="R1631">
        <v>286</v>
      </c>
      <c r="S1631" t="b">
        <v>0</v>
      </c>
      <c r="T1631" t="s">
        <v>87</v>
      </c>
      <c r="U1631" t="b">
        <v>0</v>
      </c>
      <c r="V1631" t="s">
        <v>386</v>
      </c>
      <c r="W1631" s="1">
        <v>44678.030219907407</v>
      </c>
      <c r="X1631">
        <v>158</v>
      </c>
      <c r="Y1631">
        <v>49</v>
      </c>
      <c r="Z1631">
        <v>0</v>
      </c>
      <c r="AA1631">
        <v>49</v>
      </c>
      <c r="AB1631">
        <v>0</v>
      </c>
      <c r="AC1631">
        <v>3</v>
      </c>
      <c r="AD1631">
        <v>5</v>
      </c>
      <c r="AE1631">
        <v>0</v>
      </c>
      <c r="AF1631">
        <v>0</v>
      </c>
      <c r="AG1631">
        <v>0</v>
      </c>
      <c r="AH1631" t="s">
        <v>1193</v>
      </c>
      <c r="AI1631" s="1">
        <v>44678.090821759259</v>
      </c>
      <c r="AJ1631">
        <v>128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5</v>
      </c>
      <c r="AQ1631">
        <v>0</v>
      </c>
      <c r="AR1631">
        <v>0</v>
      </c>
      <c r="AS1631">
        <v>0</v>
      </c>
      <c r="AT1631" t="s">
        <v>87</v>
      </c>
      <c r="AU1631" t="s">
        <v>87</v>
      </c>
      <c r="AV1631" t="s">
        <v>87</v>
      </c>
      <c r="AW1631" t="s">
        <v>87</v>
      </c>
      <c r="AX1631" t="s">
        <v>87</v>
      </c>
      <c r="AY1631" t="s">
        <v>87</v>
      </c>
      <c r="AZ1631" t="s">
        <v>87</v>
      </c>
      <c r="BA1631" t="s">
        <v>87</v>
      </c>
      <c r="BB1631" t="s">
        <v>87</v>
      </c>
      <c r="BC1631" t="s">
        <v>87</v>
      </c>
      <c r="BD1631" t="s">
        <v>87</v>
      </c>
      <c r="BE1631" t="s">
        <v>87</v>
      </c>
    </row>
    <row r="1632" spans="1:57" hidden="1" x14ac:dyDescent="0.45">
      <c r="A1632" t="s">
        <v>3511</v>
      </c>
      <c r="B1632" t="s">
        <v>79</v>
      </c>
      <c r="C1632" t="s">
        <v>3507</v>
      </c>
      <c r="D1632" t="s">
        <v>81</v>
      </c>
      <c r="E1632" s="2" t="str">
        <f t="shared" si="40"/>
        <v>FX22046854</v>
      </c>
      <c r="F1632" t="s">
        <v>19</v>
      </c>
      <c r="G1632" t="s">
        <v>19</v>
      </c>
      <c r="H1632" t="s">
        <v>82</v>
      </c>
      <c r="I1632" t="s">
        <v>3512</v>
      </c>
      <c r="J1632">
        <v>44</v>
      </c>
      <c r="K1632" t="s">
        <v>84</v>
      </c>
      <c r="L1632" t="s">
        <v>85</v>
      </c>
      <c r="M1632" t="s">
        <v>86</v>
      </c>
      <c r="N1632">
        <v>2</v>
      </c>
      <c r="O1632" s="1">
        <v>44677.912129629629</v>
      </c>
      <c r="P1632" s="1">
        <v>44678.091631944444</v>
      </c>
      <c r="Q1632">
        <v>15090</v>
      </c>
      <c r="R1632">
        <v>419</v>
      </c>
      <c r="S1632" t="b">
        <v>0</v>
      </c>
      <c r="T1632" t="s">
        <v>87</v>
      </c>
      <c r="U1632" t="b">
        <v>0</v>
      </c>
      <c r="V1632" t="s">
        <v>3474</v>
      </c>
      <c r="W1632" s="1">
        <v>44678.031851851854</v>
      </c>
      <c r="X1632">
        <v>250</v>
      </c>
      <c r="Y1632">
        <v>39</v>
      </c>
      <c r="Z1632">
        <v>0</v>
      </c>
      <c r="AA1632">
        <v>39</v>
      </c>
      <c r="AB1632">
        <v>0</v>
      </c>
      <c r="AC1632">
        <v>0</v>
      </c>
      <c r="AD1632">
        <v>5</v>
      </c>
      <c r="AE1632">
        <v>0</v>
      </c>
      <c r="AF1632">
        <v>0</v>
      </c>
      <c r="AG1632">
        <v>0</v>
      </c>
      <c r="AH1632" t="s">
        <v>240</v>
      </c>
      <c r="AI1632" s="1">
        <v>44678.091631944444</v>
      </c>
      <c r="AJ1632">
        <v>169</v>
      </c>
      <c r="AK1632">
        <v>2</v>
      </c>
      <c r="AL1632">
        <v>0</v>
      </c>
      <c r="AM1632">
        <v>2</v>
      </c>
      <c r="AN1632">
        <v>0</v>
      </c>
      <c r="AO1632">
        <v>2</v>
      </c>
      <c r="AP1632">
        <v>3</v>
      </c>
      <c r="AQ1632">
        <v>0</v>
      </c>
      <c r="AR1632">
        <v>0</v>
      </c>
      <c r="AS1632">
        <v>0</v>
      </c>
      <c r="AT1632" t="s">
        <v>87</v>
      </c>
      <c r="AU1632" t="s">
        <v>87</v>
      </c>
      <c r="AV1632" t="s">
        <v>87</v>
      </c>
      <c r="AW1632" t="s">
        <v>87</v>
      </c>
      <c r="AX1632" t="s">
        <v>87</v>
      </c>
      <c r="AY1632" t="s">
        <v>87</v>
      </c>
      <c r="AZ1632" t="s">
        <v>87</v>
      </c>
      <c r="BA1632" t="s">
        <v>87</v>
      </c>
      <c r="BB1632" t="s">
        <v>87</v>
      </c>
      <c r="BC1632" t="s">
        <v>87</v>
      </c>
      <c r="BD1632" t="s">
        <v>87</v>
      </c>
      <c r="BE1632" t="s">
        <v>87</v>
      </c>
    </row>
    <row r="1633" spans="1:57" hidden="1" x14ac:dyDescent="0.45">
      <c r="A1633" t="s">
        <v>3513</v>
      </c>
      <c r="B1633" t="s">
        <v>79</v>
      </c>
      <c r="C1633" t="s">
        <v>3507</v>
      </c>
      <c r="D1633" t="s">
        <v>81</v>
      </c>
      <c r="E1633" s="2" t="str">
        <f t="shared" si="40"/>
        <v>FX22046854</v>
      </c>
      <c r="F1633" t="s">
        <v>19</v>
      </c>
      <c r="G1633" t="s">
        <v>19</v>
      </c>
      <c r="H1633" t="s">
        <v>82</v>
      </c>
      <c r="I1633" t="s">
        <v>3514</v>
      </c>
      <c r="J1633">
        <v>49</v>
      </c>
      <c r="K1633" t="s">
        <v>84</v>
      </c>
      <c r="L1633" t="s">
        <v>85</v>
      </c>
      <c r="M1633" t="s">
        <v>86</v>
      </c>
      <c r="N1633">
        <v>2</v>
      </c>
      <c r="O1633" s="1">
        <v>44677.912245370368</v>
      </c>
      <c r="P1633" s="1">
        <v>44678.091504629629</v>
      </c>
      <c r="Q1633">
        <v>15184</v>
      </c>
      <c r="R1633">
        <v>304</v>
      </c>
      <c r="S1633" t="b">
        <v>0</v>
      </c>
      <c r="T1633" t="s">
        <v>87</v>
      </c>
      <c r="U1633" t="b">
        <v>0</v>
      </c>
      <c r="V1633" t="s">
        <v>315</v>
      </c>
      <c r="W1633" s="1">
        <v>44678.033449074072</v>
      </c>
      <c r="X1633">
        <v>182</v>
      </c>
      <c r="Y1633">
        <v>44</v>
      </c>
      <c r="Z1633">
        <v>0</v>
      </c>
      <c r="AA1633">
        <v>44</v>
      </c>
      <c r="AB1633">
        <v>0</v>
      </c>
      <c r="AC1633">
        <v>1</v>
      </c>
      <c r="AD1633">
        <v>5</v>
      </c>
      <c r="AE1633">
        <v>0</v>
      </c>
      <c r="AF1633">
        <v>0</v>
      </c>
      <c r="AG1633">
        <v>0</v>
      </c>
      <c r="AH1633" t="s">
        <v>200</v>
      </c>
      <c r="AI1633" s="1">
        <v>44678.091504629629</v>
      </c>
      <c r="AJ1633">
        <v>122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5</v>
      </c>
      <c r="AQ1633">
        <v>0</v>
      </c>
      <c r="AR1633">
        <v>0</v>
      </c>
      <c r="AS1633">
        <v>0</v>
      </c>
      <c r="AT1633" t="s">
        <v>87</v>
      </c>
      <c r="AU1633" t="s">
        <v>87</v>
      </c>
      <c r="AV1633" t="s">
        <v>87</v>
      </c>
      <c r="AW1633" t="s">
        <v>87</v>
      </c>
      <c r="AX1633" t="s">
        <v>87</v>
      </c>
      <c r="AY1633" t="s">
        <v>87</v>
      </c>
      <c r="AZ1633" t="s">
        <v>87</v>
      </c>
      <c r="BA1633" t="s">
        <v>87</v>
      </c>
      <c r="BB1633" t="s">
        <v>87</v>
      </c>
      <c r="BC1633" t="s">
        <v>87</v>
      </c>
      <c r="BD1633" t="s">
        <v>87</v>
      </c>
      <c r="BE1633" t="s">
        <v>87</v>
      </c>
    </row>
    <row r="1634" spans="1:57" hidden="1" x14ac:dyDescent="0.45">
      <c r="A1634" t="s">
        <v>3515</v>
      </c>
      <c r="B1634" t="s">
        <v>79</v>
      </c>
      <c r="C1634" t="s">
        <v>3507</v>
      </c>
      <c r="D1634" t="s">
        <v>81</v>
      </c>
      <c r="E1634" s="2" t="str">
        <f t="shared" si="40"/>
        <v>FX22046854</v>
      </c>
      <c r="F1634" t="s">
        <v>19</v>
      </c>
      <c r="G1634" t="s">
        <v>19</v>
      </c>
      <c r="H1634" t="s">
        <v>82</v>
      </c>
      <c r="I1634" t="s">
        <v>3516</v>
      </c>
      <c r="J1634">
        <v>28</v>
      </c>
      <c r="K1634" t="s">
        <v>84</v>
      </c>
      <c r="L1634" t="s">
        <v>85</v>
      </c>
      <c r="M1634" t="s">
        <v>86</v>
      </c>
      <c r="N1634">
        <v>2</v>
      </c>
      <c r="O1634" s="1">
        <v>44677.912361111114</v>
      </c>
      <c r="P1634" s="1">
        <v>44678.091840277775</v>
      </c>
      <c r="Q1634">
        <v>15266</v>
      </c>
      <c r="R1634">
        <v>241</v>
      </c>
      <c r="S1634" t="b">
        <v>0</v>
      </c>
      <c r="T1634" t="s">
        <v>87</v>
      </c>
      <c r="U1634" t="b">
        <v>0</v>
      </c>
      <c r="V1634" t="s">
        <v>3474</v>
      </c>
      <c r="W1634" s="1">
        <v>44678.033888888887</v>
      </c>
      <c r="X1634">
        <v>154</v>
      </c>
      <c r="Y1634">
        <v>21</v>
      </c>
      <c r="Z1634">
        <v>0</v>
      </c>
      <c r="AA1634">
        <v>21</v>
      </c>
      <c r="AB1634">
        <v>0</v>
      </c>
      <c r="AC1634">
        <v>0</v>
      </c>
      <c r="AD1634">
        <v>7</v>
      </c>
      <c r="AE1634">
        <v>0</v>
      </c>
      <c r="AF1634">
        <v>0</v>
      </c>
      <c r="AG1634">
        <v>0</v>
      </c>
      <c r="AH1634" t="s">
        <v>1193</v>
      </c>
      <c r="AI1634" s="1">
        <v>44678.091840277775</v>
      </c>
      <c r="AJ1634">
        <v>87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7</v>
      </c>
      <c r="AQ1634">
        <v>0</v>
      </c>
      <c r="AR1634">
        <v>0</v>
      </c>
      <c r="AS1634">
        <v>0</v>
      </c>
      <c r="AT1634" t="s">
        <v>87</v>
      </c>
      <c r="AU1634" t="s">
        <v>87</v>
      </c>
      <c r="AV1634" t="s">
        <v>87</v>
      </c>
      <c r="AW1634" t="s">
        <v>87</v>
      </c>
      <c r="AX1634" t="s">
        <v>87</v>
      </c>
      <c r="AY1634" t="s">
        <v>87</v>
      </c>
      <c r="AZ1634" t="s">
        <v>87</v>
      </c>
      <c r="BA1634" t="s">
        <v>87</v>
      </c>
      <c r="BB1634" t="s">
        <v>87</v>
      </c>
      <c r="BC1634" t="s">
        <v>87</v>
      </c>
      <c r="BD1634" t="s">
        <v>87</v>
      </c>
      <c r="BE1634" t="s">
        <v>87</v>
      </c>
    </row>
    <row r="1635" spans="1:57" hidden="1" x14ac:dyDescent="0.45">
      <c r="A1635" t="s">
        <v>3517</v>
      </c>
      <c r="B1635" t="s">
        <v>79</v>
      </c>
      <c r="C1635" t="s">
        <v>3507</v>
      </c>
      <c r="D1635" t="s">
        <v>81</v>
      </c>
      <c r="E1635" s="2" t="str">
        <f t="shared" si="40"/>
        <v>FX22046854</v>
      </c>
      <c r="F1635" t="s">
        <v>19</v>
      </c>
      <c r="G1635" t="s">
        <v>19</v>
      </c>
      <c r="H1635" t="s">
        <v>82</v>
      </c>
      <c r="I1635" t="s">
        <v>3518</v>
      </c>
      <c r="J1635">
        <v>28</v>
      </c>
      <c r="K1635" t="s">
        <v>84</v>
      </c>
      <c r="L1635" t="s">
        <v>85</v>
      </c>
      <c r="M1635" t="s">
        <v>86</v>
      </c>
      <c r="N1635">
        <v>2</v>
      </c>
      <c r="O1635" s="1">
        <v>44677.912615740737</v>
      </c>
      <c r="P1635" s="1">
        <v>44678.098553240743</v>
      </c>
      <c r="Q1635">
        <v>15309</v>
      </c>
      <c r="R1635">
        <v>756</v>
      </c>
      <c r="S1635" t="b">
        <v>0</v>
      </c>
      <c r="T1635" t="s">
        <v>87</v>
      </c>
      <c r="U1635" t="b">
        <v>0</v>
      </c>
      <c r="V1635" t="s">
        <v>315</v>
      </c>
      <c r="W1635" s="1">
        <v>44678.035231481481</v>
      </c>
      <c r="X1635">
        <v>153</v>
      </c>
      <c r="Y1635">
        <v>21</v>
      </c>
      <c r="Z1635">
        <v>0</v>
      </c>
      <c r="AA1635">
        <v>21</v>
      </c>
      <c r="AB1635">
        <v>0</v>
      </c>
      <c r="AC1635">
        <v>0</v>
      </c>
      <c r="AD1635">
        <v>7</v>
      </c>
      <c r="AE1635">
        <v>0</v>
      </c>
      <c r="AF1635">
        <v>0</v>
      </c>
      <c r="AG1635">
        <v>0</v>
      </c>
      <c r="AH1635" t="s">
        <v>200</v>
      </c>
      <c r="AI1635" s="1">
        <v>44678.098553240743</v>
      </c>
      <c r="AJ1635">
        <v>123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7</v>
      </c>
      <c r="AQ1635">
        <v>0</v>
      </c>
      <c r="AR1635">
        <v>0</v>
      </c>
      <c r="AS1635">
        <v>0</v>
      </c>
      <c r="AT1635" t="s">
        <v>87</v>
      </c>
      <c r="AU1635" t="s">
        <v>87</v>
      </c>
      <c r="AV1635" t="s">
        <v>87</v>
      </c>
      <c r="AW1635" t="s">
        <v>87</v>
      </c>
      <c r="AX1635" t="s">
        <v>87</v>
      </c>
      <c r="AY1635" t="s">
        <v>87</v>
      </c>
      <c r="AZ1635" t="s">
        <v>87</v>
      </c>
      <c r="BA1635" t="s">
        <v>87</v>
      </c>
      <c r="BB1635" t="s">
        <v>87</v>
      </c>
      <c r="BC1635" t="s">
        <v>87</v>
      </c>
      <c r="BD1635" t="s">
        <v>87</v>
      </c>
      <c r="BE1635" t="s">
        <v>87</v>
      </c>
    </row>
    <row r="1636" spans="1:57" hidden="1" x14ac:dyDescent="0.45">
      <c r="A1636" t="s">
        <v>3519</v>
      </c>
      <c r="B1636" t="s">
        <v>79</v>
      </c>
      <c r="C1636" t="s">
        <v>3507</v>
      </c>
      <c r="D1636" t="s">
        <v>81</v>
      </c>
      <c r="E1636" s="2" t="str">
        <f t="shared" si="40"/>
        <v>FX22046854</v>
      </c>
      <c r="F1636" t="s">
        <v>19</v>
      </c>
      <c r="G1636" t="s">
        <v>19</v>
      </c>
      <c r="H1636" t="s">
        <v>82</v>
      </c>
      <c r="I1636" t="s">
        <v>3520</v>
      </c>
      <c r="J1636">
        <v>28</v>
      </c>
      <c r="K1636" t="s">
        <v>84</v>
      </c>
      <c r="L1636" t="s">
        <v>85</v>
      </c>
      <c r="M1636" t="s">
        <v>86</v>
      </c>
      <c r="N1636">
        <v>2</v>
      </c>
      <c r="O1636" s="1">
        <v>44677.913206018522</v>
      </c>
      <c r="P1636" s="1">
        <v>44678.092002314814</v>
      </c>
      <c r="Q1636">
        <v>15372</v>
      </c>
      <c r="R1636">
        <v>76</v>
      </c>
      <c r="S1636" t="b">
        <v>0</v>
      </c>
      <c r="T1636" t="s">
        <v>87</v>
      </c>
      <c r="U1636" t="b">
        <v>0</v>
      </c>
      <c r="V1636" t="s">
        <v>3474</v>
      </c>
      <c r="W1636" s="1">
        <v>44678.034421296295</v>
      </c>
      <c r="X1636">
        <v>45</v>
      </c>
      <c r="Y1636">
        <v>0</v>
      </c>
      <c r="Z1636">
        <v>0</v>
      </c>
      <c r="AA1636">
        <v>0</v>
      </c>
      <c r="AB1636">
        <v>21</v>
      </c>
      <c r="AC1636">
        <v>0</v>
      </c>
      <c r="AD1636">
        <v>28</v>
      </c>
      <c r="AE1636">
        <v>0</v>
      </c>
      <c r="AF1636">
        <v>0</v>
      </c>
      <c r="AG1636">
        <v>0</v>
      </c>
      <c r="AH1636" t="s">
        <v>240</v>
      </c>
      <c r="AI1636" s="1">
        <v>44678.092002314814</v>
      </c>
      <c r="AJ1636">
        <v>31</v>
      </c>
      <c r="AK1636">
        <v>0</v>
      </c>
      <c r="AL1636">
        <v>0</v>
      </c>
      <c r="AM1636">
        <v>0</v>
      </c>
      <c r="AN1636">
        <v>21</v>
      </c>
      <c r="AO1636">
        <v>0</v>
      </c>
      <c r="AP1636">
        <v>28</v>
      </c>
      <c r="AQ1636">
        <v>0</v>
      </c>
      <c r="AR1636">
        <v>0</v>
      </c>
      <c r="AS1636">
        <v>0</v>
      </c>
      <c r="AT1636" t="s">
        <v>87</v>
      </c>
      <c r="AU1636" t="s">
        <v>87</v>
      </c>
      <c r="AV1636" t="s">
        <v>87</v>
      </c>
      <c r="AW1636" t="s">
        <v>87</v>
      </c>
      <c r="AX1636" t="s">
        <v>87</v>
      </c>
      <c r="AY1636" t="s">
        <v>87</v>
      </c>
      <c r="AZ1636" t="s">
        <v>87</v>
      </c>
      <c r="BA1636" t="s">
        <v>87</v>
      </c>
      <c r="BB1636" t="s">
        <v>87</v>
      </c>
      <c r="BC1636" t="s">
        <v>87</v>
      </c>
      <c r="BD1636" t="s">
        <v>87</v>
      </c>
      <c r="BE1636" t="s">
        <v>87</v>
      </c>
    </row>
    <row r="1637" spans="1:57" hidden="1" x14ac:dyDescent="0.45">
      <c r="A1637" t="s">
        <v>3521</v>
      </c>
      <c r="B1637" t="s">
        <v>79</v>
      </c>
      <c r="C1637" t="s">
        <v>3507</v>
      </c>
      <c r="D1637" t="s">
        <v>81</v>
      </c>
      <c r="E1637" s="2" t="str">
        <f t="shared" si="40"/>
        <v>FX22046854</v>
      </c>
      <c r="F1637" t="s">
        <v>19</v>
      </c>
      <c r="G1637" t="s">
        <v>19</v>
      </c>
      <c r="H1637" t="s">
        <v>82</v>
      </c>
      <c r="I1637" t="s">
        <v>3522</v>
      </c>
      <c r="J1637">
        <v>54</v>
      </c>
      <c r="K1637" t="s">
        <v>84</v>
      </c>
      <c r="L1637" t="s">
        <v>85</v>
      </c>
      <c r="M1637" t="s">
        <v>86</v>
      </c>
      <c r="N1637">
        <v>2</v>
      </c>
      <c r="O1637" s="1">
        <v>44677.915891203702</v>
      </c>
      <c r="P1637" s="1">
        <v>44678.093194444446</v>
      </c>
      <c r="Q1637">
        <v>14954</v>
      </c>
      <c r="R1637">
        <v>365</v>
      </c>
      <c r="S1637" t="b">
        <v>0</v>
      </c>
      <c r="T1637" t="s">
        <v>87</v>
      </c>
      <c r="U1637" t="b">
        <v>0</v>
      </c>
      <c r="V1637" t="s">
        <v>3474</v>
      </c>
      <c r="W1637" s="1">
        <v>44678.037314814814</v>
      </c>
      <c r="X1637">
        <v>249</v>
      </c>
      <c r="Y1637">
        <v>49</v>
      </c>
      <c r="Z1637">
        <v>0</v>
      </c>
      <c r="AA1637">
        <v>49</v>
      </c>
      <c r="AB1637">
        <v>0</v>
      </c>
      <c r="AC1637">
        <v>3</v>
      </c>
      <c r="AD1637">
        <v>5</v>
      </c>
      <c r="AE1637">
        <v>0</v>
      </c>
      <c r="AF1637">
        <v>0</v>
      </c>
      <c r="AG1637">
        <v>0</v>
      </c>
      <c r="AH1637" t="s">
        <v>1193</v>
      </c>
      <c r="AI1637" s="1">
        <v>44678.093194444446</v>
      </c>
      <c r="AJ1637">
        <v>116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5</v>
      </c>
      <c r="AQ1637">
        <v>0</v>
      </c>
      <c r="AR1637">
        <v>0</v>
      </c>
      <c r="AS1637">
        <v>0</v>
      </c>
      <c r="AT1637" t="s">
        <v>87</v>
      </c>
      <c r="AU1637" t="s">
        <v>87</v>
      </c>
      <c r="AV1637" t="s">
        <v>87</v>
      </c>
      <c r="AW1637" t="s">
        <v>87</v>
      </c>
      <c r="AX1637" t="s">
        <v>87</v>
      </c>
      <c r="AY1637" t="s">
        <v>87</v>
      </c>
      <c r="AZ1637" t="s">
        <v>87</v>
      </c>
      <c r="BA1637" t="s">
        <v>87</v>
      </c>
      <c r="BB1637" t="s">
        <v>87</v>
      </c>
      <c r="BC1637" t="s">
        <v>87</v>
      </c>
      <c r="BD1637" t="s">
        <v>87</v>
      </c>
      <c r="BE1637" t="s">
        <v>87</v>
      </c>
    </row>
    <row r="1638" spans="1:57" hidden="1" x14ac:dyDescent="0.45">
      <c r="A1638" t="s">
        <v>3523</v>
      </c>
      <c r="B1638" t="s">
        <v>79</v>
      </c>
      <c r="C1638" t="s">
        <v>3507</v>
      </c>
      <c r="D1638" t="s">
        <v>81</v>
      </c>
      <c r="E1638" s="2" t="str">
        <f t="shared" si="40"/>
        <v>FX22046854</v>
      </c>
      <c r="F1638" t="s">
        <v>19</v>
      </c>
      <c r="G1638" t="s">
        <v>19</v>
      </c>
      <c r="H1638" t="s">
        <v>82</v>
      </c>
      <c r="I1638" t="s">
        <v>3524</v>
      </c>
      <c r="J1638">
        <v>54</v>
      </c>
      <c r="K1638" t="s">
        <v>84</v>
      </c>
      <c r="L1638" t="s">
        <v>85</v>
      </c>
      <c r="M1638" t="s">
        <v>86</v>
      </c>
      <c r="N1638">
        <v>2</v>
      </c>
      <c r="O1638" s="1">
        <v>44677.915960648148</v>
      </c>
      <c r="P1638" s="1">
        <v>44678.093935185185</v>
      </c>
      <c r="Q1638">
        <v>15045</v>
      </c>
      <c r="R1638">
        <v>332</v>
      </c>
      <c r="S1638" t="b">
        <v>0</v>
      </c>
      <c r="T1638" t="s">
        <v>87</v>
      </c>
      <c r="U1638" t="b">
        <v>0</v>
      </c>
      <c r="V1638" t="s">
        <v>315</v>
      </c>
      <c r="W1638" s="1">
        <v>44678.037152777775</v>
      </c>
      <c r="X1638">
        <v>166</v>
      </c>
      <c r="Y1638">
        <v>49</v>
      </c>
      <c r="Z1638">
        <v>0</v>
      </c>
      <c r="AA1638">
        <v>49</v>
      </c>
      <c r="AB1638">
        <v>0</v>
      </c>
      <c r="AC1638">
        <v>5</v>
      </c>
      <c r="AD1638">
        <v>5</v>
      </c>
      <c r="AE1638">
        <v>0</v>
      </c>
      <c r="AF1638">
        <v>0</v>
      </c>
      <c r="AG1638">
        <v>0</v>
      </c>
      <c r="AH1638" t="s">
        <v>240</v>
      </c>
      <c r="AI1638" s="1">
        <v>44678.093935185185</v>
      </c>
      <c r="AJ1638">
        <v>166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5</v>
      </c>
      <c r="AQ1638">
        <v>0</v>
      </c>
      <c r="AR1638">
        <v>0</v>
      </c>
      <c r="AS1638">
        <v>0</v>
      </c>
      <c r="AT1638" t="s">
        <v>87</v>
      </c>
      <c r="AU1638" t="s">
        <v>87</v>
      </c>
      <c r="AV1638" t="s">
        <v>87</v>
      </c>
      <c r="AW1638" t="s">
        <v>87</v>
      </c>
      <c r="AX1638" t="s">
        <v>87</v>
      </c>
      <c r="AY1638" t="s">
        <v>87</v>
      </c>
      <c r="AZ1638" t="s">
        <v>87</v>
      </c>
      <c r="BA1638" t="s">
        <v>87</v>
      </c>
      <c r="BB1638" t="s">
        <v>87</v>
      </c>
      <c r="BC1638" t="s">
        <v>87</v>
      </c>
      <c r="BD1638" t="s">
        <v>87</v>
      </c>
      <c r="BE1638" t="s">
        <v>87</v>
      </c>
    </row>
    <row r="1639" spans="1:57" hidden="1" x14ac:dyDescent="0.45">
      <c r="A1639" t="s">
        <v>3525</v>
      </c>
      <c r="B1639" t="s">
        <v>79</v>
      </c>
      <c r="C1639" t="s">
        <v>3507</v>
      </c>
      <c r="D1639" t="s">
        <v>81</v>
      </c>
      <c r="E1639" s="2" t="str">
        <f t="shared" si="40"/>
        <v>FX22046854</v>
      </c>
      <c r="F1639" t="s">
        <v>19</v>
      </c>
      <c r="G1639" t="s">
        <v>19</v>
      </c>
      <c r="H1639" t="s">
        <v>82</v>
      </c>
      <c r="I1639" t="s">
        <v>3526</v>
      </c>
      <c r="J1639">
        <v>44</v>
      </c>
      <c r="K1639" t="s">
        <v>84</v>
      </c>
      <c r="L1639" t="s">
        <v>85</v>
      </c>
      <c r="M1639" t="s">
        <v>86</v>
      </c>
      <c r="N1639">
        <v>2</v>
      </c>
      <c r="O1639" s="1">
        <v>44677.916076388887</v>
      </c>
      <c r="P1639" s="1">
        <v>44678.094421296293</v>
      </c>
      <c r="Q1639">
        <v>15106</v>
      </c>
      <c r="R1639">
        <v>303</v>
      </c>
      <c r="S1639" t="b">
        <v>0</v>
      </c>
      <c r="T1639" t="s">
        <v>87</v>
      </c>
      <c r="U1639" t="b">
        <v>0</v>
      </c>
      <c r="V1639" t="s">
        <v>315</v>
      </c>
      <c r="W1639" s="1">
        <v>44678.039456018516</v>
      </c>
      <c r="X1639">
        <v>198</v>
      </c>
      <c r="Y1639">
        <v>39</v>
      </c>
      <c r="Z1639">
        <v>0</v>
      </c>
      <c r="AA1639">
        <v>39</v>
      </c>
      <c r="AB1639">
        <v>0</v>
      </c>
      <c r="AC1639">
        <v>2</v>
      </c>
      <c r="AD1639">
        <v>5</v>
      </c>
      <c r="AE1639">
        <v>0</v>
      </c>
      <c r="AF1639">
        <v>0</v>
      </c>
      <c r="AG1639">
        <v>0</v>
      </c>
      <c r="AH1639" t="s">
        <v>1193</v>
      </c>
      <c r="AI1639" s="1">
        <v>44678.094421296293</v>
      </c>
      <c r="AJ1639">
        <v>105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5</v>
      </c>
      <c r="AQ1639">
        <v>0</v>
      </c>
      <c r="AR1639">
        <v>0</v>
      </c>
      <c r="AS1639">
        <v>0</v>
      </c>
      <c r="AT1639" t="s">
        <v>87</v>
      </c>
      <c r="AU1639" t="s">
        <v>87</v>
      </c>
      <c r="AV1639" t="s">
        <v>87</v>
      </c>
      <c r="AW1639" t="s">
        <v>87</v>
      </c>
      <c r="AX1639" t="s">
        <v>87</v>
      </c>
      <c r="AY1639" t="s">
        <v>87</v>
      </c>
      <c r="AZ1639" t="s">
        <v>87</v>
      </c>
      <c r="BA1639" t="s">
        <v>87</v>
      </c>
      <c r="BB1639" t="s">
        <v>87</v>
      </c>
      <c r="BC1639" t="s">
        <v>87</v>
      </c>
      <c r="BD1639" t="s">
        <v>87</v>
      </c>
      <c r="BE1639" t="s">
        <v>87</v>
      </c>
    </row>
    <row r="1640" spans="1:57" hidden="1" x14ac:dyDescent="0.45">
      <c r="A1640" t="s">
        <v>3527</v>
      </c>
      <c r="B1640" t="s">
        <v>79</v>
      </c>
      <c r="C1640" t="s">
        <v>3507</v>
      </c>
      <c r="D1640" t="s">
        <v>81</v>
      </c>
      <c r="E1640" s="2" t="str">
        <f t="shared" si="40"/>
        <v>FX22046854</v>
      </c>
      <c r="F1640" t="s">
        <v>19</v>
      </c>
      <c r="G1640" t="s">
        <v>19</v>
      </c>
      <c r="H1640" t="s">
        <v>82</v>
      </c>
      <c r="I1640" t="s">
        <v>3528</v>
      </c>
      <c r="J1640">
        <v>49</v>
      </c>
      <c r="K1640" t="s">
        <v>84</v>
      </c>
      <c r="L1640" t="s">
        <v>85</v>
      </c>
      <c r="M1640" t="s">
        <v>86</v>
      </c>
      <c r="N1640">
        <v>2</v>
      </c>
      <c r="O1640" s="1">
        <v>44677.916145833333</v>
      </c>
      <c r="P1640" s="1">
        <v>44678.09578703704</v>
      </c>
      <c r="Q1640">
        <v>15176</v>
      </c>
      <c r="R1640">
        <v>345</v>
      </c>
      <c r="S1640" t="b">
        <v>0</v>
      </c>
      <c r="T1640" t="s">
        <v>87</v>
      </c>
      <c r="U1640" t="b">
        <v>0</v>
      </c>
      <c r="V1640" t="s">
        <v>3474</v>
      </c>
      <c r="W1640" s="1">
        <v>44678.039479166669</v>
      </c>
      <c r="X1640">
        <v>186</v>
      </c>
      <c r="Y1640">
        <v>44</v>
      </c>
      <c r="Z1640">
        <v>0</v>
      </c>
      <c r="AA1640">
        <v>44</v>
      </c>
      <c r="AB1640">
        <v>0</v>
      </c>
      <c r="AC1640">
        <v>1</v>
      </c>
      <c r="AD1640">
        <v>5</v>
      </c>
      <c r="AE1640">
        <v>0</v>
      </c>
      <c r="AF1640">
        <v>0</v>
      </c>
      <c r="AG1640">
        <v>0</v>
      </c>
      <c r="AH1640" t="s">
        <v>240</v>
      </c>
      <c r="AI1640" s="1">
        <v>44678.09578703704</v>
      </c>
      <c r="AJ1640">
        <v>159</v>
      </c>
      <c r="AK1640">
        <v>1</v>
      </c>
      <c r="AL1640">
        <v>0</v>
      </c>
      <c r="AM1640">
        <v>1</v>
      </c>
      <c r="AN1640">
        <v>0</v>
      </c>
      <c r="AO1640">
        <v>1</v>
      </c>
      <c r="AP1640">
        <v>4</v>
      </c>
      <c r="AQ1640">
        <v>0</v>
      </c>
      <c r="AR1640">
        <v>0</v>
      </c>
      <c r="AS1640">
        <v>0</v>
      </c>
      <c r="AT1640" t="s">
        <v>87</v>
      </c>
      <c r="AU1640" t="s">
        <v>87</v>
      </c>
      <c r="AV1640" t="s">
        <v>87</v>
      </c>
      <c r="AW1640" t="s">
        <v>87</v>
      </c>
      <c r="AX1640" t="s">
        <v>87</v>
      </c>
      <c r="AY1640" t="s">
        <v>87</v>
      </c>
      <c r="AZ1640" t="s">
        <v>87</v>
      </c>
      <c r="BA1640" t="s">
        <v>87</v>
      </c>
      <c r="BB1640" t="s">
        <v>87</v>
      </c>
      <c r="BC1640" t="s">
        <v>87</v>
      </c>
      <c r="BD1640" t="s">
        <v>87</v>
      </c>
      <c r="BE1640" t="s">
        <v>87</v>
      </c>
    </row>
    <row r="1641" spans="1:57" hidden="1" x14ac:dyDescent="0.45">
      <c r="A1641" t="s">
        <v>3529</v>
      </c>
      <c r="B1641" t="s">
        <v>79</v>
      </c>
      <c r="C1641" t="s">
        <v>3507</v>
      </c>
      <c r="D1641" t="s">
        <v>81</v>
      </c>
      <c r="E1641" s="2" t="str">
        <f t="shared" si="40"/>
        <v>FX22046854</v>
      </c>
      <c r="F1641" t="s">
        <v>19</v>
      </c>
      <c r="G1641" t="s">
        <v>19</v>
      </c>
      <c r="H1641" t="s">
        <v>82</v>
      </c>
      <c r="I1641" t="s">
        <v>3530</v>
      </c>
      <c r="J1641">
        <v>28</v>
      </c>
      <c r="K1641" t="s">
        <v>84</v>
      </c>
      <c r="L1641" t="s">
        <v>85</v>
      </c>
      <c r="M1641" t="s">
        <v>86</v>
      </c>
      <c r="N1641">
        <v>2</v>
      </c>
      <c r="O1641" s="1">
        <v>44677.916377314818</v>
      </c>
      <c r="P1641" s="1">
        <v>44678.095312500001</v>
      </c>
      <c r="Q1641">
        <v>15242</v>
      </c>
      <c r="R1641">
        <v>218</v>
      </c>
      <c r="S1641" t="b">
        <v>0</v>
      </c>
      <c r="T1641" t="s">
        <v>87</v>
      </c>
      <c r="U1641" t="b">
        <v>0</v>
      </c>
      <c r="V1641" t="s">
        <v>386</v>
      </c>
      <c r="W1641" s="1">
        <v>44678.039780092593</v>
      </c>
      <c r="X1641">
        <v>141</v>
      </c>
      <c r="Y1641">
        <v>21</v>
      </c>
      <c r="Z1641">
        <v>0</v>
      </c>
      <c r="AA1641">
        <v>21</v>
      </c>
      <c r="AB1641">
        <v>0</v>
      </c>
      <c r="AC1641">
        <v>0</v>
      </c>
      <c r="AD1641">
        <v>7</v>
      </c>
      <c r="AE1641">
        <v>0</v>
      </c>
      <c r="AF1641">
        <v>0</v>
      </c>
      <c r="AG1641">
        <v>0</v>
      </c>
      <c r="AH1641" t="s">
        <v>1193</v>
      </c>
      <c r="AI1641" s="1">
        <v>44678.095312500001</v>
      </c>
      <c r="AJ1641">
        <v>77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7</v>
      </c>
      <c r="AQ1641">
        <v>0</v>
      </c>
      <c r="AR1641">
        <v>0</v>
      </c>
      <c r="AS1641">
        <v>0</v>
      </c>
      <c r="AT1641" t="s">
        <v>87</v>
      </c>
      <c r="AU1641" t="s">
        <v>87</v>
      </c>
      <c r="AV1641" t="s">
        <v>87</v>
      </c>
      <c r="AW1641" t="s">
        <v>87</v>
      </c>
      <c r="AX1641" t="s">
        <v>87</v>
      </c>
      <c r="AY1641" t="s">
        <v>87</v>
      </c>
      <c r="AZ1641" t="s">
        <v>87</v>
      </c>
      <c r="BA1641" t="s">
        <v>87</v>
      </c>
      <c r="BB1641" t="s">
        <v>87</v>
      </c>
      <c r="BC1641" t="s">
        <v>87</v>
      </c>
      <c r="BD1641" t="s">
        <v>87</v>
      </c>
      <c r="BE1641" t="s">
        <v>87</v>
      </c>
    </row>
    <row r="1642" spans="1:57" hidden="1" x14ac:dyDescent="0.45">
      <c r="A1642" t="s">
        <v>3531</v>
      </c>
      <c r="B1642" t="s">
        <v>79</v>
      </c>
      <c r="C1642" t="s">
        <v>3507</v>
      </c>
      <c r="D1642" t="s">
        <v>81</v>
      </c>
      <c r="E1642" s="2" t="str">
        <f t="shared" si="40"/>
        <v>FX22046854</v>
      </c>
      <c r="F1642" t="s">
        <v>19</v>
      </c>
      <c r="G1642" t="s">
        <v>19</v>
      </c>
      <c r="H1642" t="s">
        <v>82</v>
      </c>
      <c r="I1642" t="s">
        <v>3532</v>
      </c>
      <c r="J1642">
        <v>28</v>
      </c>
      <c r="K1642" t="s">
        <v>84</v>
      </c>
      <c r="L1642" t="s">
        <v>85</v>
      </c>
      <c r="M1642" t="s">
        <v>86</v>
      </c>
      <c r="N1642">
        <v>2</v>
      </c>
      <c r="O1642" s="1">
        <v>44677.916631944441</v>
      </c>
      <c r="P1642" s="1">
        <v>44678.096273148149</v>
      </c>
      <c r="Q1642">
        <v>15352</v>
      </c>
      <c r="R1642">
        <v>169</v>
      </c>
      <c r="S1642" t="b">
        <v>0</v>
      </c>
      <c r="T1642" t="s">
        <v>87</v>
      </c>
      <c r="U1642" t="b">
        <v>0</v>
      </c>
      <c r="V1642" t="s">
        <v>315</v>
      </c>
      <c r="W1642" s="1">
        <v>44678.04047453704</v>
      </c>
      <c r="X1642">
        <v>87</v>
      </c>
      <c r="Y1642">
        <v>21</v>
      </c>
      <c r="Z1642">
        <v>0</v>
      </c>
      <c r="AA1642">
        <v>21</v>
      </c>
      <c r="AB1642">
        <v>0</v>
      </c>
      <c r="AC1642">
        <v>0</v>
      </c>
      <c r="AD1642">
        <v>7</v>
      </c>
      <c r="AE1642">
        <v>0</v>
      </c>
      <c r="AF1642">
        <v>0</v>
      </c>
      <c r="AG1642">
        <v>0</v>
      </c>
      <c r="AH1642" t="s">
        <v>1193</v>
      </c>
      <c r="AI1642" s="1">
        <v>44678.096273148149</v>
      </c>
      <c r="AJ1642">
        <v>82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7</v>
      </c>
      <c r="AQ1642">
        <v>0</v>
      </c>
      <c r="AR1642">
        <v>0</v>
      </c>
      <c r="AS1642">
        <v>0</v>
      </c>
      <c r="AT1642" t="s">
        <v>87</v>
      </c>
      <c r="AU1642" t="s">
        <v>87</v>
      </c>
      <c r="AV1642" t="s">
        <v>87</v>
      </c>
      <c r="AW1642" t="s">
        <v>87</v>
      </c>
      <c r="AX1642" t="s">
        <v>87</v>
      </c>
      <c r="AY1642" t="s">
        <v>87</v>
      </c>
      <c r="AZ1642" t="s">
        <v>87</v>
      </c>
      <c r="BA1642" t="s">
        <v>87</v>
      </c>
      <c r="BB1642" t="s">
        <v>87</v>
      </c>
      <c r="BC1642" t="s">
        <v>87</v>
      </c>
      <c r="BD1642" t="s">
        <v>87</v>
      </c>
      <c r="BE1642" t="s">
        <v>87</v>
      </c>
    </row>
    <row r="1643" spans="1:57" hidden="1" x14ac:dyDescent="0.45">
      <c r="A1643" t="s">
        <v>3533</v>
      </c>
      <c r="B1643" t="s">
        <v>79</v>
      </c>
      <c r="C1643" t="s">
        <v>3507</v>
      </c>
      <c r="D1643" t="s">
        <v>81</v>
      </c>
      <c r="E1643" s="2" t="str">
        <f t="shared" si="40"/>
        <v>FX22046854</v>
      </c>
      <c r="F1643" t="s">
        <v>19</v>
      </c>
      <c r="G1643" t="s">
        <v>19</v>
      </c>
      <c r="H1643" t="s">
        <v>82</v>
      </c>
      <c r="I1643" t="s">
        <v>3534</v>
      </c>
      <c r="J1643">
        <v>28</v>
      </c>
      <c r="K1643" t="s">
        <v>84</v>
      </c>
      <c r="L1643" t="s">
        <v>85</v>
      </c>
      <c r="M1643" t="s">
        <v>86</v>
      </c>
      <c r="N1643">
        <v>2</v>
      </c>
      <c r="O1643" s="1">
        <v>44677.917141203703</v>
      </c>
      <c r="P1643" s="1">
        <v>44678.096203703702</v>
      </c>
      <c r="Q1643">
        <v>15393</v>
      </c>
      <c r="R1643">
        <v>78</v>
      </c>
      <c r="S1643" t="b">
        <v>0</v>
      </c>
      <c r="T1643" t="s">
        <v>87</v>
      </c>
      <c r="U1643" t="b">
        <v>0</v>
      </c>
      <c r="V1643" t="s">
        <v>3474</v>
      </c>
      <c r="W1643" s="1">
        <v>44678.039976851855</v>
      </c>
      <c r="X1643">
        <v>42</v>
      </c>
      <c r="Y1643">
        <v>0</v>
      </c>
      <c r="Z1643">
        <v>0</v>
      </c>
      <c r="AA1643">
        <v>0</v>
      </c>
      <c r="AB1643">
        <v>21</v>
      </c>
      <c r="AC1643">
        <v>0</v>
      </c>
      <c r="AD1643">
        <v>28</v>
      </c>
      <c r="AE1643">
        <v>0</v>
      </c>
      <c r="AF1643">
        <v>0</v>
      </c>
      <c r="AG1643">
        <v>0</v>
      </c>
      <c r="AH1643" t="s">
        <v>240</v>
      </c>
      <c r="AI1643" s="1">
        <v>44678.096203703702</v>
      </c>
      <c r="AJ1643">
        <v>36</v>
      </c>
      <c r="AK1643">
        <v>0</v>
      </c>
      <c r="AL1643">
        <v>0</v>
      </c>
      <c r="AM1643">
        <v>0</v>
      </c>
      <c r="AN1643">
        <v>21</v>
      </c>
      <c r="AO1643">
        <v>0</v>
      </c>
      <c r="AP1643">
        <v>28</v>
      </c>
      <c r="AQ1643">
        <v>0</v>
      </c>
      <c r="AR1643">
        <v>0</v>
      </c>
      <c r="AS1643">
        <v>0</v>
      </c>
      <c r="AT1643" t="s">
        <v>87</v>
      </c>
      <c r="AU1643" t="s">
        <v>87</v>
      </c>
      <c r="AV1643" t="s">
        <v>87</v>
      </c>
      <c r="AW1643" t="s">
        <v>87</v>
      </c>
      <c r="AX1643" t="s">
        <v>87</v>
      </c>
      <c r="AY1643" t="s">
        <v>87</v>
      </c>
      <c r="AZ1643" t="s">
        <v>87</v>
      </c>
      <c r="BA1643" t="s">
        <v>87</v>
      </c>
      <c r="BB1643" t="s">
        <v>87</v>
      </c>
      <c r="BC1643" t="s">
        <v>87</v>
      </c>
      <c r="BD1643" t="s">
        <v>87</v>
      </c>
      <c r="BE1643" t="s">
        <v>87</v>
      </c>
    </row>
    <row r="1644" spans="1:57" hidden="1" x14ac:dyDescent="0.45">
      <c r="A1644" t="s">
        <v>3535</v>
      </c>
      <c r="B1644" t="s">
        <v>79</v>
      </c>
      <c r="C1644" t="s">
        <v>2586</v>
      </c>
      <c r="D1644" t="s">
        <v>81</v>
      </c>
      <c r="E1644" s="2" t="str">
        <f t="shared" ref="E1644:E1652" si="41">HYPERLINK("capsilon://?command=openfolder&amp;siteaddress=FAM.docvelocity-na8.net&amp;folderid=FX44210DD3-81C9-68EE-8B61-0BADD4F43941","FX22046749")</f>
        <v>FX22046749</v>
      </c>
      <c r="F1644" t="s">
        <v>19</v>
      </c>
      <c r="G1644" t="s">
        <v>19</v>
      </c>
      <c r="H1644" t="s">
        <v>82</v>
      </c>
      <c r="I1644" t="s">
        <v>3536</v>
      </c>
      <c r="J1644">
        <v>28</v>
      </c>
      <c r="K1644" t="s">
        <v>84</v>
      </c>
      <c r="L1644" t="s">
        <v>85</v>
      </c>
      <c r="M1644" t="s">
        <v>86</v>
      </c>
      <c r="N1644">
        <v>2</v>
      </c>
      <c r="O1644" s="1">
        <v>44677.935763888891</v>
      </c>
      <c r="P1644" s="1">
        <v>44678.098668981482</v>
      </c>
      <c r="Q1644">
        <v>13634</v>
      </c>
      <c r="R1644">
        <v>441</v>
      </c>
      <c r="S1644" t="b">
        <v>0</v>
      </c>
      <c r="T1644" t="s">
        <v>87</v>
      </c>
      <c r="U1644" t="b">
        <v>0</v>
      </c>
      <c r="V1644" t="s">
        <v>386</v>
      </c>
      <c r="W1644" s="1">
        <v>44678.042442129627</v>
      </c>
      <c r="X1644">
        <v>229</v>
      </c>
      <c r="Y1644">
        <v>21</v>
      </c>
      <c r="Z1644">
        <v>0</v>
      </c>
      <c r="AA1644">
        <v>21</v>
      </c>
      <c r="AB1644">
        <v>0</v>
      </c>
      <c r="AC1644">
        <v>2</v>
      </c>
      <c r="AD1644">
        <v>7</v>
      </c>
      <c r="AE1644">
        <v>0</v>
      </c>
      <c r="AF1644">
        <v>0</v>
      </c>
      <c r="AG1644">
        <v>0</v>
      </c>
      <c r="AH1644" t="s">
        <v>240</v>
      </c>
      <c r="AI1644" s="1">
        <v>44678.098668981482</v>
      </c>
      <c r="AJ1644">
        <v>212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7</v>
      </c>
      <c r="AQ1644">
        <v>0</v>
      </c>
      <c r="AR1644">
        <v>0</v>
      </c>
      <c r="AS1644">
        <v>0</v>
      </c>
      <c r="AT1644" t="s">
        <v>87</v>
      </c>
      <c r="AU1644" t="s">
        <v>87</v>
      </c>
      <c r="AV1644" t="s">
        <v>87</v>
      </c>
      <c r="AW1644" t="s">
        <v>87</v>
      </c>
      <c r="AX1644" t="s">
        <v>87</v>
      </c>
      <c r="AY1644" t="s">
        <v>87</v>
      </c>
      <c r="AZ1644" t="s">
        <v>87</v>
      </c>
      <c r="BA1644" t="s">
        <v>87</v>
      </c>
      <c r="BB1644" t="s">
        <v>87</v>
      </c>
      <c r="BC1644" t="s">
        <v>87</v>
      </c>
      <c r="BD1644" t="s">
        <v>87</v>
      </c>
      <c r="BE1644" t="s">
        <v>87</v>
      </c>
    </row>
    <row r="1645" spans="1:57" hidden="1" x14ac:dyDescent="0.45">
      <c r="A1645" t="s">
        <v>3537</v>
      </c>
      <c r="B1645" t="s">
        <v>79</v>
      </c>
      <c r="C1645" t="s">
        <v>2586</v>
      </c>
      <c r="D1645" t="s">
        <v>81</v>
      </c>
      <c r="E1645" s="2" t="str">
        <f t="shared" si="41"/>
        <v>FX22046749</v>
      </c>
      <c r="F1645" t="s">
        <v>19</v>
      </c>
      <c r="G1645" t="s">
        <v>19</v>
      </c>
      <c r="H1645" t="s">
        <v>82</v>
      </c>
      <c r="I1645" t="s">
        <v>3538</v>
      </c>
      <c r="J1645">
        <v>28</v>
      </c>
      <c r="K1645" t="s">
        <v>84</v>
      </c>
      <c r="L1645" t="s">
        <v>85</v>
      </c>
      <c r="M1645" t="s">
        <v>86</v>
      </c>
      <c r="N1645">
        <v>2</v>
      </c>
      <c r="O1645" s="1">
        <v>44677.935972222222</v>
      </c>
      <c r="P1645" s="1">
        <v>44678.098449074074</v>
      </c>
      <c r="Q1645">
        <v>13313</v>
      </c>
      <c r="R1645">
        <v>725</v>
      </c>
      <c r="S1645" t="b">
        <v>0</v>
      </c>
      <c r="T1645" t="s">
        <v>87</v>
      </c>
      <c r="U1645" t="b">
        <v>0</v>
      </c>
      <c r="V1645" t="s">
        <v>3474</v>
      </c>
      <c r="W1645" s="1">
        <v>44678.046215277776</v>
      </c>
      <c r="X1645">
        <v>538</v>
      </c>
      <c r="Y1645">
        <v>21</v>
      </c>
      <c r="Z1645">
        <v>0</v>
      </c>
      <c r="AA1645">
        <v>21</v>
      </c>
      <c r="AB1645">
        <v>0</v>
      </c>
      <c r="AC1645">
        <v>18</v>
      </c>
      <c r="AD1645">
        <v>7</v>
      </c>
      <c r="AE1645">
        <v>0</v>
      </c>
      <c r="AF1645">
        <v>0</v>
      </c>
      <c r="AG1645">
        <v>0</v>
      </c>
      <c r="AH1645" t="s">
        <v>1193</v>
      </c>
      <c r="AI1645" s="1">
        <v>44678.098449074074</v>
      </c>
      <c r="AJ1645">
        <v>187</v>
      </c>
      <c r="AK1645">
        <v>2</v>
      </c>
      <c r="AL1645">
        <v>0</v>
      </c>
      <c r="AM1645">
        <v>2</v>
      </c>
      <c r="AN1645">
        <v>0</v>
      </c>
      <c r="AO1645">
        <v>2</v>
      </c>
      <c r="AP1645">
        <v>5</v>
      </c>
      <c r="AQ1645">
        <v>0</v>
      </c>
      <c r="AR1645">
        <v>0</v>
      </c>
      <c r="AS1645">
        <v>0</v>
      </c>
      <c r="AT1645" t="s">
        <v>87</v>
      </c>
      <c r="AU1645" t="s">
        <v>87</v>
      </c>
      <c r="AV1645" t="s">
        <v>87</v>
      </c>
      <c r="AW1645" t="s">
        <v>87</v>
      </c>
      <c r="AX1645" t="s">
        <v>87</v>
      </c>
      <c r="AY1645" t="s">
        <v>87</v>
      </c>
      <c r="AZ1645" t="s">
        <v>87</v>
      </c>
      <c r="BA1645" t="s">
        <v>87</v>
      </c>
      <c r="BB1645" t="s">
        <v>87</v>
      </c>
      <c r="BC1645" t="s">
        <v>87</v>
      </c>
      <c r="BD1645" t="s">
        <v>87</v>
      </c>
      <c r="BE1645" t="s">
        <v>87</v>
      </c>
    </row>
    <row r="1646" spans="1:57" hidden="1" x14ac:dyDescent="0.45">
      <c r="A1646" t="s">
        <v>3539</v>
      </c>
      <c r="B1646" t="s">
        <v>79</v>
      </c>
      <c r="C1646" t="s">
        <v>2586</v>
      </c>
      <c r="D1646" t="s">
        <v>81</v>
      </c>
      <c r="E1646" s="2" t="str">
        <f t="shared" si="41"/>
        <v>FX22046749</v>
      </c>
      <c r="F1646" t="s">
        <v>19</v>
      </c>
      <c r="G1646" t="s">
        <v>19</v>
      </c>
      <c r="H1646" t="s">
        <v>82</v>
      </c>
      <c r="I1646" t="s">
        <v>3540</v>
      </c>
      <c r="J1646">
        <v>28</v>
      </c>
      <c r="K1646" t="s">
        <v>84</v>
      </c>
      <c r="L1646" t="s">
        <v>85</v>
      </c>
      <c r="M1646" t="s">
        <v>86</v>
      </c>
      <c r="N1646">
        <v>2</v>
      </c>
      <c r="O1646" s="1">
        <v>44677.93608796296</v>
      </c>
      <c r="P1646" s="1">
        <v>44678.099664351852</v>
      </c>
      <c r="Q1646">
        <v>13918</v>
      </c>
      <c r="R1646">
        <v>215</v>
      </c>
      <c r="S1646" t="b">
        <v>0</v>
      </c>
      <c r="T1646" t="s">
        <v>87</v>
      </c>
      <c r="U1646" t="b">
        <v>0</v>
      </c>
      <c r="V1646" t="s">
        <v>315</v>
      </c>
      <c r="W1646" s="1">
        <v>44678.041759259257</v>
      </c>
      <c r="X1646">
        <v>110</v>
      </c>
      <c r="Y1646">
        <v>21</v>
      </c>
      <c r="Z1646">
        <v>0</v>
      </c>
      <c r="AA1646">
        <v>21</v>
      </c>
      <c r="AB1646">
        <v>0</v>
      </c>
      <c r="AC1646">
        <v>0</v>
      </c>
      <c r="AD1646">
        <v>7</v>
      </c>
      <c r="AE1646">
        <v>0</v>
      </c>
      <c r="AF1646">
        <v>0</v>
      </c>
      <c r="AG1646">
        <v>0</v>
      </c>
      <c r="AH1646" t="s">
        <v>1193</v>
      </c>
      <c r="AI1646" s="1">
        <v>44678.099664351852</v>
      </c>
      <c r="AJ1646">
        <v>105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7</v>
      </c>
      <c r="AQ1646">
        <v>0</v>
      </c>
      <c r="AR1646">
        <v>0</v>
      </c>
      <c r="AS1646">
        <v>0</v>
      </c>
      <c r="AT1646" t="s">
        <v>87</v>
      </c>
      <c r="AU1646" t="s">
        <v>87</v>
      </c>
      <c r="AV1646" t="s">
        <v>87</v>
      </c>
      <c r="AW1646" t="s">
        <v>87</v>
      </c>
      <c r="AX1646" t="s">
        <v>87</v>
      </c>
      <c r="AY1646" t="s">
        <v>87</v>
      </c>
      <c r="AZ1646" t="s">
        <v>87</v>
      </c>
      <c r="BA1646" t="s">
        <v>87</v>
      </c>
      <c r="BB1646" t="s">
        <v>87</v>
      </c>
      <c r="BC1646" t="s">
        <v>87</v>
      </c>
      <c r="BD1646" t="s">
        <v>87</v>
      </c>
      <c r="BE1646" t="s">
        <v>87</v>
      </c>
    </row>
    <row r="1647" spans="1:57" x14ac:dyDescent="0.45">
      <c r="A1647" t="s">
        <v>3541</v>
      </c>
      <c r="B1647" t="s">
        <v>79</v>
      </c>
      <c r="C1647" t="s">
        <v>2586</v>
      </c>
      <c r="D1647" t="s">
        <v>81</v>
      </c>
      <c r="E1647" s="2" t="str">
        <f t="shared" si="41"/>
        <v>FX22046749</v>
      </c>
      <c r="F1647" t="s">
        <v>19</v>
      </c>
      <c r="G1647" t="s">
        <v>19</v>
      </c>
      <c r="H1647" t="s">
        <v>82</v>
      </c>
      <c r="I1647" t="s">
        <v>3542</v>
      </c>
      <c r="J1647">
        <v>28</v>
      </c>
      <c r="K1647" t="s">
        <v>84</v>
      </c>
      <c r="L1647" t="s">
        <v>85</v>
      </c>
      <c r="M1647" t="s">
        <v>86</v>
      </c>
      <c r="N1647">
        <v>1</v>
      </c>
      <c r="O1647" s="1">
        <v>44677.936643518522</v>
      </c>
      <c r="P1647" s="1">
        <v>44678.158750000002</v>
      </c>
      <c r="Q1647">
        <v>18446</v>
      </c>
      <c r="R1647">
        <v>744</v>
      </c>
      <c r="S1647" t="b">
        <v>0</v>
      </c>
      <c r="T1647" t="s">
        <v>87</v>
      </c>
      <c r="U1647" t="b">
        <v>0</v>
      </c>
      <c r="V1647" t="s">
        <v>1708</v>
      </c>
      <c r="W1647" s="1">
        <v>44678.158750000002</v>
      </c>
      <c r="X1647">
        <v>371</v>
      </c>
      <c r="Y1647">
        <v>20</v>
      </c>
      <c r="Z1647">
        <v>0</v>
      </c>
      <c r="AA1647">
        <v>20</v>
      </c>
      <c r="AB1647">
        <v>0</v>
      </c>
      <c r="AC1647">
        <v>0</v>
      </c>
      <c r="AD1647">
        <v>8</v>
      </c>
      <c r="AE1647">
        <v>21</v>
      </c>
      <c r="AF1647">
        <v>0</v>
      </c>
      <c r="AG1647">
        <v>2</v>
      </c>
      <c r="AH1647" t="s">
        <v>87</v>
      </c>
      <c r="AI1647" t="s">
        <v>87</v>
      </c>
      <c r="AJ1647" t="s">
        <v>87</v>
      </c>
      <c r="AK1647" t="s">
        <v>87</v>
      </c>
      <c r="AL1647" t="s">
        <v>87</v>
      </c>
      <c r="AM1647" t="s">
        <v>87</v>
      </c>
      <c r="AN1647" t="s">
        <v>87</v>
      </c>
      <c r="AO1647" t="s">
        <v>87</v>
      </c>
      <c r="AP1647" t="s">
        <v>87</v>
      </c>
      <c r="AQ1647" t="s">
        <v>87</v>
      </c>
      <c r="AR1647" t="s">
        <v>87</v>
      </c>
      <c r="AS1647" t="s">
        <v>87</v>
      </c>
      <c r="AT1647" t="s">
        <v>87</v>
      </c>
      <c r="AU1647" t="s">
        <v>87</v>
      </c>
      <c r="AV1647" t="s">
        <v>87</v>
      </c>
      <c r="AW1647" t="s">
        <v>87</v>
      </c>
      <c r="AX1647" t="s">
        <v>87</v>
      </c>
      <c r="AY1647" t="s">
        <v>87</v>
      </c>
      <c r="AZ1647" t="s">
        <v>87</v>
      </c>
      <c r="BA1647" t="s">
        <v>87</v>
      </c>
      <c r="BB1647" t="s">
        <v>87</v>
      </c>
      <c r="BC1647" t="s">
        <v>87</v>
      </c>
      <c r="BD1647" t="s">
        <v>87</v>
      </c>
      <c r="BE1647" t="s">
        <v>87</v>
      </c>
    </row>
    <row r="1648" spans="1:57" hidden="1" x14ac:dyDescent="0.45">
      <c r="A1648" t="s">
        <v>3543</v>
      </c>
      <c r="B1648" t="s">
        <v>79</v>
      </c>
      <c r="C1648" t="s">
        <v>2586</v>
      </c>
      <c r="D1648" t="s">
        <v>81</v>
      </c>
      <c r="E1648" s="2" t="str">
        <f t="shared" si="41"/>
        <v>FX22046749</v>
      </c>
      <c r="F1648" t="s">
        <v>19</v>
      </c>
      <c r="G1648" t="s">
        <v>19</v>
      </c>
      <c r="H1648" t="s">
        <v>82</v>
      </c>
      <c r="I1648" t="s">
        <v>3544</v>
      </c>
      <c r="J1648">
        <v>28</v>
      </c>
      <c r="K1648" t="s">
        <v>84</v>
      </c>
      <c r="L1648" t="s">
        <v>85</v>
      </c>
      <c r="M1648" t="s">
        <v>86</v>
      </c>
      <c r="N1648">
        <v>2</v>
      </c>
      <c r="O1648" s="1">
        <v>44677.936759259261</v>
      </c>
      <c r="P1648" s="1">
        <v>44678.099490740744</v>
      </c>
      <c r="Q1648">
        <v>13816</v>
      </c>
      <c r="R1648">
        <v>244</v>
      </c>
      <c r="S1648" t="b">
        <v>0</v>
      </c>
      <c r="T1648" t="s">
        <v>87</v>
      </c>
      <c r="U1648" t="b">
        <v>0</v>
      </c>
      <c r="V1648" t="s">
        <v>386</v>
      </c>
      <c r="W1648" s="1">
        <v>44678.044351851851</v>
      </c>
      <c r="X1648">
        <v>164</v>
      </c>
      <c r="Y1648">
        <v>21</v>
      </c>
      <c r="Z1648">
        <v>0</v>
      </c>
      <c r="AA1648">
        <v>21</v>
      </c>
      <c r="AB1648">
        <v>0</v>
      </c>
      <c r="AC1648">
        <v>3</v>
      </c>
      <c r="AD1648">
        <v>7</v>
      </c>
      <c r="AE1648">
        <v>0</v>
      </c>
      <c r="AF1648">
        <v>0</v>
      </c>
      <c r="AG1648">
        <v>0</v>
      </c>
      <c r="AH1648" t="s">
        <v>200</v>
      </c>
      <c r="AI1648" s="1">
        <v>44678.099490740744</v>
      </c>
      <c r="AJ1648">
        <v>80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7</v>
      </c>
      <c r="AQ1648">
        <v>0</v>
      </c>
      <c r="AR1648">
        <v>0</v>
      </c>
      <c r="AS1648">
        <v>0</v>
      </c>
      <c r="AT1648" t="s">
        <v>87</v>
      </c>
      <c r="AU1648" t="s">
        <v>87</v>
      </c>
      <c r="AV1648" t="s">
        <v>87</v>
      </c>
      <c r="AW1648" t="s">
        <v>87</v>
      </c>
      <c r="AX1648" t="s">
        <v>87</v>
      </c>
      <c r="AY1648" t="s">
        <v>87</v>
      </c>
      <c r="AZ1648" t="s">
        <v>87</v>
      </c>
      <c r="BA1648" t="s">
        <v>87</v>
      </c>
      <c r="BB1648" t="s">
        <v>87</v>
      </c>
      <c r="BC1648" t="s">
        <v>87</v>
      </c>
      <c r="BD1648" t="s">
        <v>87</v>
      </c>
      <c r="BE1648" t="s">
        <v>87</v>
      </c>
    </row>
    <row r="1649" spans="1:57" hidden="1" x14ac:dyDescent="0.45">
      <c r="A1649" t="s">
        <v>3545</v>
      </c>
      <c r="B1649" t="s">
        <v>79</v>
      </c>
      <c r="C1649" t="s">
        <v>2586</v>
      </c>
      <c r="D1649" t="s">
        <v>81</v>
      </c>
      <c r="E1649" s="2" t="str">
        <f t="shared" si="41"/>
        <v>FX22046749</v>
      </c>
      <c r="F1649" t="s">
        <v>19</v>
      </c>
      <c r="G1649" t="s">
        <v>19</v>
      </c>
      <c r="H1649" t="s">
        <v>82</v>
      </c>
      <c r="I1649" t="s">
        <v>3546</v>
      </c>
      <c r="J1649">
        <v>28</v>
      </c>
      <c r="K1649" t="s">
        <v>84</v>
      </c>
      <c r="L1649" t="s">
        <v>85</v>
      </c>
      <c r="M1649" t="s">
        <v>86</v>
      </c>
      <c r="N1649">
        <v>2</v>
      </c>
      <c r="O1649" s="1">
        <v>44677.936828703707</v>
      </c>
      <c r="P1649" s="1">
        <v>44678.10019675926</v>
      </c>
      <c r="Q1649">
        <v>13852</v>
      </c>
      <c r="R1649">
        <v>263</v>
      </c>
      <c r="S1649" t="b">
        <v>0</v>
      </c>
      <c r="T1649" t="s">
        <v>87</v>
      </c>
      <c r="U1649" t="b">
        <v>0</v>
      </c>
      <c r="V1649" t="s">
        <v>386</v>
      </c>
      <c r="W1649" s="1">
        <v>44678.045891203707</v>
      </c>
      <c r="X1649">
        <v>132</v>
      </c>
      <c r="Y1649">
        <v>21</v>
      </c>
      <c r="Z1649">
        <v>0</v>
      </c>
      <c r="AA1649">
        <v>21</v>
      </c>
      <c r="AB1649">
        <v>0</v>
      </c>
      <c r="AC1649">
        <v>0</v>
      </c>
      <c r="AD1649">
        <v>7</v>
      </c>
      <c r="AE1649">
        <v>0</v>
      </c>
      <c r="AF1649">
        <v>0</v>
      </c>
      <c r="AG1649">
        <v>0</v>
      </c>
      <c r="AH1649" t="s">
        <v>240</v>
      </c>
      <c r="AI1649" s="1">
        <v>44678.10019675926</v>
      </c>
      <c r="AJ1649">
        <v>131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7</v>
      </c>
      <c r="AQ1649">
        <v>0</v>
      </c>
      <c r="AR1649">
        <v>0</v>
      </c>
      <c r="AS1649">
        <v>0</v>
      </c>
      <c r="AT1649" t="s">
        <v>87</v>
      </c>
      <c r="AU1649" t="s">
        <v>87</v>
      </c>
      <c r="AV1649" t="s">
        <v>87</v>
      </c>
      <c r="AW1649" t="s">
        <v>87</v>
      </c>
      <c r="AX1649" t="s">
        <v>87</v>
      </c>
      <c r="AY1649" t="s">
        <v>87</v>
      </c>
      <c r="AZ1649" t="s">
        <v>87</v>
      </c>
      <c r="BA1649" t="s">
        <v>87</v>
      </c>
      <c r="BB1649" t="s">
        <v>87</v>
      </c>
      <c r="BC1649" t="s">
        <v>87</v>
      </c>
      <c r="BD1649" t="s">
        <v>87</v>
      </c>
      <c r="BE1649" t="s">
        <v>87</v>
      </c>
    </row>
    <row r="1650" spans="1:57" hidden="1" x14ac:dyDescent="0.45">
      <c r="A1650" t="s">
        <v>3547</v>
      </c>
      <c r="B1650" t="s">
        <v>79</v>
      </c>
      <c r="C1650" t="s">
        <v>2586</v>
      </c>
      <c r="D1650" t="s">
        <v>81</v>
      </c>
      <c r="E1650" s="2" t="str">
        <f t="shared" si="41"/>
        <v>FX22046749</v>
      </c>
      <c r="F1650" t="s">
        <v>19</v>
      </c>
      <c r="G1650" t="s">
        <v>19</v>
      </c>
      <c r="H1650" t="s">
        <v>82</v>
      </c>
      <c r="I1650" t="s">
        <v>3548</v>
      </c>
      <c r="J1650">
        <v>162</v>
      </c>
      <c r="K1650" t="s">
        <v>84</v>
      </c>
      <c r="L1650" t="s">
        <v>85</v>
      </c>
      <c r="M1650" t="s">
        <v>86</v>
      </c>
      <c r="N1650">
        <v>1</v>
      </c>
      <c r="O1650" s="1">
        <v>44677.937245370369</v>
      </c>
      <c r="P1650" s="1">
        <v>44678.159108796295</v>
      </c>
      <c r="Q1650">
        <v>18884</v>
      </c>
      <c r="R1650">
        <v>285</v>
      </c>
      <c r="S1650" t="b">
        <v>0</v>
      </c>
      <c r="T1650" t="s">
        <v>87</v>
      </c>
      <c r="U1650" t="b">
        <v>0</v>
      </c>
      <c r="V1650" t="s">
        <v>424</v>
      </c>
      <c r="W1650" s="1">
        <v>44678.159108796295</v>
      </c>
      <c r="X1650">
        <v>135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162</v>
      </c>
      <c r="AE1650">
        <v>157</v>
      </c>
      <c r="AF1650">
        <v>0</v>
      </c>
      <c r="AG1650">
        <v>3</v>
      </c>
      <c r="AH1650" t="s">
        <v>87</v>
      </c>
      <c r="AI1650" t="s">
        <v>87</v>
      </c>
      <c r="AJ1650" t="s">
        <v>87</v>
      </c>
      <c r="AK1650" t="s">
        <v>87</v>
      </c>
      <c r="AL1650" t="s">
        <v>87</v>
      </c>
      <c r="AM1650" t="s">
        <v>87</v>
      </c>
      <c r="AN1650" t="s">
        <v>87</v>
      </c>
      <c r="AO1650" t="s">
        <v>87</v>
      </c>
      <c r="AP1650" t="s">
        <v>87</v>
      </c>
      <c r="AQ1650" t="s">
        <v>87</v>
      </c>
      <c r="AR1650" t="s">
        <v>87</v>
      </c>
      <c r="AS1650" t="s">
        <v>87</v>
      </c>
      <c r="AT1650" t="s">
        <v>87</v>
      </c>
      <c r="AU1650" t="s">
        <v>87</v>
      </c>
      <c r="AV1650" t="s">
        <v>87</v>
      </c>
      <c r="AW1650" t="s">
        <v>87</v>
      </c>
      <c r="AX1650" t="s">
        <v>87</v>
      </c>
      <c r="AY1650" t="s">
        <v>87</v>
      </c>
      <c r="AZ1650" t="s">
        <v>87</v>
      </c>
      <c r="BA1650" t="s">
        <v>87</v>
      </c>
      <c r="BB1650" t="s">
        <v>87</v>
      </c>
      <c r="BC1650" t="s">
        <v>87</v>
      </c>
      <c r="BD1650" t="s">
        <v>87</v>
      </c>
      <c r="BE1650" t="s">
        <v>87</v>
      </c>
    </row>
    <row r="1651" spans="1:57" hidden="1" x14ac:dyDescent="0.45">
      <c r="A1651" t="s">
        <v>3549</v>
      </c>
      <c r="B1651" t="s">
        <v>79</v>
      </c>
      <c r="C1651" t="s">
        <v>2586</v>
      </c>
      <c r="D1651" t="s">
        <v>81</v>
      </c>
      <c r="E1651" s="2" t="str">
        <f t="shared" si="41"/>
        <v>FX22046749</v>
      </c>
      <c r="F1651" t="s">
        <v>19</v>
      </c>
      <c r="G1651" t="s">
        <v>19</v>
      </c>
      <c r="H1651" t="s">
        <v>82</v>
      </c>
      <c r="I1651" t="s">
        <v>3550</v>
      </c>
      <c r="J1651">
        <v>76</v>
      </c>
      <c r="K1651" t="s">
        <v>84</v>
      </c>
      <c r="L1651" t="s">
        <v>85</v>
      </c>
      <c r="M1651" t="s">
        <v>86</v>
      </c>
      <c r="N1651">
        <v>1</v>
      </c>
      <c r="O1651" s="1">
        <v>44677.9375462963</v>
      </c>
      <c r="P1651" s="1">
        <v>44678.168877314813</v>
      </c>
      <c r="Q1651">
        <v>19607</v>
      </c>
      <c r="R1651">
        <v>380</v>
      </c>
      <c r="S1651" t="b">
        <v>0</v>
      </c>
      <c r="T1651" t="s">
        <v>87</v>
      </c>
      <c r="U1651" t="b">
        <v>0</v>
      </c>
      <c r="V1651" t="s">
        <v>419</v>
      </c>
      <c r="W1651" s="1">
        <v>44678.168877314813</v>
      </c>
      <c r="X1651">
        <v>267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76</v>
      </c>
      <c r="AE1651">
        <v>71</v>
      </c>
      <c r="AF1651">
        <v>0</v>
      </c>
      <c r="AG1651">
        <v>4</v>
      </c>
      <c r="AH1651" t="s">
        <v>87</v>
      </c>
      <c r="AI1651" t="s">
        <v>87</v>
      </c>
      <c r="AJ1651" t="s">
        <v>87</v>
      </c>
      <c r="AK1651" t="s">
        <v>87</v>
      </c>
      <c r="AL1651" t="s">
        <v>87</v>
      </c>
      <c r="AM1651" t="s">
        <v>87</v>
      </c>
      <c r="AN1651" t="s">
        <v>87</v>
      </c>
      <c r="AO1651" t="s">
        <v>87</v>
      </c>
      <c r="AP1651" t="s">
        <v>87</v>
      </c>
      <c r="AQ1651" t="s">
        <v>87</v>
      </c>
      <c r="AR1651" t="s">
        <v>87</v>
      </c>
      <c r="AS1651" t="s">
        <v>87</v>
      </c>
      <c r="AT1651" t="s">
        <v>87</v>
      </c>
      <c r="AU1651" t="s">
        <v>87</v>
      </c>
      <c r="AV1651" t="s">
        <v>87</v>
      </c>
      <c r="AW1651" t="s">
        <v>87</v>
      </c>
      <c r="AX1651" t="s">
        <v>87</v>
      </c>
      <c r="AY1651" t="s">
        <v>87</v>
      </c>
      <c r="AZ1651" t="s">
        <v>87</v>
      </c>
      <c r="BA1651" t="s">
        <v>87</v>
      </c>
      <c r="BB1651" t="s">
        <v>87</v>
      </c>
      <c r="BC1651" t="s">
        <v>87</v>
      </c>
      <c r="BD1651" t="s">
        <v>87</v>
      </c>
      <c r="BE1651" t="s">
        <v>87</v>
      </c>
    </row>
    <row r="1652" spans="1:57" hidden="1" x14ac:dyDescent="0.45">
      <c r="A1652" t="s">
        <v>3551</v>
      </c>
      <c r="B1652" t="s">
        <v>79</v>
      </c>
      <c r="C1652" t="s">
        <v>2586</v>
      </c>
      <c r="D1652" t="s">
        <v>81</v>
      </c>
      <c r="E1652" s="2" t="str">
        <f t="shared" si="41"/>
        <v>FX22046749</v>
      </c>
      <c r="F1652" t="s">
        <v>19</v>
      </c>
      <c r="G1652" t="s">
        <v>19</v>
      </c>
      <c r="H1652" t="s">
        <v>82</v>
      </c>
      <c r="I1652" t="s">
        <v>3552</v>
      </c>
      <c r="J1652">
        <v>28</v>
      </c>
      <c r="K1652" t="s">
        <v>84</v>
      </c>
      <c r="L1652" t="s">
        <v>85</v>
      </c>
      <c r="M1652" t="s">
        <v>86</v>
      </c>
      <c r="N1652">
        <v>2</v>
      </c>
      <c r="O1652" s="1">
        <v>44677.937662037039</v>
      </c>
      <c r="P1652" s="1">
        <v>44678.100682870368</v>
      </c>
      <c r="Q1652">
        <v>13786</v>
      </c>
      <c r="R1652">
        <v>299</v>
      </c>
      <c r="S1652" t="b">
        <v>0</v>
      </c>
      <c r="T1652" t="s">
        <v>87</v>
      </c>
      <c r="U1652" t="b">
        <v>0</v>
      </c>
      <c r="V1652" t="s">
        <v>315</v>
      </c>
      <c r="W1652" s="1">
        <v>44678.048194444447</v>
      </c>
      <c r="X1652">
        <v>197</v>
      </c>
      <c r="Y1652">
        <v>21</v>
      </c>
      <c r="Z1652">
        <v>0</v>
      </c>
      <c r="AA1652">
        <v>21</v>
      </c>
      <c r="AB1652">
        <v>0</v>
      </c>
      <c r="AC1652">
        <v>19</v>
      </c>
      <c r="AD1652">
        <v>7</v>
      </c>
      <c r="AE1652">
        <v>0</v>
      </c>
      <c r="AF1652">
        <v>0</v>
      </c>
      <c r="AG1652">
        <v>0</v>
      </c>
      <c r="AH1652" t="s">
        <v>200</v>
      </c>
      <c r="AI1652" s="1">
        <v>44678.100682870368</v>
      </c>
      <c r="AJ1652">
        <v>102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7</v>
      </c>
      <c r="AQ1652">
        <v>0</v>
      </c>
      <c r="AR1652">
        <v>0</v>
      </c>
      <c r="AS1652">
        <v>0</v>
      </c>
      <c r="AT1652" t="s">
        <v>87</v>
      </c>
      <c r="AU1652" t="s">
        <v>87</v>
      </c>
      <c r="AV1652" t="s">
        <v>87</v>
      </c>
      <c r="AW1652" t="s">
        <v>87</v>
      </c>
      <c r="AX1652" t="s">
        <v>87</v>
      </c>
      <c r="AY1652" t="s">
        <v>87</v>
      </c>
      <c r="AZ1652" t="s">
        <v>87</v>
      </c>
      <c r="BA1652" t="s">
        <v>87</v>
      </c>
      <c r="BB1652" t="s">
        <v>87</v>
      </c>
      <c r="BC1652" t="s">
        <v>87</v>
      </c>
      <c r="BD1652" t="s">
        <v>87</v>
      </c>
      <c r="BE1652" t="s">
        <v>87</v>
      </c>
    </row>
    <row r="1653" spans="1:57" hidden="1" x14ac:dyDescent="0.45">
      <c r="A1653" t="s">
        <v>3553</v>
      </c>
      <c r="B1653" t="s">
        <v>79</v>
      </c>
      <c r="C1653" t="s">
        <v>3480</v>
      </c>
      <c r="D1653" t="s">
        <v>81</v>
      </c>
      <c r="E1653" s="2" t="str">
        <f>HYPERLINK("capsilon://?command=openfolder&amp;siteaddress=FAM.docvelocity-na8.net&amp;folderid=FX53E700A6-3FCD-C898-9790-AA923CC4D5C5","FX22048042")</f>
        <v>FX22048042</v>
      </c>
      <c r="F1653" t="s">
        <v>19</v>
      </c>
      <c r="G1653" t="s">
        <v>19</v>
      </c>
      <c r="H1653" t="s">
        <v>82</v>
      </c>
      <c r="I1653" t="s">
        <v>3481</v>
      </c>
      <c r="J1653">
        <v>163</v>
      </c>
      <c r="K1653" t="s">
        <v>84</v>
      </c>
      <c r="L1653" t="s">
        <v>85</v>
      </c>
      <c r="M1653" t="s">
        <v>86</v>
      </c>
      <c r="N1653">
        <v>2</v>
      </c>
      <c r="O1653" s="1">
        <v>44678.02076388889</v>
      </c>
      <c r="P1653" s="1">
        <v>44678.045891203707</v>
      </c>
      <c r="Q1653">
        <v>1175</v>
      </c>
      <c r="R1653">
        <v>996</v>
      </c>
      <c r="S1653" t="b">
        <v>0</v>
      </c>
      <c r="T1653" t="s">
        <v>87</v>
      </c>
      <c r="U1653" t="b">
        <v>1</v>
      </c>
      <c r="V1653" t="s">
        <v>386</v>
      </c>
      <c r="W1653" s="1">
        <v>44678.024687500001</v>
      </c>
      <c r="X1653">
        <v>338</v>
      </c>
      <c r="Y1653">
        <v>139</v>
      </c>
      <c r="Z1653">
        <v>0</v>
      </c>
      <c r="AA1653">
        <v>139</v>
      </c>
      <c r="AB1653">
        <v>0</v>
      </c>
      <c r="AC1653">
        <v>2</v>
      </c>
      <c r="AD1653">
        <v>24</v>
      </c>
      <c r="AE1653">
        <v>0</v>
      </c>
      <c r="AF1653">
        <v>0</v>
      </c>
      <c r="AG1653">
        <v>0</v>
      </c>
      <c r="AH1653" t="s">
        <v>240</v>
      </c>
      <c r="AI1653" s="1">
        <v>44678.045891203707</v>
      </c>
      <c r="AJ1653">
        <v>658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24</v>
      </c>
      <c r="AQ1653">
        <v>0</v>
      </c>
      <c r="AR1653">
        <v>0</v>
      </c>
      <c r="AS1653">
        <v>0</v>
      </c>
      <c r="AT1653" t="s">
        <v>87</v>
      </c>
      <c r="AU1653" t="s">
        <v>87</v>
      </c>
      <c r="AV1653" t="s">
        <v>87</v>
      </c>
      <c r="AW1653" t="s">
        <v>87</v>
      </c>
      <c r="AX1653" t="s">
        <v>87</v>
      </c>
      <c r="AY1653" t="s">
        <v>87</v>
      </c>
      <c r="AZ1653" t="s">
        <v>87</v>
      </c>
      <c r="BA1653" t="s">
        <v>87</v>
      </c>
      <c r="BB1653" t="s">
        <v>87</v>
      </c>
      <c r="BC1653" t="s">
        <v>87</v>
      </c>
      <c r="BD1653" t="s">
        <v>87</v>
      </c>
      <c r="BE1653" t="s">
        <v>87</v>
      </c>
    </row>
    <row r="1654" spans="1:57" hidden="1" x14ac:dyDescent="0.45">
      <c r="A1654" t="s">
        <v>3554</v>
      </c>
      <c r="B1654" t="s">
        <v>79</v>
      </c>
      <c r="C1654" t="s">
        <v>3504</v>
      </c>
      <c r="D1654" t="s">
        <v>81</v>
      </c>
      <c r="E1654" s="2" t="str">
        <f>HYPERLINK("capsilon://?command=openfolder&amp;siteaddress=FAM.docvelocity-na8.net&amp;folderid=FXE6254314-81B4-39B1-3CF4-FF29FDE6E6E1","FX22015447")</f>
        <v>FX22015447</v>
      </c>
      <c r="F1654" t="s">
        <v>19</v>
      </c>
      <c r="G1654" t="s">
        <v>19</v>
      </c>
      <c r="H1654" t="s">
        <v>82</v>
      </c>
      <c r="I1654" t="s">
        <v>3505</v>
      </c>
      <c r="J1654">
        <v>748</v>
      </c>
      <c r="K1654" t="s">
        <v>84</v>
      </c>
      <c r="L1654" t="s">
        <v>85</v>
      </c>
      <c r="M1654" t="s">
        <v>86</v>
      </c>
      <c r="N1654">
        <v>2</v>
      </c>
      <c r="O1654" s="1">
        <v>44678.158275462964</v>
      </c>
      <c r="P1654" s="1">
        <v>44678.210416666669</v>
      </c>
      <c r="Q1654">
        <v>209</v>
      </c>
      <c r="R1654">
        <v>4296</v>
      </c>
      <c r="S1654" t="b">
        <v>0</v>
      </c>
      <c r="T1654" t="s">
        <v>87</v>
      </c>
      <c r="U1654" t="b">
        <v>1</v>
      </c>
      <c r="V1654" t="s">
        <v>424</v>
      </c>
      <c r="W1654" s="1">
        <v>44678.187013888892</v>
      </c>
      <c r="X1654">
        <v>2410</v>
      </c>
      <c r="Y1654">
        <v>585</v>
      </c>
      <c r="Z1654">
        <v>0</v>
      </c>
      <c r="AA1654">
        <v>585</v>
      </c>
      <c r="AB1654">
        <v>90</v>
      </c>
      <c r="AC1654">
        <v>27</v>
      </c>
      <c r="AD1654">
        <v>163</v>
      </c>
      <c r="AE1654">
        <v>0</v>
      </c>
      <c r="AF1654">
        <v>0</v>
      </c>
      <c r="AG1654">
        <v>0</v>
      </c>
      <c r="AH1654" t="s">
        <v>442</v>
      </c>
      <c r="AI1654" s="1">
        <v>44678.210416666669</v>
      </c>
      <c r="AJ1654">
        <v>1861</v>
      </c>
      <c r="AK1654">
        <v>0</v>
      </c>
      <c r="AL1654">
        <v>0</v>
      </c>
      <c r="AM1654">
        <v>0</v>
      </c>
      <c r="AN1654">
        <v>90</v>
      </c>
      <c r="AO1654">
        <v>0</v>
      </c>
      <c r="AP1654">
        <v>163</v>
      </c>
      <c r="AQ1654">
        <v>0</v>
      </c>
      <c r="AR1654">
        <v>0</v>
      </c>
      <c r="AS1654">
        <v>0</v>
      </c>
      <c r="AT1654" t="s">
        <v>87</v>
      </c>
      <c r="AU1654" t="s">
        <v>87</v>
      </c>
      <c r="AV1654" t="s">
        <v>87</v>
      </c>
      <c r="AW1654" t="s">
        <v>87</v>
      </c>
      <c r="AX1654" t="s">
        <v>87</v>
      </c>
      <c r="AY1654" t="s">
        <v>87</v>
      </c>
      <c r="AZ1654" t="s">
        <v>87</v>
      </c>
      <c r="BA1654" t="s">
        <v>87</v>
      </c>
      <c r="BB1654" t="s">
        <v>87</v>
      </c>
      <c r="BC1654" t="s">
        <v>87</v>
      </c>
      <c r="BD1654" t="s">
        <v>87</v>
      </c>
      <c r="BE1654" t="s">
        <v>87</v>
      </c>
    </row>
    <row r="1655" spans="1:57" hidden="1" x14ac:dyDescent="0.45">
      <c r="A1655" t="s">
        <v>3555</v>
      </c>
      <c r="B1655" t="s">
        <v>79</v>
      </c>
      <c r="C1655" t="s">
        <v>2586</v>
      </c>
      <c r="D1655" t="s">
        <v>81</v>
      </c>
      <c r="E1655" s="2" t="str">
        <f>HYPERLINK("capsilon://?command=openfolder&amp;siteaddress=FAM.docvelocity-na8.net&amp;folderid=FX44210DD3-81C9-68EE-8B61-0BADD4F43941","FX22046749")</f>
        <v>FX22046749</v>
      </c>
      <c r="F1655" t="s">
        <v>19</v>
      </c>
      <c r="G1655" t="s">
        <v>19</v>
      </c>
      <c r="H1655" t="s">
        <v>82</v>
      </c>
      <c r="I1655" t="s">
        <v>3542</v>
      </c>
      <c r="J1655">
        <v>56</v>
      </c>
      <c r="K1655" t="s">
        <v>84</v>
      </c>
      <c r="L1655" t="s">
        <v>85</v>
      </c>
      <c r="M1655" t="s">
        <v>86</v>
      </c>
      <c r="N1655">
        <v>2</v>
      </c>
      <c r="O1655" s="1">
        <v>44678.159444444442</v>
      </c>
      <c r="P1655" s="1">
        <v>44678.171296296299</v>
      </c>
      <c r="Q1655">
        <v>139</v>
      </c>
      <c r="R1655">
        <v>885</v>
      </c>
      <c r="S1655" t="b">
        <v>0</v>
      </c>
      <c r="T1655" t="s">
        <v>87</v>
      </c>
      <c r="U1655" t="b">
        <v>1</v>
      </c>
      <c r="V1655" t="s">
        <v>1628</v>
      </c>
      <c r="W1655" s="1">
        <v>44678.166678240741</v>
      </c>
      <c r="X1655">
        <v>590</v>
      </c>
      <c r="Y1655">
        <v>42</v>
      </c>
      <c r="Z1655">
        <v>0</v>
      </c>
      <c r="AA1655">
        <v>42</v>
      </c>
      <c r="AB1655">
        <v>0</v>
      </c>
      <c r="AC1655">
        <v>18</v>
      </c>
      <c r="AD1655">
        <v>14</v>
      </c>
      <c r="AE1655">
        <v>0</v>
      </c>
      <c r="AF1655">
        <v>0</v>
      </c>
      <c r="AG1655">
        <v>0</v>
      </c>
      <c r="AH1655" t="s">
        <v>442</v>
      </c>
      <c r="AI1655" s="1">
        <v>44678.171296296299</v>
      </c>
      <c r="AJ1655">
        <v>295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14</v>
      </c>
      <c r="AQ1655">
        <v>0</v>
      </c>
      <c r="AR1655">
        <v>0</v>
      </c>
      <c r="AS1655">
        <v>0</v>
      </c>
      <c r="AT1655" t="s">
        <v>87</v>
      </c>
      <c r="AU1655" t="s">
        <v>87</v>
      </c>
      <c r="AV1655" t="s">
        <v>87</v>
      </c>
      <c r="AW1655" t="s">
        <v>87</v>
      </c>
      <c r="AX1655" t="s">
        <v>87</v>
      </c>
      <c r="AY1655" t="s">
        <v>87</v>
      </c>
      <c r="AZ1655" t="s">
        <v>87</v>
      </c>
      <c r="BA1655" t="s">
        <v>87</v>
      </c>
      <c r="BB1655" t="s">
        <v>87</v>
      </c>
      <c r="BC1655" t="s">
        <v>87</v>
      </c>
      <c r="BD1655" t="s">
        <v>87</v>
      </c>
      <c r="BE1655" t="s">
        <v>87</v>
      </c>
    </row>
    <row r="1656" spans="1:57" hidden="1" x14ac:dyDescent="0.45">
      <c r="A1656" t="s">
        <v>3556</v>
      </c>
      <c r="B1656" t="s">
        <v>79</v>
      </c>
      <c r="C1656" t="s">
        <v>2586</v>
      </c>
      <c r="D1656" t="s">
        <v>81</v>
      </c>
      <c r="E1656" s="2" t="str">
        <f>HYPERLINK("capsilon://?command=openfolder&amp;siteaddress=FAM.docvelocity-na8.net&amp;folderid=FX44210DD3-81C9-68EE-8B61-0BADD4F43941","FX22046749")</f>
        <v>FX22046749</v>
      </c>
      <c r="F1656" t="s">
        <v>19</v>
      </c>
      <c r="G1656" t="s">
        <v>19</v>
      </c>
      <c r="H1656" t="s">
        <v>82</v>
      </c>
      <c r="I1656" t="s">
        <v>3548</v>
      </c>
      <c r="J1656">
        <v>210</v>
      </c>
      <c r="K1656" t="s">
        <v>84</v>
      </c>
      <c r="L1656" t="s">
        <v>85</v>
      </c>
      <c r="M1656" t="s">
        <v>86</v>
      </c>
      <c r="N1656">
        <v>2</v>
      </c>
      <c r="O1656" s="1">
        <v>44678.159699074073</v>
      </c>
      <c r="P1656" s="1">
        <v>44678.183946759258</v>
      </c>
      <c r="Q1656">
        <v>273</v>
      </c>
      <c r="R1656">
        <v>1822</v>
      </c>
      <c r="S1656" t="b">
        <v>0</v>
      </c>
      <c r="T1656" t="s">
        <v>87</v>
      </c>
      <c r="U1656" t="b">
        <v>1</v>
      </c>
      <c r="V1656" t="s">
        <v>993</v>
      </c>
      <c r="W1656" s="1">
        <v>44678.173692129632</v>
      </c>
      <c r="X1656">
        <v>1027</v>
      </c>
      <c r="Y1656">
        <v>170</v>
      </c>
      <c r="Z1656">
        <v>0</v>
      </c>
      <c r="AA1656">
        <v>170</v>
      </c>
      <c r="AB1656">
        <v>5</v>
      </c>
      <c r="AC1656">
        <v>48</v>
      </c>
      <c r="AD1656">
        <v>40</v>
      </c>
      <c r="AE1656">
        <v>0</v>
      </c>
      <c r="AF1656">
        <v>0</v>
      </c>
      <c r="AG1656">
        <v>0</v>
      </c>
      <c r="AH1656" t="s">
        <v>442</v>
      </c>
      <c r="AI1656" s="1">
        <v>44678.183946759258</v>
      </c>
      <c r="AJ1656">
        <v>795</v>
      </c>
      <c r="AK1656">
        <v>5</v>
      </c>
      <c r="AL1656">
        <v>0</v>
      </c>
      <c r="AM1656">
        <v>5</v>
      </c>
      <c r="AN1656">
        <v>0</v>
      </c>
      <c r="AO1656">
        <v>5</v>
      </c>
      <c r="AP1656">
        <v>35</v>
      </c>
      <c r="AQ1656">
        <v>0</v>
      </c>
      <c r="AR1656">
        <v>0</v>
      </c>
      <c r="AS1656">
        <v>0</v>
      </c>
      <c r="AT1656" t="s">
        <v>87</v>
      </c>
      <c r="AU1656" t="s">
        <v>87</v>
      </c>
      <c r="AV1656" t="s">
        <v>87</v>
      </c>
      <c r="AW1656" t="s">
        <v>87</v>
      </c>
      <c r="AX1656" t="s">
        <v>87</v>
      </c>
      <c r="AY1656" t="s">
        <v>87</v>
      </c>
      <c r="AZ1656" t="s">
        <v>87</v>
      </c>
      <c r="BA1656" t="s">
        <v>87</v>
      </c>
      <c r="BB1656" t="s">
        <v>87</v>
      </c>
      <c r="BC1656" t="s">
        <v>87</v>
      </c>
      <c r="BD1656" t="s">
        <v>87</v>
      </c>
      <c r="BE1656" t="s">
        <v>87</v>
      </c>
    </row>
    <row r="1657" spans="1:57" hidden="1" x14ac:dyDescent="0.45">
      <c r="A1657" t="s">
        <v>3557</v>
      </c>
      <c r="B1657" t="s">
        <v>79</v>
      </c>
      <c r="C1657" t="s">
        <v>2586</v>
      </c>
      <c r="D1657" t="s">
        <v>81</v>
      </c>
      <c r="E1657" s="2" t="str">
        <f>HYPERLINK("capsilon://?command=openfolder&amp;siteaddress=FAM.docvelocity-na8.net&amp;folderid=FX44210DD3-81C9-68EE-8B61-0BADD4F43941","FX22046749")</f>
        <v>FX22046749</v>
      </c>
      <c r="F1657" t="s">
        <v>19</v>
      </c>
      <c r="G1657" t="s">
        <v>19</v>
      </c>
      <c r="H1657" t="s">
        <v>82</v>
      </c>
      <c r="I1657" t="s">
        <v>3550</v>
      </c>
      <c r="J1657">
        <v>164</v>
      </c>
      <c r="K1657" t="s">
        <v>84</v>
      </c>
      <c r="L1657" t="s">
        <v>85</v>
      </c>
      <c r="M1657" t="s">
        <v>86</v>
      </c>
      <c r="N1657">
        <v>2</v>
      </c>
      <c r="O1657" s="1">
        <v>44678.169618055559</v>
      </c>
      <c r="P1657" s="1">
        <v>44678.185428240744</v>
      </c>
      <c r="Q1657">
        <v>502</v>
      </c>
      <c r="R1657">
        <v>864</v>
      </c>
      <c r="S1657" t="b">
        <v>0</v>
      </c>
      <c r="T1657" t="s">
        <v>87</v>
      </c>
      <c r="U1657" t="b">
        <v>1</v>
      </c>
      <c r="V1657" t="s">
        <v>419</v>
      </c>
      <c r="W1657" s="1">
        <v>44678.176585648151</v>
      </c>
      <c r="X1657">
        <v>599</v>
      </c>
      <c r="Y1657">
        <v>90</v>
      </c>
      <c r="Z1657">
        <v>0</v>
      </c>
      <c r="AA1657">
        <v>90</v>
      </c>
      <c r="AB1657">
        <v>54</v>
      </c>
      <c r="AC1657">
        <v>0</v>
      </c>
      <c r="AD1657">
        <v>74</v>
      </c>
      <c r="AE1657">
        <v>0</v>
      </c>
      <c r="AF1657">
        <v>0</v>
      </c>
      <c r="AG1657">
        <v>0</v>
      </c>
      <c r="AH1657" t="s">
        <v>413</v>
      </c>
      <c r="AI1657" s="1">
        <v>44678.185428240744</v>
      </c>
      <c r="AJ1657">
        <v>265</v>
      </c>
      <c r="AK1657">
        <v>0</v>
      </c>
      <c r="AL1657">
        <v>0</v>
      </c>
      <c r="AM1657">
        <v>0</v>
      </c>
      <c r="AN1657">
        <v>54</v>
      </c>
      <c r="AO1657">
        <v>0</v>
      </c>
      <c r="AP1657">
        <v>74</v>
      </c>
      <c r="AQ1657">
        <v>0</v>
      </c>
      <c r="AR1657">
        <v>0</v>
      </c>
      <c r="AS1657">
        <v>0</v>
      </c>
      <c r="AT1657" t="s">
        <v>87</v>
      </c>
      <c r="AU1657" t="s">
        <v>87</v>
      </c>
      <c r="AV1657" t="s">
        <v>87</v>
      </c>
      <c r="AW1657" t="s">
        <v>87</v>
      </c>
      <c r="AX1657" t="s">
        <v>87</v>
      </c>
      <c r="AY1657" t="s">
        <v>87</v>
      </c>
      <c r="AZ1657" t="s">
        <v>87</v>
      </c>
      <c r="BA1657" t="s">
        <v>87</v>
      </c>
      <c r="BB1657" t="s">
        <v>87</v>
      </c>
      <c r="BC1657" t="s">
        <v>87</v>
      </c>
      <c r="BD1657" t="s">
        <v>87</v>
      </c>
      <c r="BE1657" t="s">
        <v>87</v>
      </c>
    </row>
    <row r="1658" spans="1:57" hidden="1" x14ac:dyDescent="0.45">
      <c r="A1658" t="s">
        <v>3558</v>
      </c>
      <c r="B1658" t="s">
        <v>79</v>
      </c>
      <c r="C1658" t="s">
        <v>3559</v>
      </c>
      <c r="D1658" t="s">
        <v>81</v>
      </c>
      <c r="E1658" s="2" t="str">
        <f>HYPERLINK("capsilon://?command=openfolder&amp;siteaddress=FAM.docvelocity-na8.net&amp;folderid=FX38C93A57-F3AF-AB7E-613C-E94505C19A9C","FX22049109")</f>
        <v>FX22049109</v>
      </c>
      <c r="F1658" t="s">
        <v>19</v>
      </c>
      <c r="G1658" t="s">
        <v>19</v>
      </c>
      <c r="H1658" t="s">
        <v>82</v>
      </c>
      <c r="I1658" t="s">
        <v>3560</v>
      </c>
      <c r="J1658">
        <v>304</v>
      </c>
      <c r="K1658" t="s">
        <v>84</v>
      </c>
      <c r="L1658" t="s">
        <v>85</v>
      </c>
      <c r="M1658" t="s">
        <v>86</v>
      </c>
      <c r="N1658">
        <v>1</v>
      </c>
      <c r="O1658" s="1">
        <v>44678.423344907409</v>
      </c>
      <c r="P1658" s="1">
        <v>44678.430497685185</v>
      </c>
      <c r="Q1658">
        <v>274</v>
      </c>
      <c r="R1658">
        <v>344</v>
      </c>
      <c r="S1658" t="b">
        <v>0</v>
      </c>
      <c r="T1658" t="s">
        <v>87</v>
      </c>
      <c r="U1658" t="b">
        <v>0</v>
      </c>
      <c r="V1658" t="s">
        <v>1628</v>
      </c>
      <c r="W1658" s="1">
        <v>44678.430497685185</v>
      </c>
      <c r="X1658">
        <v>344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304</v>
      </c>
      <c r="AE1658">
        <v>278</v>
      </c>
      <c r="AF1658">
        <v>0</v>
      </c>
      <c r="AG1658">
        <v>7</v>
      </c>
      <c r="AH1658" t="s">
        <v>87</v>
      </c>
      <c r="AI1658" t="s">
        <v>87</v>
      </c>
      <c r="AJ1658" t="s">
        <v>87</v>
      </c>
      <c r="AK1658" t="s">
        <v>87</v>
      </c>
      <c r="AL1658" t="s">
        <v>87</v>
      </c>
      <c r="AM1658" t="s">
        <v>87</v>
      </c>
      <c r="AN1658" t="s">
        <v>87</v>
      </c>
      <c r="AO1658" t="s">
        <v>87</v>
      </c>
      <c r="AP1658" t="s">
        <v>87</v>
      </c>
      <c r="AQ1658" t="s">
        <v>87</v>
      </c>
      <c r="AR1658" t="s">
        <v>87</v>
      </c>
      <c r="AS1658" t="s">
        <v>87</v>
      </c>
      <c r="AT1658" t="s">
        <v>87</v>
      </c>
      <c r="AU1658" t="s">
        <v>87</v>
      </c>
      <c r="AV1658" t="s">
        <v>87</v>
      </c>
      <c r="AW1658" t="s">
        <v>87</v>
      </c>
      <c r="AX1658" t="s">
        <v>87</v>
      </c>
      <c r="AY1658" t="s">
        <v>87</v>
      </c>
      <c r="AZ1658" t="s">
        <v>87</v>
      </c>
      <c r="BA1658" t="s">
        <v>87</v>
      </c>
      <c r="BB1658" t="s">
        <v>87</v>
      </c>
      <c r="BC1658" t="s">
        <v>87</v>
      </c>
      <c r="BD1658" t="s">
        <v>87</v>
      </c>
      <c r="BE1658" t="s">
        <v>87</v>
      </c>
    </row>
    <row r="1659" spans="1:57" hidden="1" x14ac:dyDescent="0.45">
      <c r="A1659" t="s">
        <v>3561</v>
      </c>
      <c r="B1659" t="s">
        <v>79</v>
      </c>
      <c r="C1659" t="s">
        <v>1200</v>
      </c>
      <c r="D1659" t="s">
        <v>81</v>
      </c>
      <c r="E1659" s="2" t="str">
        <f>HYPERLINK("capsilon://?command=openfolder&amp;siteaddress=FAM.docvelocity-na8.net&amp;folderid=FXB3A4C5BB-EEC8-C399-AFE0-EA1906F2E1D9","FX22042980")</f>
        <v>FX22042980</v>
      </c>
      <c r="F1659" t="s">
        <v>19</v>
      </c>
      <c r="G1659" t="s">
        <v>19</v>
      </c>
      <c r="H1659" t="s">
        <v>82</v>
      </c>
      <c r="I1659" t="s">
        <v>3562</v>
      </c>
      <c r="J1659">
        <v>73</v>
      </c>
      <c r="K1659" t="s">
        <v>84</v>
      </c>
      <c r="L1659" t="s">
        <v>85</v>
      </c>
      <c r="M1659" t="s">
        <v>86</v>
      </c>
      <c r="N1659">
        <v>2</v>
      </c>
      <c r="O1659" s="1">
        <v>44678.427002314813</v>
      </c>
      <c r="P1659" s="1">
        <v>44678.434363425928</v>
      </c>
      <c r="Q1659">
        <v>72</v>
      </c>
      <c r="R1659">
        <v>564</v>
      </c>
      <c r="S1659" t="b">
        <v>0</v>
      </c>
      <c r="T1659" t="s">
        <v>87</v>
      </c>
      <c r="U1659" t="b">
        <v>0</v>
      </c>
      <c r="V1659" t="s">
        <v>424</v>
      </c>
      <c r="W1659" s="1">
        <v>44678.431145833332</v>
      </c>
      <c r="X1659">
        <v>327</v>
      </c>
      <c r="Y1659">
        <v>68</v>
      </c>
      <c r="Z1659">
        <v>0</v>
      </c>
      <c r="AA1659">
        <v>68</v>
      </c>
      <c r="AB1659">
        <v>0</v>
      </c>
      <c r="AC1659">
        <v>3</v>
      </c>
      <c r="AD1659">
        <v>5</v>
      </c>
      <c r="AE1659">
        <v>0</v>
      </c>
      <c r="AF1659">
        <v>0</v>
      </c>
      <c r="AG1659">
        <v>0</v>
      </c>
      <c r="AH1659" t="s">
        <v>442</v>
      </c>
      <c r="AI1659" s="1">
        <v>44678.434363425928</v>
      </c>
      <c r="AJ1659">
        <v>237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5</v>
      </c>
      <c r="AQ1659">
        <v>0</v>
      </c>
      <c r="AR1659">
        <v>0</v>
      </c>
      <c r="AS1659">
        <v>0</v>
      </c>
      <c r="AT1659" t="s">
        <v>87</v>
      </c>
      <c r="AU1659" t="s">
        <v>87</v>
      </c>
      <c r="AV1659" t="s">
        <v>87</v>
      </c>
      <c r="AW1659" t="s">
        <v>87</v>
      </c>
      <c r="AX1659" t="s">
        <v>87</v>
      </c>
      <c r="AY1659" t="s">
        <v>87</v>
      </c>
      <c r="AZ1659" t="s">
        <v>87</v>
      </c>
      <c r="BA1659" t="s">
        <v>87</v>
      </c>
      <c r="BB1659" t="s">
        <v>87</v>
      </c>
      <c r="BC1659" t="s">
        <v>87</v>
      </c>
      <c r="BD1659" t="s">
        <v>87</v>
      </c>
      <c r="BE1659" t="s">
        <v>87</v>
      </c>
    </row>
    <row r="1660" spans="1:57" hidden="1" x14ac:dyDescent="0.45">
      <c r="A1660" t="s">
        <v>3563</v>
      </c>
      <c r="B1660" t="s">
        <v>79</v>
      </c>
      <c r="C1660" t="s">
        <v>1200</v>
      </c>
      <c r="D1660" t="s">
        <v>81</v>
      </c>
      <c r="E1660" s="2" t="str">
        <f>HYPERLINK("capsilon://?command=openfolder&amp;siteaddress=FAM.docvelocity-na8.net&amp;folderid=FXB3A4C5BB-EEC8-C399-AFE0-EA1906F2E1D9","FX22042980")</f>
        <v>FX22042980</v>
      </c>
      <c r="F1660" t="s">
        <v>19</v>
      </c>
      <c r="G1660" t="s">
        <v>19</v>
      </c>
      <c r="H1660" t="s">
        <v>82</v>
      </c>
      <c r="I1660" t="s">
        <v>3564</v>
      </c>
      <c r="J1660">
        <v>28</v>
      </c>
      <c r="K1660" t="s">
        <v>84</v>
      </c>
      <c r="L1660" t="s">
        <v>85</v>
      </c>
      <c r="M1660" t="s">
        <v>86</v>
      </c>
      <c r="N1660">
        <v>2</v>
      </c>
      <c r="O1660" s="1">
        <v>44678.42800925926</v>
      </c>
      <c r="P1660" s="1">
        <v>44678.437488425923</v>
      </c>
      <c r="Q1660">
        <v>367</v>
      </c>
      <c r="R1660">
        <v>452</v>
      </c>
      <c r="S1660" t="b">
        <v>0</v>
      </c>
      <c r="T1660" t="s">
        <v>87</v>
      </c>
      <c r="U1660" t="b">
        <v>0</v>
      </c>
      <c r="V1660" t="s">
        <v>1628</v>
      </c>
      <c r="W1660" s="1">
        <v>44678.432650462964</v>
      </c>
      <c r="X1660">
        <v>185</v>
      </c>
      <c r="Y1660">
        <v>21</v>
      </c>
      <c r="Z1660">
        <v>0</v>
      </c>
      <c r="AA1660">
        <v>21</v>
      </c>
      <c r="AB1660">
        <v>0</v>
      </c>
      <c r="AC1660">
        <v>0</v>
      </c>
      <c r="AD1660">
        <v>7</v>
      </c>
      <c r="AE1660">
        <v>0</v>
      </c>
      <c r="AF1660">
        <v>0</v>
      </c>
      <c r="AG1660">
        <v>0</v>
      </c>
      <c r="AH1660" t="s">
        <v>442</v>
      </c>
      <c r="AI1660" s="1">
        <v>44678.437488425923</v>
      </c>
      <c r="AJ1660">
        <v>267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7</v>
      </c>
      <c r="AQ1660">
        <v>0</v>
      </c>
      <c r="AR1660">
        <v>0</v>
      </c>
      <c r="AS1660">
        <v>0</v>
      </c>
      <c r="AT1660" t="s">
        <v>87</v>
      </c>
      <c r="AU1660" t="s">
        <v>87</v>
      </c>
      <c r="AV1660" t="s">
        <v>87</v>
      </c>
      <c r="AW1660" t="s">
        <v>87</v>
      </c>
      <c r="AX1660" t="s">
        <v>87</v>
      </c>
      <c r="AY1660" t="s">
        <v>87</v>
      </c>
      <c r="AZ1660" t="s">
        <v>87</v>
      </c>
      <c r="BA1660" t="s">
        <v>87</v>
      </c>
      <c r="BB1660" t="s">
        <v>87</v>
      </c>
      <c r="BC1660" t="s">
        <v>87</v>
      </c>
      <c r="BD1660" t="s">
        <v>87</v>
      </c>
      <c r="BE1660" t="s">
        <v>87</v>
      </c>
    </row>
    <row r="1661" spans="1:57" hidden="1" x14ac:dyDescent="0.45">
      <c r="A1661" t="s">
        <v>3565</v>
      </c>
      <c r="B1661" t="s">
        <v>79</v>
      </c>
      <c r="C1661" t="s">
        <v>3566</v>
      </c>
      <c r="D1661" t="s">
        <v>81</v>
      </c>
      <c r="E1661" s="2" t="str">
        <f>HYPERLINK("capsilon://?command=openfolder&amp;siteaddress=FAM.docvelocity-na8.net&amp;folderid=FX836E4A48-9DA3-9FC6-0F55-90FBEA4C42B4","FX22046092")</f>
        <v>FX22046092</v>
      </c>
      <c r="F1661" t="s">
        <v>19</v>
      </c>
      <c r="G1661" t="s">
        <v>19</v>
      </c>
      <c r="H1661" t="s">
        <v>82</v>
      </c>
      <c r="I1661" t="s">
        <v>3567</v>
      </c>
      <c r="J1661">
        <v>137</v>
      </c>
      <c r="K1661" t="s">
        <v>84</v>
      </c>
      <c r="L1661" t="s">
        <v>85</v>
      </c>
      <c r="M1661" t="s">
        <v>86</v>
      </c>
      <c r="N1661">
        <v>1</v>
      </c>
      <c r="O1661" s="1">
        <v>44678.429826388892</v>
      </c>
      <c r="P1661" s="1">
        <v>44678.449444444443</v>
      </c>
      <c r="Q1661">
        <v>340</v>
      </c>
      <c r="R1661">
        <v>1355</v>
      </c>
      <c r="S1661" t="b">
        <v>0</v>
      </c>
      <c r="T1661" t="s">
        <v>87</v>
      </c>
      <c r="U1661" t="b">
        <v>0</v>
      </c>
      <c r="V1661" t="s">
        <v>424</v>
      </c>
      <c r="W1661" s="1">
        <v>44678.449444444443</v>
      </c>
      <c r="X1661">
        <v>1339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137</v>
      </c>
      <c r="AE1661">
        <v>124</v>
      </c>
      <c r="AF1661">
        <v>0</v>
      </c>
      <c r="AG1661">
        <v>9</v>
      </c>
      <c r="AH1661" t="s">
        <v>87</v>
      </c>
      <c r="AI1661" t="s">
        <v>87</v>
      </c>
      <c r="AJ1661" t="s">
        <v>87</v>
      </c>
      <c r="AK1661" t="s">
        <v>87</v>
      </c>
      <c r="AL1661" t="s">
        <v>87</v>
      </c>
      <c r="AM1661" t="s">
        <v>87</v>
      </c>
      <c r="AN1661" t="s">
        <v>87</v>
      </c>
      <c r="AO1661" t="s">
        <v>87</v>
      </c>
      <c r="AP1661" t="s">
        <v>87</v>
      </c>
      <c r="AQ1661" t="s">
        <v>87</v>
      </c>
      <c r="AR1661" t="s">
        <v>87</v>
      </c>
      <c r="AS1661" t="s">
        <v>87</v>
      </c>
      <c r="AT1661" t="s">
        <v>87</v>
      </c>
      <c r="AU1661" t="s">
        <v>87</v>
      </c>
      <c r="AV1661" t="s">
        <v>87</v>
      </c>
      <c r="AW1661" t="s">
        <v>87</v>
      </c>
      <c r="AX1661" t="s">
        <v>87</v>
      </c>
      <c r="AY1661" t="s">
        <v>87</v>
      </c>
      <c r="AZ1661" t="s">
        <v>87</v>
      </c>
      <c r="BA1661" t="s">
        <v>87</v>
      </c>
      <c r="BB1661" t="s">
        <v>87</v>
      </c>
      <c r="BC1661" t="s">
        <v>87</v>
      </c>
      <c r="BD1661" t="s">
        <v>87</v>
      </c>
      <c r="BE1661" t="s">
        <v>87</v>
      </c>
    </row>
    <row r="1662" spans="1:57" hidden="1" x14ac:dyDescent="0.45">
      <c r="A1662" t="s">
        <v>3568</v>
      </c>
      <c r="B1662" t="s">
        <v>79</v>
      </c>
      <c r="C1662" t="s">
        <v>3559</v>
      </c>
      <c r="D1662" t="s">
        <v>81</v>
      </c>
      <c r="E1662" s="2" t="str">
        <f>HYPERLINK("capsilon://?command=openfolder&amp;siteaddress=FAM.docvelocity-na8.net&amp;folderid=FX38C93A57-F3AF-AB7E-613C-E94505C19A9C","FX22049109")</f>
        <v>FX22049109</v>
      </c>
      <c r="F1662" t="s">
        <v>19</v>
      </c>
      <c r="G1662" t="s">
        <v>19</v>
      </c>
      <c r="H1662" t="s">
        <v>82</v>
      </c>
      <c r="I1662" t="s">
        <v>3560</v>
      </c>
      <c r="J1662">
        <v>380</v>
      </c>
      <c r="K1662" t="s">
        <v>84</v>
      </c>
      <c r="L1662" t="s">
        <v>85</v>
      </c>
      <c r="M1662" t="s">
        <v>86</v>
      </c>
      <c r="N1662">
        <v>2</v>
      </c>
      <c r="O1662" s="1">
        <v>44678.431296296294</v>
      </c>
      <c r="P1662" s="1">
        <v>44678.454664351855</v>
      </c>
      <c r="Q1662">
        <v>228</v>
      </c>
      <c r="R1662">
        <v>1791</v>
      </c>
      <c r="S1662" t="b">
        <v>0</v>
      </c>
      <c r="T1662" t="s">
        <v>87</v>
      </c>
      <c r="U1662" t="b">
        <v>1</v>
      </c>
      <c r="V1662" t="s">
        <v>1628</v>
      </c>
      <c r="W1662" s="1">
        <v>44678.448067129626</v>
      </c>
      <c r="X1662">
        <v>1331</v>
      </c>
      <c r="Y1662">
        <v>322</v>
      </c>
      <c r="Z1662">
        <v>0</v>
      </c>
      <c r="AA1662">
        <v>322</v>
      </c>
      <c r="AB1662">
        <v>0</v>
      </c>
      <c r="AC1662">
        <v>23</v>
      </c>
      <c r="AD1662">
        <v>58</v>
      </c>
      <c r="AE1662">
        <v>0</v>
      </c>
      <c r="AF1662">
        <v>0</v>
      </c>
      <c r="AG1662">
        <v>0</v>
      </c>
      <c r="AH1662" t="s">
        <v>413</v>
      </c>
      <c r="AI1662" s="1">
        <v>44678.454664351855</v>
      </c>
      <c r="AJ1662">
        <v>453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58</v>
      </c>
      <c r="AQ1662">
        <v>0</v>
      </c>
      <c r="AR1662">
        <v>0</v>
      </c>
      <c r="AS1662">
        <v>0</v>
      </c>
      <c r="AT1662" t="s">
        <v>87</v>
      </c>
      <c r="AU1662" t="s">
        <v>87</v>
      </c>
      <c r="AV1662" t="s">
        <v>87</v>
      </c>
      <c r="AW1662" t="s">
        <v>87</v>
      </c>
      <c r="AX1662" t="s">
        <v>87</v>
      </c>
      <c r="AY1662" t="s">
        <v>87</v>
      </c>
      <c r="AZ1662" t="s">
        <v>87</v>
      </c>
      <c r="BA1662" t="s">
        <v>87</v>
      </c>
      <c r="BB1662" t="s">
        <v>87</v>
      </c>
      <c r="BC1662" t="s">
        <v>87</v>
      </c>
      <c r="BD1662" t="s">
        <v>87</v>
      </c>
      <c r="BE1662" t="s">
        <v>87</v>
      </c>
    </row>
    <row r="1663" spans="1:57" hidden="1" x14ac:dyDescent="0.45">
      <c r="A1663" t="s">
        <v>3569</v>
      </c>
      <c r="B1663" t="s">
        <v>79</v>
      </c>
      <c r="C1663" t="s">
        <v>3570</v>
      </c>
      <c r="D1663" t="s">
        <v>81</v>
      </c>
      <c r="E1663" s="2" t="str">
        <f>HYPERLINK("capsilon://?command=openfolder&amp;siteaddress=FAM.docvelocity-na8.net&amp;folderid=FX52DC2E47-0AE5-5C18-0B89-D8DE010203D4","FX22048251")</f>
        <v>FX22048251</v>
      </c>
      <c r="F1663" t="s">
        <v>19</v>
      </c>
      <c r="G1663" t="s">
        <v>19</v>
      </c>
      <c r="H1663" t="s">
        <v>82</v>
      </c>
      <c r="I1663" t="s">
        <v>3571</v>
      </c>
      <c r="J1663">
        <v>71</v>
      </c>
      <c r="K1663" t="s">
        <v>84</v>
      </c>
      <c r="L1663" t="s">
        <v>85</v>
      </c>
      <c r="M1663" t="s">
        <v>86</v>
      </c>
      <c r="N1663">
        <v>2</v>
      </c>
      <c r="O1663" s="1">
        <v>44678.432233796295</v>
      </c>
      <c r="P1663" s="1">
        <v>44678.444791666669</v>
      </c>
      <c r="Q1663">
        <v>468</v>
      </c>
      <c r="R1663">
        <v>617</v>
      </c>
      <c r="S1663" t="b">
        <v>0</v>
      </c>
      <c r="T1663" t="s">
        <v>87</v>
      </c>
      <c r="U1663" t="b">
        <v>0</v>
      </c>
      <c r="V1663" t="s">
        <v>419</v>
      </c>
      <c r="W1663" s="1">
        <v>44678.440983796296</v>
      </c>
      <c r="X1663">
        <v>383</v>
      </c>
      <c r="Y1663">
        <v>66</v>
      </c>
      <c r="Z1663">
        <v>0</v>
      </c>
      <c r="AA1663">
        <v>66</v>
      </c>
      <c r="AB1663">
        <v>0</v>
      </c>
      <c r="AC1663">
        <v>3</v>
      </c>
      <c r="AD1663">
        <v>5</v>
      </c>
      <c r="AE1663">
        <v>0</v>
      </c>
      <c r="AF1663">
        <v>0</v>
      </c>
      <c r="AG1663">
        <v>0</v>
      </c>
      <c r="AH1663" t="s">
        <v>442</v>
      </c>
      <c r="AI1663" s="1">
        <v>44678.444791666669</v>
      </c>
      <c r="AJ1663">
        <v>234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5</v>
      </c>
      <c r="AQ1663">
        <v>0</v>
      </c>
      <c r="AR1663">
        <v>0</v>
      </c>
      <c r="AS1663">
        <v>0</v>
      </c>
      <c r="AT1663" t="s">
        <v>87</v>
      </c>
      <c r="AU1663" t="s">
        <v>87</v>
      </c>
      <c r="AV1663" t="s">
        <v>87</v>
      </c>
      <c r="AW1663" t="s">
        <v>87</v>
      </c>
      <c r="AX1663" t="s">
        <v>87</v>
      </c>
      <c r="AY1663" t="s">
        <v>87</v>
      </c>
      <c r="AZ1663" t="s">
        <v>87</v>
      </c>
      <c r="BA1663" t="s">
        <v>87</v>
      </c>
      <c r="BB1663" t="s">
        <v>87</v>
      </c>
      <c r="BC1663" t="s">
        <v>87</v>
      </c>
      <c r="BD1663" t="s">
        <v>87</v>
      </c>
      <c r="BE1663" t="s">
        <v>87</v>
      </c>
    </row>
    <row r="1664" spans="1:57" hidden="1" x14ac:dyDescent="0.45">
      <c r="A1664" t="s">
        <v>3572</v>
      </c>
      <c r="B1664" t="s">
        <v>79</v>
      </c>
      <c r="C1664" t="s">
        <v>3570</v>
      </c>
      <c r="D1664" t="s">
        <v>81</v>
      </c>
      <c r="E1664" s="2" t="str">
        <f>HYPERLINK("capsilon://?command=openfolder&amp;siteaddress=FAM.docvelocity-na8.net&amp;folderid=FX52DC2E47-0AE5-5C18-0B89-D8DE010203D4","FX22048251")</f>
        <v>FX22048251</v>
      </c>
      <c r="F1664" t="s">
        <v>19</v>
      </c>
      <c r="G1664" t="s">
        <v>19</v>
      </c>
      <c r="H1664" t="s">
        <v>82</v>
      </c>
      <c r="I1664" t="s">
        <v>3573</v>
      </c>
      <c r="J1664">
        <v>71</v>
      </c>
      <c r="K1664" t="s">
        <v>84</v>
      </c>
      <c r="L1664" t="s">
        <v>85</v>
      </c>
      <c r="M1664" t="s">
        <v>86</v>
      </c>
      <c r="N1664">
        <v>2</v>
      </c>
      <c r="O1664" s="1">
        <v>44678.432349537034</v>
      </c>
      <c r="P1664" s="1">
        <v>44678.446666666663</v>
      </c>
      <c r="Q1664">
        <v>483</v>
      </c>
      <c r="R1664">
        <v>754</v>
      </c>
      <c r="S1664" t="b">
        <v>0</v>
      </c>
      <c r="T1664" t="s">
        <v>87</v>
      </c>
      <c r="U1664" t="b">
        <v>0</v>
      </c>
      <c r="V1664" t="s">
        <v>148</v>
      </c>
      <c r="W1664" s="1">
        <v>44678.44190972222</v>
      </c>
      <c r="X1664">
        <v>456</v>
      </c>
      <c r="Y1664">
        <v>66</v>
      </c>
      <c r="Z1664">
        <v>0</v>
      </c>
      <c r="AA1664">
        <v>66</v>
      </c>
      <c r="AB1664">
        <v>0</v>
      </c>
      <c r="AC1664">
        <v>4</v>
      </c>
      <c r="AD1664">
        <v>5</v>
      </c>
      <c r="AE1664">
        <v>0</v>
      </c>
      <c r="AF1664">
        <v>0</v>
      </c>
      <c r="AG1664">
        <v>0</v>
      </c>
      <c r="AH1664" t="s">
        <v>413</v>
      </c>
      <c r="AI1664" s="1">
        <v>44678.446666666663</v>
      </c>
      <c r="AJ1664">
        <v>298</v>
      </c>
      <c r="AK1664">
        <v>2</v>
      </c>
      <c r="AL1664">
        <v>0</v>
      </c>
      <c r="AM1664">
        <v>2</v>
      </c>
      <c r="AN1664">
        <v>0</v>
      </c>
      <c r="AO1664">
        <v>2</v>
      </c>
      <c r="AP1664">
        <v>3</v>
      </c>
      <c r="AQ1664">
        <v>0</v>
      </c>
      <c r="AR1664">
        <v>0</v>
      </c>
      <c r="AS1664">
        <v>0</v>
      </c>
      <c r="AT1664" t="s">
        <v>87</v>
      </c>
      <c r="AU1664" t="s">
        <v>87</v>
      </c>
      <c r="AV1664" t="s">
        <v>87</v>
      </c>
      <c r="AW1664" t="s">
        <v>87</v>
      </c>
      <c r="AX1664" t="s">
        <v>87</v>
      </c>
      <c r="AY1664" t="s">
        <v>87</v>
      </c>
      <c r="AZ1664" t="s">
        <v>87</v>
      </c>
      <c r="BA1664" t="s">
        <v>87</v>
      </c>
      <c r="BB1664" t="s">
        <v>87</v>
      </c>
      <c r="BC1664" t="s">
        <v>87</v>
      </c>
      <c r="BD1664" t="s">
        <v>87</v>
      </c>
      <c r="BE1664" t="s">
        <v>87</v>
      </c>
    </row>
    <row r="1665" spans="1:57" hidden="1" x14ac:dyDescent="0.45">
      <c r="A1665" t="s">
        <v>3574</v>
      </c>
      <c r="B1665" t="s">
        <v>79</v>
      </c>
      <c r="C1665" t="s">
        <v>3575</v>
      </c>
      <c r="D1665" t="s">
        <v>81</v>
      </c>
      <c r="E1665" s="2" t="str">
        <f>HYPERLINK("capsilon://?command=openfolder&amp;siteaddress=FAM.docvelocity-na8.net&amp;folderid=FX33E97FA6-4214-3460-4803-2785E022DDD0","FX22049297")</f>
        <v>FX22049297</v>
      </c>
      <c r="F1665" t="s">
        <v>19</v>
      </c>
      <c r="G1665" t="s">
        <v>19</v>
      </c>
      <c r="H1665" t="s">
        <v>82</v>
      </c>
      <c r="I1665" t="s">
        <v>3576</v>
      </c>
      <c r="J1665">
        <v>93</v>
      </c>
      <c r="K1665" t="s">
        <v>84</v>
      </c>
      <c r="L1665" t="s">
        <v>85</v>
      </c>
      <c r="M1665" t="s">
        <v>86</v>
      </c>
      <c r="N1665">
        <v>2</v>
      </c>
      <c r="O1665" s="1">
        <v>44678.432557870372</v>
      </c>
      <c r="P1665" s="1">
        <v>44678.44871527778</v>
      </c>
      <c r="Q1665">
        <v>698</v>
      </c>
      <c r="R1665">
        <v>698</v>
      </c>
      <c r="S1665" t="b">
        <v>0</v>
      </c>
      <c r="T1665" t="s">
        <v>87</v>
      </c>
      <c r="U1665" t="b">
        <v>0</v>
      </c>
      <c r="V1665" t="s">
        <v>656</v>
      </c>
      <c r="W1665" s="1">
        <v>44678.442615740743</v>
      </c>
      <c r="X1665">
        <v>484</v>
      </c>
      <c r="Y1665">
        <v>88</v>
      </c>
      <c r="Z1665">
        <v>0</v>
      </c>
      <c r="AA1665">
        <v>88</v>
      </c>
      <c r="AB1665">
        <v>0</v>
      </c>
      <c r="AC1665">
        <v>7</v>
      </c>
      <c r="AD1665">
        <v>5</v>
      </c>
      <c r="AE1665">
        <v>0</v>
      </c>
      <c r="AF1665">
        <v>0</v>
      </c>
      <c r="AG1665">
        <v>0</v>
      </c>
      <c r="AH1665" t="s">
        <v>413</v>
      </c>
      <c r="AI1665" s="1">
        <v>44678.44871527778</v>
      </c>
      <c r="AJ1665">
        <v>176</v>
      </c>
      <c r="AK1665">
        <v>1</v>
      </c>
      <c r="AL1665">
        <v>0</v>
      </c>
      <c r="AM1665">
        <v>1</v>
      </c>
      <c r="AN1665">
        <v>5</v>
      </c>
      <c r="AO1665">
        <v>1</v>
      </c>
      <c r="AP1665">
        <v>4</v>
      </c>
      <c r="AQ1665">
        <v>0</v>
      </c>
      <c r="AR1665">
        <v>0</v>
      </c>
      <c r="AS1665">
        <v>0</v>
      </c>
      <c r="AT1665" t="s">
        <v>87</v>
      </c>
      <c r="AU1665" t="s">
        <v>87</v>
      </c>
      <c r="AV1665" t="s">
        <v>87</v>
      </c>
      <c r="AW1665" t="s">
        <v>87</v>
      </c>
      <c r="AX1665" t="s">
        <v>87</v>
      </c>
      <c r="AY1665" t="s">
        <v>87</v>
      </c>
      <c r="AZ1665" t="s">
        <v>87</v>
      </c>
      <c r="BA1665" t="s">
        <v>87</v>
      </c>
      <c r="BB1665" t="s">
        <v>87</v>
      </c>
      <c r="BC1665" t="s">
        <v>87</v>
      </c>
      <c r="BD1665" t="s">
        <v>87</v>
      </c>
      <c r="BE1665" t="s">
        <v>87</v>
      </c>
    </row>
    <row r="1666" spans="1:57" hidden="1" x14ac:dyDescent="0.45">
      <c r="A1666" t="s">
        <v>3577</v>
      </c>
      <c r="B1666" t="s">
        <v>79</v>
      </c>
      <c r="C1666" t="s">
        <v>3570</v>
      </c>
      <c r="D1666" t="s">
        <v>81</v>
      </c>
      <c r="E1666" s="2" t="str">
        <f>HYPERLINK("capsilon://?command=openfolder&amp;siteaddress=FAM.docvelocity-na8.net&amp;folderid=FX52DC2E47-0AE5-5C18-0B89-D8DE010203D4","FX22048251")</f>
        <v>FX22048251</v>
      </c>
      <c r="F1666" t="s">
        <v>19</v>
      </c>
      <c r="G1666" t="s">
        <v>19</v>
      </c>
      <c r="H1666" t="s">
        <v>82</v>
      </c>
      <c r="I1666" t="s">
        <v>3578</v>
      </c>
      <c r="J1666">
        <v>28</v>
      </c>
      <c r="K1666" t="s">
        <v>84</v>
      </c>
      <c r="L1666" t="s">
        <v>85</v>
      </c>
      <c r="M1666" t="s">
        <v>86</v>
      </c>
      <c r="N1666">
        <v>2</v>
      </c>
      <c r="O1666" s="1">
        <v>44678.432812500003</v>
      </c>
      <c r="P1666" s="1">
        <v>44678.452488425923</v>
      </c>
      <c r="Q1666">
        <v>1455</v>
      </c>
      <c r="R1666">
        <v>245</v>
      </c>
      <c r="S1666" t="b">
        <v>0</v>
      </c>
      <c r="T1666" t="s">
        <v>87</v>
      </c>
      <c r="U1666" t="b">
        <v>0</v>
      </c>
      <c r="V1666" t="s">
        <v>419</v>
      </c>
      <c r="W1666" s="1">
        <v>44678.442453703705</v>
      </c>
      <c r="X1666">
        <v>126</v>
      </c>
      <c r="Y1666">
        <v>21</v>
      </c>
      <c r="Z1666">
        <v>0</v>
      </c>
      <c r="AA1666">
        <v>21</v>
      </c>
      <c r="AB1666">
        <v>0</v>
      </c>
      <c r="AC1666">
        <v>0</v>
      </c>
      <c r="AD1666">
        <v>7</v>
      </c>
      <c r="AE1666">
        <v>0</v>
      </c>
      <c r="AF1666">
        <v>0</v>
      </c>
      <c r="AG1666">
        <v>0</v>
      </c>
      <c r="AH1666" t="s">
        <v>1797</v>
      </c>
      <c r="AI1666" s="1">
        <v>44678.452488425923</v>
      </c>
      <c r="AJ1666">
        <v>119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7</v>
      </c>
      <c r="AQ1666">
        <v>0</v>
      </c>
      <c r="AR1666">
        <v>0</v>
      </c>
      <c r="AS1666">
        <v>0</v>
      </c>
      <c r="AT1666" t="s">
        <v>87</v>
      </c>
      <c r="AU1666" t="s">
        <v>87</v>
      </c>
      <c r="AV1666" t="s">
        <v>87</v>
      </c>
      <c r="AW1666" t="s">
        <v>87</v>
      </c>
      <c r="AX1666" t="s">
        <v>87</v>
      </c>
      <c r="AY1666" t="s">
        <v>87</v>
      </c>
      <c r="AZ1666" t="s">
        <v>87</v>
      </c>
      <c r="BA1666" t="s">
        <v>87</v>
      </c>
      <c r="BB1666" t="s">
        <v>87</v>
      </c>
      <c r="BC1666" t="s">
        <v>87</v>
      </c>
      <c r="BD1666" t="s">
        <v>87</v>
      </c>
      <c r="BE1666" t="s">
        <v>87</v>
      </c>
    </row>
    <row r="1667" spans="1:57" hidden="1" x14ac:dyDescent="0.45">
      <c r="A1667" t="s">
        <v>3579</v>
      </c>
      <c r="B1667" t="s">
        <v>79</v>
      </c>
      <c r="C1667" t="s">
        <v>3575</v>
      </c>
      <c r="D1667" t="s">
        <v>81</v>
      </c>
      <c r="E1667" s="2" t="str">
        <f>HYPERLINK("capsilon://?command=openfolder&amp;siteaddress=FAM.docvelocity-na8.net&amp;folderid=FX33E97FA6-4214-3460-4803-2785E022DDD0","FX22049297")</f>
        <v>FX22049297</v>
      </c>
      <c r="F1667" t="s">
        <v>19</v>
      </c>
      <c r="G1667" t="s">
        <v>19</v>
      </c>
      <c r="H1667" t="s">
        <v>82</v>
      </c>
      <c r="I1667" t="s">
        <v>3580</v>
      </c>
      <c r="J1667">
        <v>157</v>
      </c>
      <c r="K1667" t="s">
        <v>84</v>
      </c>
      <c r="L1667" t="s">
        <v>85</v>
      </c>
      <c r="M1667" t="s">
        <v>86</v>
      </c>
      <c r="N1667">
        <v>1</v>
      </c>
      <c r="O1667" s="1">
        <v>44678.432974537034</v>
      </c>
      <c r="P1667" s="1">
        <v>44678.444791666669</v>
      </c>
      <c r="Q1667">
        <v>786</v>
      </c>
      <c r="R1667">
        <v>235</v>
      </c>
      <c r="S1667" t="b">
        <v>0</v>
      </c>
      <c r="T1667" t="s">
        <v>87</v>
      </c>
      <c r="U1667" t="b">
        <v>0</v>
      </c>
      <c r="V1667" t="s">
        <v>419</v>
      </c>
      <c r="W1667" s="1">
        <v>44678.444791666669</v>
      </c>
      <c r="X1667">
        <v>201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157</v>
      </c>
      <c r="AE1667">
        <v>152</v>
      </c>
      <c r="AF1667">
        <v>0</v>
      </c>
      <c r="AG1667">
        <v>2</v>
      </c>
      <c r="AH1667" t="s">
        <v>87</v>
      </c>
      <c r="AI1667" t="s">
        <v>87</v>
      </c>
      <c r="AJ1667" t="s">
        <v>87</v>
      </c>
      <c r="AK1667" t="s">
        <v>87</v>
      </c>
      <c r="AL1667" t="s">
        <v>87</v>
      </c>
      <c r="AM1667" t="s">
        <v>87</v>
      </c>
      <c r="AN1667" t="s">
        <v>87</v>
      </c>
      <c r="AO1667" t="s">
        <v>87</v>
      </c>
      <c r="AP1667" t="s">
        <v>87</v>
      </c>
      <c r="AQ1667" t="s">
        <v>87</v>
      </c>
      <c r="AR1667" t="s">
        <v>87</v>
      </c>
      <c r="AS1667" t="s">
        <v>87</v>
      </c>
      <c r="AT1667" t="s">
        <v>87</v>
      </c>
      <c r="AU1667" t="s">
        <v>87</v>
      </c>
      <c r="AV1667" t="s">
        <v>87</v>
      </c>
      <c r="AW1667" t="s">
        <v>87</v>
      </c>
      <c r="AX1667" t="s">
        <v>87</v>
      </c>
      <c r="AY1667" t="s">
        <v>87</v>
      </c>
      <c r="AZ1667" t="s">
        <v>87</v>
      </c>
      <c r="BA1667" t="s">
        <v>87</v>
      </c>
      <c r="BB1667" t="s">
        <v>87</v>
      </c>
      <c r="BC1667" t="s">
        <v>87</v>
      </c>
      <c r="BD1667" t="s">
        <v>87</v>
      </c>
      <c r="BE1667" t="s">
        <v>87</v>
      </c>
    </row>
    <row r="1668" spans="1:57" hidden="1" x14ac:dyDescent="0.45">
      <c r="A1668" t="s">
        <v>3581</v>
      </c>
      <c r="B1668" t="s">
        <v>79</v>
      </c>
      <c r="C1668" t="s">
        <v>3575</v>
      </c>
      <c r="D1668" t="s">
        <v>81</v>
      </c>
      <c r="E1668" s="2" t="str">
        <f>HYPERLINK("capsilon://?command=openfolder&amp;siteaddress=FAM.docvelocity-na8.net&amp;folderid=FX33E97FA6-4214-3460-4803-2785E022DDD0","FX22049297")</f>
        <v>FX22049297</v>
      </c>
      <c r="F1668" t="s">
        <v>19</v>
      </c>
      <c r="G1668" t="s">
        <v>19</v>
      </c>
      <c r="H1668" t="s">
        <v>82</v>
      </c>
      <c r="I1668" t="s">
        <v>3582</v>
      </c>
      <c r="J1668">
        <v>28</v>
      </c>
      <c r="K1668" t="s">
        <v>84</v>
      </c>
      <c r="L1668" t="s">
        <v>85</v>
      </c>
      <c r="M1668" t="s">
        <v>86</v>
      </c>
      <c r="N1668">
        <v>2</v>
      </c>
      <c r="O1668" s="1">
        <v>44678.433125000003</v>
      </c>
      <c r="P1668" s="1">
        <v>44678.453379629631</v>
      </c>
      <c r="Q1668">
        <v>1414</v>
      </c>
      <c r="R1668">
        <v>336</v>
      </c>
      <c r="S1668" t="b">
        <v>0</v>
      </c>
      <c r="T1668" t="s">
        <v>87</v>
      </c>
      <c r="U1668" t="b">
        <v>0</v>
      </c>
      <c r="V1668" t="s">
        <v>158</v>
      </c>
      <c r="W1668" s="1">
        <v>44678.444166666668</v>
      </c>
      <c r="X1668">
        <v>198</v>
      </c>
      <c r="Y1668">
        <v>21</v>
      </c>
      <c r="Z1668">
        <v>0</v>
      </c>
      <c r="AA1668">
        <v>21</v>
      </c>
      <c r="AB1668">
        <v>0</v>
      </c>
      <c r="AC1668">
        <v>0</v>
      </c>
      <c r="AD1668">
        <v>7</v>
      </c>
      <c r="AE1668">
        <v>0</v>
      </c>
      <c r="AF1668">
        <v>0</v>
      </c>
      <c r="AG1668">
        <v>0</v>
      </c>
      <c r="AH1668" t="s">
        <v>299</v>
      </c>
      <c r="AI1668" s="1">
        <v>44678.453379629631</v>
      </c>
      <c r="AJ1668">
        <v>138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7</v>
      </c>
      <c r="AQ1668">
        <v>0</v>
      </c>
      <c r="AR1668">
        <v>0</v>
      </c>
      <c r="AS1668">
        <v>0</v>
      </c>
      <c r="AT1668" t="s">
        <v>87</v>
      </c>
      <c r="AU1668" t="s">
        <v>87</v>
      </c>
      <c r="AV1668" t="s">
        <v>87</v>
      </c>
      <c r="AW1668" t="s">
        <v>87</v>
      </c>
      <c r="AX1668" t="s">
        <v>87</v>
      </c>
      <c r="AY1668" t="s">
        <v>87</v>
      </c>
      <c r="AZ1668" t="s">
        <v>87</v>
      </c>
      <c r="BA1668" t="s">
        <v>87</v>
      </c>
      <c r="BB1668" t="s">
        <v>87</v>
      </c>
      <c r="BC1668" t="s">
        <v>87</v>
      </c>
      <c r="BD1668" t="s">
        <v>87</v>
      </c>
      <c r="BE1668" t="s">
        <v>87</v>
      </c>
    </row>
    <row r="1669" spans="1:57" hidden="1" x14ac:dyDescent="0.45">
      <c r="A1669" t="s">
        <v>3583</v>
      </c>
      <c r="B1669" t="s">
        <v>79</v>
      </c>
      <c r="C1669" t="s">
        <v>1435</v>
      </c>
      <c r="D1669" t="s">
        <v>81</v>
      </c>
      <c r="E1669" s="2" t="str">
        <f>HYPERLINK("capsilon://?command=openfolder&amp;siteaddress=FAM.docvelocity-na8.net&amp;folderid=FXA139587E-3E32-9A40-F849-716F8A071F9E","FX220312353")</f>
        <v>FX220312353</v>
      </c>
      <c r="F1669" t="s">
        <v>19</v>
      </c>
      <c r="G1669" t="s">
        <v>19</v>
      </c>
      <c r="H1669" t="s">
        <v>82</v>
      </c>
      <c r="I1669" t="s">
        <v>3584</v>
      </c>
      <c r="J1669">
        <v>0</v>
      </c>
      <c r="K1669" t="s">
        <v>84</v>
      </c>
      <c r="L1669" t="s">
        <v>85</v>
      </c>
      <c r="M1669" t="s">
        <v>86</v>
      </c>
      <c r="N1669">
        <v>1</v>
      </c>
      <c r="O1669" s="1">
        <v>44678.433229166665</v>
      </c>
      <c r="P1669" s="1">
        <v>44678.445960648147</v>
      </c>
      <c r="Q1669">
        <v>793</v>
      </c>
      <c r="R1669">
        <v>307</v>
      </c>
      <c r="S1669" t="b">
        <v>0</v>
      </c>
      <c r="T1669" t="s">
        <v>87</v>
      </c>
      <c r="U1669" t="b">
        <v>0</v>
      </c>
      <c r="V1669" t="s">
        <v>656</v>
      </c>
      <c r="W1669" s="1">
        <v>44678.445960648147</v>
      </c>
      <c r="X1669">
        <v>288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37</v>
      </c>
      <c r="AF1669">
        <v>0</v>
      </c>
      <c r="AG1669">
        <v>2</v>
      </c>
      <c r="AH1669" t="s">
        <v>87</v>
      </c>
      <c r="AI1669" t="s">
        <v>87</v>
      </c>
      <c r="AJ1669" t="s">
        <v>87</v>
      </c>
      <c r="AK1669" t="s">
        <v>87</v>
      </c>
      <c r="AL1669" t="s">
        <v>87</v>
      </c>
      <c r="AM1669" t="s">
        <v>87</v>
      </c>
      <c r="AN1669" t="s">
        <v>87</v>
      </c>
      <c r="AO1669" t="s">
        <v>87</v>
      </c>
      <c r="AP1669" t="s">
        <v>87</v>
      </c>
      <c r="AQ1669" t="s">
        <v>87</v>
      </c>
      <c r="AR1669" t="s">
        <v>87</v>
      </c>
      <c r="AS1669" t="s">
        <v>87</v>
      </c>
      <c r="AT1669" t="s">
        <v>87</v>
      </c>
      <c r="AU1669" t="s">
        <v>87</v>
      </c>
      <c r="AV1669" t="s">
        <v>87</v>
      </c>
      <c r="AW1669" t="s">
        <v>87</v>
      </c>
      <c r="AX1669" t="s">
        <v>87</v>
      </c>
      <c r="AY1669" t="s">
        <v>87</v>
      </c>
      <c r="AZ1669" t="s">
        <v>87</v>
      </c>
      <c r="BA1669" t="s">
        <v>87</v>
      </c>
      <c r="BB1669" t="s">
        <v>87</v>
      </c>
      <c r="BC1669" t="s">
        <v>87</v>
      </c>
      <c r="BD1669" t="s">
        <v>87</v>
      </c>
      <c r="BE1669" t="s">
        <v>87</v>
      </c>
    </row>
    <row r="1670" spans="1:57" hidden="1" x14ac:dyDescent="0.45">
      <c r="A1670" t="s">
        <v>3585</v>
      </c>
      <c r="B1670" t="s">
        <v>79</v>
      </c>
      <c r="C1670" t="s">
        <v>3570</v>
      </c>
      <c r="D1670" t="s">
        <v>81</v>
      </c>
      <c r="E1670" s="2" t="str">
        <f>HYPERLINK("capsilon://?command=openfolder&amp;siteaddress=FAM.docvelocity-na8.net&amp;folderid=FX52DC2E47-0AE5-5C18-0B89-D8DE010203D4","FX22048251")</f>
        <v>FX22048251</v>
      </c>
      <c r="F1670" t="s">
        <v>19</v>
      </c>
      <c r="G1670" t="s">
        <v>19</v>
      </c>
      <c r="H1670" t="s">
        <v>82</v>
      </c>
      <c r="I1670" t="s">
        <v>3586</v>
      </c>
      <c r="J1670">
        <v>28</v>
      </c>
      <c r="K1670" t="s">
        <v>84</v>
      </c>
      <c r="L1670" t="s">
        <v>85</v>
      </c>
      <c r="M1670" t="s">
        <v>86</v>
      </c>
      <c r="N1670">
        <v>2</v>
      </c>
      <c r="O1670" s="1">
        <v>44678.433263888888</v>
      </c>
      <c r="P1670" s="1">
        <v>44678.453449074077</v>
      </c>
      <c r="Q1670">
        <v>1406</v>
      </c>
      <c r="R1670">
        <v>338</v>
      </c>
      <c r="S1670" t="b">
        <v>0</v>
      </c>
      <c r="T1670" t="s">
        <v>87</v>
      </c>
      <c r="U1670" t="b">
        <v>0</v>
      </c>
      <c r="V1670" t="s">
        <v>148</v>
      </c>
      <c r="W1670" s="1">
        <v>44678.444791666669</v>
      </c>
      <c r="X1670">
        <v>214</v>
      </c>
      <c r="Y1670">
        <v>21</v>
      </c>
      <c r="Z1670">
        <v>0</v>
      </c>
      <c r="AA1670">
        <v>21</v>
      </c>
      <c r="AB1670">
        <v>0</v>
      </c>
      <c r="AC1670">
        <v>0</v>
      </c>
      <c r="AD1670">
        <v>7</v>
      </c>
      <c r="AE1670">
        <v>0</v>
      </c>
      <c r="AF1670">
        <v>0</v>
      </c>
      <c r="AG1670">
        <v>0</v>
      </c>
      <c r="AH1670" t="s">
        <v>3250</v>
      </c>
      <c r="AI1670" s="1">
        <v>44678.453449074077</v>
      </c>
      <c r="AJ1670">
        <v>124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7</v>
      </c>
      <c r="AQ1670">
        <v>0</v>
      </c>
      <c r="AR1670">
        <v>0</v>
      </c>
      <c r="AS1670">
        <v>0</v>
      </c>
      <c r="AT1670" t="s">
        <v>87</v>
      </c>
      <c r="AU1670" t="s">
        <v>87</v>
      </c>
      <c r="AV1670" t="s">
        <v>87</v>
      </c>
      <c r="AW1670" t="s">
        <v>87</v>
      </c>
      <c r="AX1670" t="s">
        <v>87</v>
      </c>
      <c r="AY1670" t="s">
        <v>87</v>
      </c>
      <c r="AZ1670" t="s">
        <v>87</v>
      </c>
      <c r="BA1670" t="s">
        <v>87</v>
      </c>
      <c r="BB1670" t="s">
        <v>87</v>
      </c>
      <c r="BC1670" t="s">
        <v>87</v>
      </c>
      <c r="BD1670" t="s">
        <v>87</v>
      </c>
      <c r="BE1670" t="s">
        <v>87</v>
      </c>
    </row>
    <row r="1671" spans="1:57" hidden="1" x14ac:dyDescent="0.45">
      <c r="A1671" t="s">
        <v>3587</v>
      </c>
      <c r="B1671" t="s">
        <v>79</v>
      </c>
      <c r="C1671" t="s">
        <v>1435</v>
      </c>
      <c r="D1671" t="s">
        <v>81</v>
      </c>
      <c r="E1671" s="2" t="str">
        <f>HYPERLINK("capsilon://?command=openfolder&amp;siteaddress=FAM.docvelocity-na8.net&amp;folderid=FXA139587E-3E32-9A40-F849-716F8A071F9E","FX220312353")</f>
        <v>FX220312353</v>
      </c>
      <c r="F1671" t="s">
        <v>19</v>
      </c>
      <c r="G1671" t="s">
        <v>19</v>
      </c>
      <c r="H1671" t="s">
        <v>82</v>
      </c>
      <c r="I1671" t="s">
        <v>3588</v>
      </c>
      <c r="J1671">
        <v>28</v>
      </c>
      <c r="K1671" t="s">
        <v>84</v>
      </c>
      <c r="L1671" t="s">
        <v>85</v>
      </c>
      <c r="M1671" t="s">
        <v>86</v>
      </c>
      <c r="N1671">
        <v>2</v>
      </c>
      <c r="O1671" s="1">
        <v>44678.433483796296</v>
      </c>
      <c r="P1671" s="1">
        <v>44678.455185185187</v>
      </c>
      <c r="Q1671">
        <v>1426</v>
      </c>
      <c r="R1671">
        <v>449</v>
      </c>
      <c r="S1671" t="b">
        <v>0</v>
      </c>
      <c r="T1671" t="s">
        <v>87</v>
      </c>
      <c r="U1671" t="b">
        <v>0</v>
      </c>
      <c r="V1671" t="s">
        <v>158</v>
      </c>
      <c r="W1671" s="1">
        <v>44678.446689814817</v>
      </c>
      <c r="X1671">
        <v>217</v>
      </c>
      <c r="Y1671">
        <v>21</v>
      </c>
      <c r="Z1671">
        <v>0</v>
      </c>
      <c r="AA1671">
        <v>21</v>
      </c>
      <c r="AB1671">
        <v>0</v>
      </c>
      <c r="AC1671">
        <v>0</v>
      </c>
      <c r="AD1671">
        <v>7</v>
      </c>
      <c r="AE1671">
        <v>0</v>
      </c>
      <c r="AF1671">
        <v>0</v>
      </c>
      <c r="AG1671">
        <v>0</v>
      </c>
      <c r="AH1671" t="s">
        <v>1797</v>
      </c>
      <c r="AI1671" s="1">
        <v>44678.455185185187</v>
      </c>
      <c r="AJ1671">
        <v>232</v>
      </c>
      <c r="AK1671">
        <v>2</v>
      </c>
      <c r="AL1671">
        <v>0</v>
      </c>
      <c r="AM1671">
        <v>2</v>
      </c>
      <c r="AN1671">
        <v>0</v>
      </c>
      <c r="AO1671">
        <v>2</v>
      </c>
      <c r="AP1671">
        <v>5</v>
      </c>
      <c r="AQ1671">
        <v>0</v>
      </c>
      <c r="AR1671">
        <v>0</v>
      </c>
      <c r="AS1671">
        <v>0</v>
      </c>
      <c r="AT1671" t="s">
        <v>87</v>
      </c>
      <c r="AU1671" t="s">
        <v>87</v>
      </c>
      <c r="AV1671" t="s">
        <v>87</v>
      </c>
      <c r="AW1671" t="s">
        <v>87</v>
      </c>
      <c r="AX1671" t="s">
        <v>87</v>
      </c>
      <c r="AY1671" t="s">
        <v>87</v>
      </c>
      <c r="AZ1671" t="s">
        <v>87</v>
      </c>
      <c r="BA1671" t="s">
        <v>87</v>
      </c>
      <c r="BB1671" t="s">
        <v>87</v>
      </c>
      <c r="BC1671" t="s">
        <v>87</v>
      </c>
      <c r="BD1671" t="s">
        <v>87</v>
      </c>
      <c r="BE1671" t="s">
        <v>87</v>
      </c>
    </row>
    <row r="1672" spans="1:57" hidden="1" x14ac:dyDescent="0.45">
      <c r="A1672" t="s">
        <v>3589</v>
      </c>
      <c r="B1672" t="s">
        <v>79</v>
      </c>
      <c r="C1672" t="s">
        <v>1435</v>
      </c>
      <c r="D1672" t="s">
        <v>81</v>
      </c>
      <c r="E1672" s="2" t="str">
        <f>HYPERLINK("capsilon://?command=openfolder&amp;siteaddress=FAM.docvelocity-na8.net&amp;folderid=FXA139587E-3E32-9A40-F849-716F8A071F9E","FX220312353")</f>
        <v>FX220312353</v>
      </c>
      <c r="F1672" t="s">
        <v>19</v>
      </c>
      <c r="G1672" t="s">
        <v>19</v>
      </c>
      <c r="H1672" t="s">
        <v>82</v>
      </c>
      <c r="I1672" t="s">
        <v>3590</v>
      </c>
      <c r="J1672">
        <v>28</v>
      </c>
      <c r="K1672" t="s">
        <v>84</v>
      </c>
      <c r="L1672" t="s">
        <v>85</v>
      </c>
      <c r="M1672" t="s">
        <v>86</v>
      </c>
      <c r="N1672">
        <v>2</v>
      </c>
      <c r="O1672" s="1">
        <v>44678.433553240742</v>
      </c>
      <c r="P1672" s="1">
        <v>44678.455092592594</v>
      </c>
      <c r="Q1672">
        <v>1426</v>
      </c>
      <c r="R1672">
        <v>435</v>
      </c>
      <c r="S1672" t="b">
        <v>0</v>
      </c>
      <c r="T1672" t="s">
        <v>87</v>
      </c>
      <c r="U1672" t="b">
        <v>0</v>
      </c>
      <c r="V1672" t="s">
        <v>419</v>
      </c>
      <c r="W1672" s="1">
        <v>44678.448206018518</v>
      </c>
      <c r="X1672">
        <v>294</v>
      </c>
      <c r="Y1672">
        <v>21</v>
      </c>
      <c r="Z1672">
        <v>0</v>
      </c>
      <c r="AA1672">
        <v>21</v>
      </c>
      <c r="AB1672">
        <v>0</v>
      </c>
      <c r="AC1672">
        <v>2</v>
      </c>
      <c r="AD1672">
        <v>7</v>
      </c>
      <c r="AE1672">
        <v>0</v>
      </c>
      <c r="AF1672">
        <v>0</v>
      </c>
      <c r="AG1672">
        <v>0</v>
      </c>
      <c r="AH1672" t="s">
        <v>3250</v>
      </c>
      <c r="AI1672" s="1">
        <v>44678.455092592594</v>
      </c>
      <c r="AJ1672">
        <v>141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7</v>
      </c>
      <c r="AQ1672">
        <v>0</v>
      </c>
      <c r="AR1672">
        <v>0</v>
      </c>
      <c r="AS1672">
        <v>0</v>
      </c>
      <c r="AT1672" t="s">
        <v>87</v>
      </c>
      <c r="AU1672" t="s">
        <v>87</v>
      </c>
      <c r="AV1672" t="s">
        <v>87</v>
      </c>
      <c r="AW1672" t="s">
        <v>87</v>
      </c>
      <c r="AX1672" t="s">
        <v>87</v>
      </c>
      <c r="AY1672" t="s">
        <v>87</v>
      </c>
      <c r="AZ1672" t="s">
        <v>87</v>
      </c>
      <c r="BA1672" t="s">
        <v>87</v>
      </c>
      <c r="BB1672" t="s">
        <v>87</v>
      </c>
      <c r="BC1672" t="s">
        <v>87</v>
      </c>
      <c r="BD1672" t="s">
        <v>87</v>
      </c>
      <c r="BE1672" t="s">
        <v>87</v>
      </c>
    </row>
    <row r="1673" spans="1:57" hidden="1" x14ac:dyDescent="0.45">
      <c r="A1673" t="s">
        <v>3591</v>
      </c>
      <c r="B1673" t="s">
        <v>79</v>
      </c>
      <c r="C1673" t="s">
        <v>3575</v>
      </c>
      <c r="D1673" t="s">
        <v>81</v>
      </c>
      <c r="E1673" s="2" t="str">
        <f>HYPERLINK("capsilon://?command=openfolder&amp;siteaddress=FAM.docvelocity-na8.net&amp;folderid=FX33E97FA6-4214-3460-4803-2785E022DDD0","FX22049297")</f>
        <v>FX22049297</v>
      </c>
      <c r="F1673" t="s">
        <v>19</v>
      </c>
      <c r="G1673" t="s">
        <v>19</v>
      </c>
      <c r="H1673" t="s">
        <v>82</v>
      </c>
      <c r="I1673" t="s">
        <v>3580</v>
      </c>
      <c r="J1673">
        <v>181</v>
      </c>
      <c r="K1673" t="s">
        <v>84</v>
      </c>
      <c r="L1673" t="s">
        <v>85</v>
      </c>
      <c r="M1673" t="s">
        <v>86</v>
      </c>
      <c r="N1673">
        <v>2</v>
      </c>
      <c r="O1673" s="1">
        <v>44678.445462962962</v>
      </c>
      <c r="P1673" s="1">
        <v>44678.45648148148</v>
      </c>
      <c r="Q1673">
        <v>45</v>
      </c>
      <c r="R1673">
        <v>907</v>
      </c>
      <c r="S1673" t="b">
        <v>0</v>
      </c>
      <c r="T1673" t="s">
        <v>87</v>
      </c>
      <c r="U1673" t="b">
        <v>1</v>
      </c>
      <c r="V1673" t="s">
        <v>656</v>
      </c>
      <c r="W1673" s="1">
        <v>44678.453287037039</v>
      </c>
      <c r="X1673">
        <v>632</v>
      </c>
      <c r="Y1673">
        <v>171</v>
      </c>
      <c r="Z1673">
        <v>0</v>
      </c>
      <c r="AA1673">
        <v>171</v>
      </c>
      <c r="AB1673">
        <v>0</v>
      </c>
      <c r="AC1673">
        <v>15</v>
      </c>
      <c r="AD1673">
        <v>10</v>
      </c>
      <c r="AE1673">
        <v>0</v>
      </c>
      <c r="AF1673">
        <v>0</v>
      </c>
      <c r="AG1673">
        <v>0</v>
      </c>
      <c r="AH1673" t="s">
        <v>299</v>
      </c>
      <c r="AI1673" s="1">
        <v>44678.45648148148</v>
      </c>
      <c r="AJ1673">
        <v>267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10</v>
      </c>
      <c r="AQ1673">
        <v>0</v>
      </c>
      <c r="AR1673">
        <v>0</v>
      </c>
      <c r="AS1673">
        <v>0</v>
      </c>
      <c r="AT1673" t="s">
        <v>87</v>
      </c>
      <c r="AU1673" t="s">
        <v>87</v>
      </c>
      <c r="AV1673" t="s">
        <v>87</v>
      </c>
      <c r="AW1673" t="s">
        <v>87</v>
      </c>
      <c r="AX1673" t="s">
        <v>87</v>
      </c>
      <c r="AY1673" t="s">
        <v>87</v>
      </c>
      <c r="AZ1673" t="s">
        <v>87</v>
      </c>
      <c r="BA1673" t="s">
        <v>87</v>
      </c>
      <c r="BB1673" t="s">
        <v>87</v>
      </c>
      <c r="BC1673" t="s">
        <v>87</v>
      </c>
      <c r="BD1673" t="s">
        <v>87</v>
      </c>
      <c r="BE1673" t="s">
        <v>87</v>
      </c>
    </row>
    <row r="1674" spans="1:57" hidden="1" x14ac:dyDescent="0.45">
      <c r="A1674" t="s">
        <v>3592</v>
      </c>
      <c r="B1674" t="s">
        <v>79</v>
      </c>
      <c r="C1674" t="s">
        <v>1435</v>
      </c>
      <c r="D1674" t="s">
        <v>81</v>
      </c>
      <c r="E1674" s="2" t="str">
        <f>HYPERLINK("capsilon://?command=openfolder&amp;siteaddress=FAM.docvelocity-na8.net&amp;folderid=FXA139587E-3E32-9A40-F849-716F8A071F9E","FX220312353")</f>
        <v>FX220312353</v>
      </c>
      <c r="F1674" t="s">
        <v>19</v>
      </c>
      <c r="G1674" t="s">
        <v>19</v>
      </c>
      <c r="H1674" t="s">
        <v>82</v>
      </c>
      <c r="I1674" t="s">
        <v>3584</v>
      </c>
      <c r="J1674">
        <v>0</v>
      </c>
      <c r="K1674" t="s">
        <v>84</v>
      </c>
      <c r="L1674" t="s">
        <v>85</v>
      </c>
      <c r="M1674" t="s">
        <v>86</v>
      </c>
      <c r="N1674">
        <v>2</v>
      </c>
      <c r="O1674" s="1">
        <v>44678.446377314816</v>
      </c>
      <c r="P1674" s="1">
        <v>44678.459664351853</v>
      </c>
      <c r="Q1674">
        <v>123</v>
      </c>
      <c r="R1674">
        <v>1025</v>
      </c>
      <c r="S1674" t="b">
        <v>0</v>
      </c>
      <c r="T1674" t="s">
        <v>87</v>
      </c>
      <c r="U1674" t="b">
        <v>1</v>
      </c>
      <c r="V1674" t="s">
        <v>1628</v>
      </c>
      <c r="W1674" s="1">
        <v>44678.456979166665</v>
      </c>
      <c r="X1674">
        <v>769</v>
      </c>
      <c r="Y1674">
        <v>74</v>
      </c>
      <c r="Z1674">
        <v>0</v>
      </c>
      <c r="AA1674">
        <v>74</v>
      </c>
      <c r="AB1674">
        <v>0</v>
      </c>
      <c r="AC1674">
        <v>56</v>
      </c>
      <c r="AD1674">
        <v>-74</v>
      </c>
      <c r="AE1674">
        <v>0</v>
      </c>
      <c r="AF1674">
        <v>0</v>
      </c>
      <c r="AG1674">
        <v>0</v>
      </c>
      <c r="AH1674" t="s">
        <v>413</v>
      </c>
      <c r="AI1674" s="1">
        <v>44678.459664351853</v>
      </c>
      <c r="AJ1674">
        <v>178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-74</v>
      </c>
      <c r="AQ1674">
        <v>0</v>
      </c>
      <c r="AR1674">
        <v>0</v>
      </c>
      <c r="AS1674">
        <v>0</v>
      </c>
      <c r="AT1674" t="s">
        <v>87</v>
      </c>
      <c r="AU1674" t="s">
        <v>87</v>
      </c>
      <c r="AV1674" t="s">
        <v>87</v>
      </c>
      <c r="AW1674" t="s">
        <v>87</v>
      </c>
      <c r="AX1674" t="s">
        <v>87</v>
      </c>
      <c r="AY1674" t="s">
        <v>87</v>
      </c>
      <c r="AZ1674" t="s">
        <v>87</v>
      </c>
      <c r="BA1674" t="s">
        <v>87</v>
      </c>
      <c r="BB1674" t="s">
        <v>87</v>
      </c>
      <c r="BC1674" t="s">
        <v>87</v>
      </c>
      <c r="BD1674" t="s">
        <v>87</v>
      </c>
      <c r="BE1674" t="s">
        <v>87</v>
      </c>
    </row>
    <row r="1675" spans="1:57" hidden="1" x14ac:dyDescent="0.45">
      <c r="A1675" t="s">
        <v>3593</v>
      </c>
      <c r="B1675" t="s">
        <v>79</v>
      </c>
      <c r="C1675" t="s">
        <v>705</v>
      </c>
      <c r="D1675" t="s">
        <v>81</v>
      </c>
      <c r="E1675" s="2" t="str">
        <f>HYPERLINK("capsilon://?command=openfolder&amp;siteaddress=FAM.docvelocity-na8.net&amp;folderid=FXEB2DB94E-8DE6-DDC7-13F9-DC6760C2CD19","FX22034915")</f>
        <v>FX22034915</v>
      </c>
      <c r="F1675" t="s">
        <v>19</v>
      </c>
      <c r="G1675" t="s">
        <v>19</v>
      </c>
      <c r="H1675" t="s">
        <v>82</v>
      </c>
      <c r="I1675" t="s">
        <v>3594</v>
      </c>
      <c r="J1675">
        <v>0</v>
      </c>
      <c r="K1675" t="s">
        <v>84</v>
      </c>
      <c r="L1675" t="s">
        <v>85</v>
      </c>
      <c r="M1675" t="s">
        <v>86</v>
      </c>
      <c r="N1675">
        <v>2</v>
      </c>
      <c r="O1675" s="1">
        <v>44678.44798611111</v>
      </c>
      <c r="P1675" s="1">
        <v>44678.455300925925</v>
      </c>
      <c r="Q1675">
        <v>489</v>
      </c>
      <c r="R1675">
        <v>143</v>
      </c>
      <c r="S1675" t="b">
        <v>0</v>
      </c>
      <c r="T1675" t="s">
        <v>87</v>
      </c>
      <c r="U1675" t="b">
        <v>0</v>
      </c>
      <c r="V1675" t="s">
        <v>419</v>
      </c>
      <c r="W1675" s="1">
        <v>44678.449872685182</v>
      </c>
      <c r="X1675">
        <v>53</v>
      </c>
      <c r="Y1675">
        <v>0</v>
      </c>
      <c r="Z1675">
        <v>0</v>
      </c>
      <c r="AA1675">
        <v>0</v>
      </c>
      <c r="AB1675">
        <v>37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 t="s">
        <v>413</v>
      </c>
      <c r="AI1675" s="1">
        <v>44678.455300925925</v>
      </c>
      <c r="AJ1675">
        <v>55</v>
      </c>
      <c r="AK1675">
        <v>0</v>
      </c>
      <c r="AL1675">
        <v>0</v>
      </c>
      <c r="AM1675">
        <v>0</v>
      </c>
      <c r="AN1675">
        <v>37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 t="s">
        <v>87</v>
      </c>
      <c r="AU1675" t="s">
        <v>87</v>
      </c>
      <c r="AV1675" t="s">
        <v>87</v>
      </c>
      <c r="AW1675" t="s">
        <v>87</v>
      </c>
      <c r="AX1675" t="s">
        <v>87</v>
      </c>
      <c r="AY1675" t="s">
        <v>87</v>
      </c>
      <c r="AZ1675" t="s">
        <v>87</v>
      </c>
      <c r="BA1675" t="s">
        <v>87</v>
      </c>
      <c r="BB1675" t="s">
        <v>87</v>
      </c>
      <c r="BC1675" t="s">
        <v>87</v>
      </c>
      <c r="BD1675" t="s">
        <v>87</v>
      </c>
      <c r="BE1675" t="s">
        <v>87</v>
      </c>
    </row>
    <row r="1676" spans="1:57" hidden="1" x14ac:dyDescent="0.45">
      <c r="A1676" t="s">
        <v>3595</v>
      </c>
      <c r="B1676" t="s">
        <v>79</v>
      </c>
      <c r="C1676" t="s">
        <v>3566</v>
      </c>
      <c r="D1676" t="s">
        <v>81</v>
      </c>
      <c r="E1676" s="2" t="str">
        <f>HYPERLINK("capsilon://?command=openfolder&amp;siteaddress=FAM.docvelocity-na8.net&amp;folderid=FX836E4A48-9DA3-9FC6-0F55-90FBEA4C42B4","FX22046092")</f>
        <v>FX22046092</v>
      </c>
      <c r="F1676" t="s">
        <v>19</v>
      </c>
      <c r="G1676" t="s">
        <v>19</v>
      </c>
      <c r="H1676" t="s">
        <v>82</v>
      </c>
      <c r="I1676" t="s">
        <v>3567</v>
      </c>
      <c r="J1676">
        <v>339</v>
      </c>
      <c r="K1676" t="s">
        <v>84</v>
      </c>
      <c r="L1676" t="s">
        <v>85</v>
      </c>
      <c r="M1676" t="s">
        <v>86</v>
      </c>
      <c r="N1676">
        <v>2</v>
      </c>
      <c r="O1676" s="1">
        <v>44678.450370370374</v>
      </c>
      <c r="P1676" s="1">
        <v>44678.506261574075</v>
      </c>
      <c r="Q1676">
        <v>905</v>
      </c>
      <c r="R1676">
        <v>3924</v>
      </c>
      <c r="S1676" t="b">
        <v>0</v>
      </c>
      <c r="T1676" t="s">
        <v>87</v>
      </c>
      <c r="U1676" t="b">
        <v>1</v>
      </c>
      <c r="V1676" t="s">
        <v>424</v>
      </c>
      <c r="W1676" s="1">
        <v>44678.476712962962</v>
      </c>
      <c r="X1676">
        <v>2155</v>
      </c>
      <c r="Y1676">
        <v>338</v>
      </c>
      <c r="Z1676">
        <v>0</v>
      </c>
      <c r="AA1676">
        <v>338</v>
      </c>
      <c r="AB1676">
        <v>0</v>
      </c>
      <c r="AC1676">
        <v>182</v>
      </c>
      <c r="AD1676">
        <v>1</v>
      </c>
      <c r="AE1676">
        <v>0</v>
      </c>
      <c r="AF1676">
        <v>0</v>
      </c>
      <c r="AG1676">
        <v>0</v>
      </c>
      <c r="AH1676" t="s">
        <v>442</v>
      </c>
      <c r="AI1676" s="1">
        <v>44678.506261574075</v>
      </c>
      <c r="AJ1676">
        <v>1563</v>
      </c>
      <c r="AK1676">
        <v>0</v>
      </c>
      <c r="AL1676">
        <v>0</v>
      </c>
      <c r="AM1676">
        <v>0</v>
      </c>
      <c r="AN1676">
        <v>0</v>
      </c>
      <c r="AO1676">
        <v>1</v>
      </c>
      <c r="AP1676">
        <v>1</v>
      </c>
      <c r="AQ1676">
        <v>0</v>
      </c>
      <c r="AR1676">
        <v>0</v>
      </c>
      <c r="AS1676">
        <v>0</v>
      </c>
      <c r="AT1676" t="s">
        <v>87</v>
      </c>
      <c r="AU1676" t="s">
        <v>87</v>
      </c>
      <c r="AV1676" t="s">
        <v>87</v>
      </c>
      <c r="AW1676" t="s">
        <v>87</v>
      </c>
      <c r="AX1676" t="s">
        <v>87</v>
      </c>
      <c r="AY1676" t="s">
        <v>87</v>
      </c>
      <c r="AZ1676" t="s">
        <v>87</v>
      </c>
      <c r="BA1676" t="s">
        <v>87</v>
      </c>
      <c r="BB1676" t="s">
        <v>87</v>
      </c>
      <c r="BC1676" t="s">
        <v>87</v>
      </c>
      <c r="BD1676" t="s">
        <v>87</v>
      </c>
      <c r="BE1676" t="s">
        <v>87</v>
      </c>
    </row>
    <row r="1677" spans="1:57" hidden="1" x14ac:dyDescent="0.45">
      <c r="A1677" t="s">
        <v>3596</v>
      </c>
      <c r="B1677" t="s">
        <v>79</v>
      </c>
      <c r="C1677" t="s">
        <v>3429</v>
      </c>
      <c r="D1677" t="s">
        <v>81</v>
      </c>
      <c r="E1677" s="2" t="str">
        <f>HYPERLINK("capsilon://?command=openfolder&amp;siteaddress=FAM.docvelocity-na8.net&amp;folderid=FX0C0542CD-E1B4-8EDA-00E4-634C018DF8BC","FX22049756")</f>
        <v>FX22049756</v>
      </c>
      <c r="F1677" t="s">
        <v>19</v>
      </c>
      <c r="G1677" t="s">
        <v>19</v>
      </c>
      <c r="H1677" t="s">
        <v>82</v>
      </c>
      <c r="I1677" t="s">
        <v>3597</v>
      </c>
      <c r="J1677">
        <v>0</v>
      </c>
      <c r="K1677" t="s">
        <v>84</v>
      </c>
      <c r="L1677" t="s">
        <v>85</v>
      </c>
      <c r="M1677" t="s">
        <v>86</v>
      </c>
      <c r="N1677">
        <v>2</v>
      </c>
      <c r="O1677" s="1">
        <v>44678.454502314817</v>
      </c>
      <c r="P1677" s="1">
        <v>44678.457071759258</v>
      </c>
      <c r="Q1677">
        <v>25</v>
      </c>
      <c r="R1677">
        <v>197</v>
      </c>
      <c r="S1677" t="b">
        <v>0</v>
      </c>
      <c r="T1677" t="s">
        <v>87</v>
      </c>
      <c r="U1677" t="b">
        <v>0</v>
      </c>
      <c r="V1677" t="s">
        <v>148</v>
      </c>
      <c r="W1677" s="1">
        <v>44678.456250000003</v>
      </c>
      <c r="X1677">
        <v>147</v>
      </c>
      <c r="Y1677">
        <v>9</v>
      </c>
      <c r="Z1677">
        <v>0</v>
      </c>
      <c r="AA1677">
        <v>9</v>
      </c>
      <c r="AB1677">
        <v>0</v>
      </c>
      <c r="AC1677">
        <v>2</v>
      </c>
      <c r="AD1677">
        <v>-9</v>
      </c>
      <c r="AE1677">
        <v>0</v>
      </c>
      <c r="AF1677">
        <v>0</v>
      </c>
      <c r="AG1677">
        <v>0</v>
      </c>
      <c r="AH1677" t="s">
        <v>299</v>
      </c>
      <c r="AI1677" s="1">
        <v>44678.457071759258</v>
      </c>
      <c r="AJ1677">
        <v>50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-9</v>
      </c>
      <c r="AQ1677">
        <v>0</v>
      </c>
      <c r="AR1677">
        <v>0</v>
      </c>
      <c r="AS1677">
        <v>0</v>
      </c>
      <c r="AT1677" t="s">
        <v>87</v>
      </c>
      <c r="AU1677" t="s">
        <v>87</v>
      </c>
      <c r="AV1677" t="s">
        <v>87</v>
      </c>
      <c r="AW1677" t="s">
        <v>87</v>
      </c>
      <c r="AX1677" t="s">
        <v>87</v>
      </c>
      <c r="AY1677" t="s">
        <v>87</v>
      </c>
      <c r="AZ1677" t="s">
        <v>87</v>
      </c>
      <c r="BA1677" t="s">
        <v>87</v>
      </c>
      <c r="BB1677" t="s">
        <v>87</v>
      </c>
      <c r="BC1677" t="s">
        <v>87</v>
      </c>
      <c r="BD1677" t="s">
        <v>87</v>
      </c>
      <c r="BE1677" t="s">
        <v>87</v>
      </c>
    </row>
    <row r="1678" spans="1:57" hidden="1" x14ac:dyDescent="0.45">
      <c r="A1678" t="s">
        <v>3598</v>
      </c>
      <c r="B1678" t="s">
        <v>79</v>
      </c>
      <c r="C1678" t="s">
        <v>3599</v>
      </c>
      <c r="D1678" t="s">
        <v>81</v>
      </c>
      <c r="E1678" s="2" t="str">
        <f>HYPERLINK("capsilon://?command=openfolder&amp;siteaddress=FAM.docvelocity-na8.net&amp;folderid=FX77C9C80F-B398-FB7C-1BC9-3E5656558736","FX22048200")</f>
        <v>FX22048200</v>
      </c>
      <c r="F1678" t="s">
        <v>19</v>
      </c>
      <c r="G1678" t="s">
        <v>19</v>
      </c>
      <c r="H1678" t="s">
        <v>82</v>
      </c>
      <c r="I1678" t="s">
        <v>3600</v>
      </c>
      <c r="J1678">
        <v>101</v>
      </c>
      <c r="K1678" t="s">
        <v>84</v>
      </c>
      <c r="L1678" t="s">
        <v>85</v>
      </c>
      <c r="M1678" t="s">
        <v>86</v>
      </c>
      <c r="N1678">
        <v>1</v>
      </c>
      <c r="O1678" s="1">
        <v>44678.461817129632</v>
      </c>
      <c r="P1678" s="1">
        <v>44678.489131944443</v>
      </c>
      <c r="Q1678">
        <v>1982</v>
      </c>
      <c r="R1678">
        <v>378</v>
      </c>
      <c r="S1678" t="b">
        <v>0</v>
      </c>
      <c r="T1678" t="s">
        <v>87</v>
      </c>
      <c r="U1678" t="b">
        <v>0</v>
      </c>
      <c r="V1678" t="s">
        <v>88</v>
      </c>
      <c r="W1678" s="1">
        <v>44678.489131944443</v>
      </c>
      <c r="X1678">
        <v>69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101</v>
      </c>
      <c r="AE1678">
        <v>96</v>
      </c>
      <c r="AF1678">
        <v>0</v>
      </c>
      <c r="AG1678">
        <v>2</v>
      </c>
      <c r="AH1678" t="s">
        <v>87</v>
      </c>
      <c r="AI1678" t="s">
        <v>87</v>
      </c>
      <c r="AJ1678" t="s">
        <v>87</v>
      </c>
      <c r="AK1678" t="s">
        <v>87</v>
      </c>
      <c r="AL1678" t="s">
        <v>87</v>
      </c>
      <c r="AM1678" t="s">
        <v>87</v>
      </c>
      <c r="AN1678" t="s">
        <v>87</v>
      </c>
      <c r="AO1678" t="s">
        <v>87</v>
      </c>
      <c r="AP1678" t="s">
        <v>87</v>
      </c>
      <c r="AQ1678" t="s">
        <v>87</v>
      </c>
      <c r="AR1678" t="s">
        <v>87</v>
      </c>
      <c r="AS1678" t="s">
        <v>87</v>
      </c>
      <c r="AT1678" t="s">
        <v>87</v>
      </c>
      <c r="AU1678" t="s">
        <v>87</v>
      </c>
      <c r="AV1678" t="s">
        <v>87</v>
      </c>
      <c r="AW1678" t="s">
        <v>87</v>
      </c>
      <c r="AX1678" t="s">
        <v>87</v>
      </c>
      <c r="AY1678" t="s">
        <v>87</v>
      </c>
      <c r="AZ1678" t="s">
        <v>87</v>
      </c>
      <c r="BA1678" t="s">
        <v>87</v>
      </c>
      <c r="BB1678" t="s">
        <v>87</v>
      </c>
      <c r="BC1678" t="s">
        <v>87</v>
      </c>
      <c r="BD1678" t="s">
        <v>87</v>
      </c>
      <c r="BE1678" t="s">
        <v>87</v>
      </c>
    </row>
    <row r="1679" spans="1:57" hidden="1" x14ac:dyDescent="0.45">
      <c r="A1679" t="s">
        <v>3601</v>
      </c>
      <c r="B1679" t="s">
        <v>79</v>
      </c>
      <c r="C1679" t="s">
        <v>3599</v>
      </c>
      <c r="D1679" t="s">
        <v>81</v>
      </c>
      <c r="E1679" s="2" t="str">
        <f>HYPERLINK("capsilon://?command=openfolder&amp;siteaddress=FAM.docvelocity-na8.net&amp;folderid=FX77C9C80F-B398-FB7C-1BC9-3E5656558736","FX22048200")</f>
        <v>FX22048200</v>
      </c>
      <c r="F1679" t="s">
        <v>19</v>
      </c>
      <c r="G1679" t="s">
        <v>19</v>
      </c>
      <c r="H1679" t="s">
        <v>82</v>
      </c>
      <c r="I1679" t="s">
        <v>3602</v>
      </c>
      <c r="J1679">
        <v>28</v>
      </c>
      <c r="K1679" t="s">
        <v>84</v>
      </c>
      <c r="L1679" t="s">
        <v>85</v>
      </c>
      <c r="M1679" t="s">
        <v>86</v>
      </c>
      <c r="N1679">
        <v>1</v>
      </c>
      <c r="O1679" s="1">
        <v>44678.461851851855</v>
      </c>
      <c r="P1679" s="1">
        <v>44678.489918981482</v>
      </c>
      <c r="Q1679">
        <v>2135</v>
      </c>
      <c r="R1679">
        <v>290</v>
      </c>
      <c r="S1679" t="b">
        <v>0</v>
      </c>
      <c r="T1679" t="s">
        <v>87</v>
      </c>
      <c r="U1679" t="b">
        <v>0</v>
      </c>
      <c r="V1679" t="s">
        <v>88</v>
      </c>
      <c r="W1679" s="1">
        <v>44678.489918981482</v>
      </c>
      <c r="X1679">
        <v>67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28</v>
      </c>
      <c r="AE1679">
        <v>21</v>
      </c>
      <c r="AF1679">
        <v>0</v>
      </c>
      <c r="AG1679">
        <v>2</v>
      </c>
      <c r="AH1679" t="s">
        <v>87</v>
      </c>
      <c r="AI1679" t="s">
        <v>87</v>
      </c>
      <c r="AJ1679" t="s">
        <v>87</v>
      </c>
      <c r="AK1679" t="s">
        <v>87</v>
      </c>
      <c r="AL1679" t="s">
        <v>87</v>
      </c>
      <c r="AM1679" t="s">
        <v>87</v>
      </c>
      <c r="AN1679" t="s">
        <v>87</v>
      </c>
      <c r="AO1679" t="s">
        <v>87</v>
      </c>
      <c r="AP1679" t="s">
        <v>87</v>
      </c>
      <c r="AQ1679" t="s">
        <v>87</v>
      </c>
      <c r="AR1679" t="s">
        <v>87</v>
      </c>
      <c r="AS1679" t="s">
        <v>87</v>
      </c>
      <c r="AT1679" t="s">
        <v>87</v>
      </c>
      <c r="AU1679" t="s">
        <v>87</v>
      </c>
      <c r="AV1679" t="s">
        <v>87</v>
      </c>
      <c r="AW1679" t="s">
        <v>87</v>
      </c>
      <c r="AX1679" t="s">
        <v>87</v>
      </c>
      <c r="AY1679" t="s">
        <v>87</v>
      </c>
      <c r="AZ1679" t="s">
        <v>87</v>
      </c>
      <c r="BA1679" t="s">
        <v>87</v>
      </c>
      <c r="BB1679" t="s">
        <v>87</v>
      </c>
      <c r="BC1679" t="s">
        <v>87</v>
      </c>
      <c r="BD1679" t="s">
        <v>87</v>
      </c>
      <c r="BE1679" t="s">
        <v>87</v>
      </c>
    </row>
    <row r="1680" spans="1:57" hidden="1" x14ac:dyDescent="0.45">
      <c r="A1680" t="s">
        <v>3603</v>
      </c>
      <c r="B1680" t="s">
        <v>79</v>
      </c>
      <c r="C1680" t="s">
        <v>3367</v>
      </c>
      <c r="D1680" t="s">
        <v>81</v>
      </c>
      <c r="E1680" s="2" t="str">
        <f>HYPERLINK("capsilon://?command=openfolder&amp;siteaddress=FAM.docvelocity-na8.net&amp;folderid=FX086FBD6F-0FFC-6B6A-4ED4-06DFAECC2057","FX220311318")</f>
        <v>FX220311318</v>
      </c>
      <c r="F1680" t="s">
        <v>19</v>
      </c>
      <c r="G1680" t="s">
        <v>19</v>
      </c>
      <c r="H1680" t="s">
        <v>82</v>
      </c>
      <c r="I1680" t="s">
        <v>3604</v>
      </c>
      <c r="J1680">
        <v>0</v>
      </c>
      <c r="K1680" t="s">
        <v>84</v>
      </c>
      <c r="L1680" t="s">
        <v>85</v>
      </c>
      <c r="M1680" t="s">
        <v>86</v>
      </c>
      <c r="N1680">
        <v>1</v>
      </c>
      <c r="O1680" s="1">
        <v>44678.476006944446</v>
      </c>
      <c r="P1680" s="1">
        <v>44678.488321759258</v>
      </c>
      <c r="Q1680">
        <v>735</v>
      </c>
      <c r="R1680">
        <v>329</v>
      </c>
      <c r="S1680" t="b">
        <v>0</v>
      </c>
      <c r="T1680" t="s">
        <v>87</v>
      </c>
      <c r="U1680" t="b">
        <v>0</v>
      </c>
      <c r="V1680" t="s">
        <v>88</v>
      </c>
      <c r="W1680" s="1">
        <v>44678.488321759258</v>
      </c>
      <c r="X1680">
        <v>140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52</v>
      </c>
      <c r="AF1680">
        <v>0</v>
      </c>
      <c r="AG1680">
        <v>4</v>
      </c>
      <c r="AH1680" t="s">
        <v>87</v>
      </c>
      <c r="AI1680" t="s">
        <v>87</v>
      </c>
      <c r="AJ1680" t="s">
        <v>87</v>
      </c>
      <c r="AK1680" t="s">
        <v>87</v>
      </c>
      <c r="AL1680" t="s">
        <v>87</v>
      </c>
      <c r="AM1680" t="s">
        <v>87</v>
      </c>
      <c r="AN1680" t="s">
        <v>87</v>
      </c>
      <c r="AO1680" t="s">
        <v>87</v>
      </c>
      <c r="AP1680" t="s">
        <v>87</v>
      </c>
      <c r="AQ1680" t="s">
        <v>87</v>
      </c>
      <c r="AR1680" t="s">
        <v>87</v>
      </c>
      <c r="AS1680" t="s">
        <v>87</v>
      </c>
      <c r="AT1680" t="s">
        <v>87</v>
      </c>
      <c r="AU1680" t="s">
        <v>87</v>
      </c>
      <c r="AV1680" t="s">
        <v>87</v>
      </c>
      <c r="AW1680" t="s">
        <v>87</v>
      </c>
      <c r="AX1680" t="s">
        <v>87</v>
      </c>
      <c r="AY1680" t="s">
        <v>87</v>
      </c>
      <c r="AZ1680" t="s">
        <v>87</v>
      </c>
      <c r="BA1680" t="s">
        <v>87</v>
      </c>
      <c r="BB1680" t="s">
        <v>87</v>
      </c>
      <c r="BC1680" t="s">
        <v>87</v>
      </c>
      <c r="BD1680" t="s">
        <v>87</v>
      </c>
      <c r="BE1680" t="s">
        <v>87</v>
      </c>
    </row>
    <row r="1681" spans="1:57" hidden="1" x14ac:dyDescent="0.45">
      <c r="A1681" t="s">
        <v>3605</v>
      </c>
      <c r="B1681" t="s">
        <v>79</v>
      </c>
      <c r="C1681" t="s">
        <v>3606</v>
      </c>
      <c r="D1681" t="s">
        <v>81</v>
      </c>
      <c r="E1681" s="2" t="str">
        <f>HYPERLINK("capsilon://?command=openfolder&amp;siteaddress=FAM.docvelocity-na8.net&amp;folderid=FX03CB4823-EE3E-A2FA-BB00-FD61F4B8B0B1","FX22049331")</f>
        <v>FX22049331</v>
      </c>
      <c r="F1681" t="s">
        <v>19</v>
      </c>
      <c r="G1681" t="s">
        <v>19</v>
      </c>
      <c r="H1681" t="s">
        <v>82</v>
      </c>
      <c r="I1681" t="s">
        <v>3607</v>
      </c>
      <c r="J1681">
        <v>163</v>
      </c>
      <c r="K1681" t="s">
        <v>84</v>
      </c>
      <c r="L1681" t="s">
        <v>85</v>
      </c>
      <c r="M1681" t="s">
        <v>86</v>
      </c>
      <c r="N1681">
        <v>1</v>
      </c>
      <c r="O1681" s="1">
        <v>44678.482951388891</v>
      </c>
      <c r="P1681" s="1">
        <v>44678.491840277777</v>
      </c>
      <c r="Q1681">
        <v>448</v>
      </c>
      <c r="R1681">
        <v>320</v>
      </c>
      <c r="S1681" t="b">
        <v>0</v>
      </c>
      <c r="T1681" t="s">
        <v>87</v>
      </c>
      <c r="U1681" t="b">
        <v>0</v>
      </c>
      <c r="V1681" t="s">
        <v>88</v>
      </c>
      <c r="W1681" s="1">
        <v>44678.491840277777</v>
      </c>
      <c r="X1681">
        <v>165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163</v>
      </c>
      <c r="AE1681">
        <v>151</v>
      </c>
      <c r="AF1681">
        <v>0</v>
      </c>
      <c r="AG1681">
        <v>6</v>
      </c>
      <c r="AH1681" t="s">
        <v>87</v>
      </c>
      <c r="AI1681" t="s">
        <v>87</v>
      </c>
      <c r="AJ1681" t="s">
        <v>87</v>
      </c>
      <c r="AK1681" t="s">
        <v>87</v>
      </c>
      <c r="AL1681" t="s">
        <v>87</v>
      </c>
      <c r="AM1681" t="s">
        <v>87</v>
      </c>
      <c r="AN1681" t="s">
        <v>87</v>
      </c>
      <c r="AO1681" t="s">
        <v>87</v>
      </c>
      <c r="AP1681" t="s">
        <v>87</v>
      </c>
      <c r="AQ1681" t="s">
        <v>87</v>
      </c>
      <c r="AR1681" t="s">
        <v>87</v>
      </c>
      <c r="AS1681" t="s">
        <v>87</v>
      </c>
      <c r="AT1681" t="s">
        <v>87</v>
      </c>
      <c r="AU1681" t="s">
        <v>87</v>
      </c>
      <c r="AV1681" t="s">
        <v>87</v>
      </c>
      <c r="AW1681" t="s">
        <v>87</v>
      </c>
      <c r="AX1681" t="s">
        <v>87</v>
      </c>
      <c r="AY1681" t="s">
        <v>87</v>
      </c>
      <c r="AZ1681" t="s">
        <v>87</v>
      </c>
      <c r="BA1681" t="s">
        <v>87</v>
      </c>
      <c r="BB1681" t="s">
        <v>87</v>
      </c>
      <c r="BC1681" t="s">
        <v>87</v>
      </c>
      <c r="BD1681" t="s">
        <v>87</v>
      </c>
      <c r="BE1681" t="s">
        <v>87</v>
      </c>
    </row>
    <row r="1682" spans="1:57" hidden="1" x14ac:dyDescent="0.45">
      <c r="A1682" t="s">
        <v>3608</v>
      </c>
      <c r="B1682" t="s">
        <v>79</v>
      </c>
      <c r="C1682" t="s">
        <v>3345</v>
      </c>
      <c r="D1682" t="s">
        <v>81</v>
      </c>
      <c r="E1682" s="2" t="str">
        <f>HYPERLINK("capsilon://?command=openfolder&amp;siteaddress=FAM.docvelocity-na8.net&amp;folderid=FXA15D39E6-316B-FE89-E941-3C1820D96417","FX22047345")</f>
        <v>FX22047345</v>
      </c>
      <c r="F1682" t="s">
        <v>19</v>
      </c>
      <c r="G1682" t="s">
        <v>19</v>
      </c>
      <c r="H1682" t="s">
        <v>82</v>
      </c>
      <c r="I1682" t="s">
        <v>3609</v>
      </c>
      <c r="J1682">
        <v>88</v>
      </c>
      <c r="K1682" t="s">
        <v>84</v>
      </c>
      <c r="L1682" t="s">
        <v>85</v>
      </c>
      <c r="M1682" t="s">
        <v>86</v>
      </c>
      <c r="N1682">
        <v>2</v>
      </c>
      <c r="O1682" s="1">
        <v>44678.483344907407</v>
      </c>
      <c r="P1682" s="1">
        <v>44678.511620370373</v>
      </c>
      <c r="Q1682">
        <v>1312</v>
      </c>
      <c r="R1682">
        <v>1131</v>
      </c>
      <c r="S1682" t="b">
        <v>0</v>
      </c>
      <c r="T1682" t="s">
        <v>87</v>
      </c>
      <c r="U1682" t="b">
        <v>0</v>
      </c>
      <c r="V1682" t="s">
        <v>108</v>
      </c>
      <c r="W1682" s="1">
        <v>44678.492800925924</v>
      </c>
      <c r="X1682">
        <v>618</v>
      </c>
      <c r="Y1682">
        <v>78</v>
      </c>
      <c r="Z1682">
        <v>0</v>
      </c>
      <c r="AA1682">
        <v>78</v>
      </c>
      <c r="AB1682">
        <v>0</v>
      </c>
      <c r="AC1682">
        <v>27</v>
      </c>
      <c r="AD1682">
        <v>10</v>
      </c>
      <c r="AE1682">
        <v>0</v>
      </c>
      <c r="AF1682">
        <v>0</v>
      </c>
      <c r="AG1682">
        <v>0</v>
      </c>
      <c r="AH1682" t="s">
        <v>442</v>
      </c>
      <c r="AI1682" s="1">
        <v>44678.511620370373</v>
      </c>
      <c r="AJ1682">
        <v>462</v>
      </c>
      <c r="AK1682">
        <v>1</v>
      </c>
      <c r="AL1682">
        <v>0</v>
      </c>
      <c r="AM1682">
        <v>1</v>
      </c>
      <c r="AN1682">
        <v>0</v>
      </c>
      <c r="AO1682">
        <v>1</v>
      </c>
      <c r="AP1682">
        <v>9</v>
      </c>
      <c r="AQ1682">
        <v>0</v>
      </c>
      <c r="AR1682">
        <v>0</v>
      </c>
      <c r="AS1682">
        <v>0</v>
      </c>
      <c r="AT1682" t="s">
        <v>87</v>
      </c>
      <c r="AU1682" t="s">
        <v>87</v>
      </c>
      <c r="AV1682" t="s">
        <v>87</v>
      </c>
      <c r="AW1682" t="s">
        <v>87</v>
      </c>
      <c r="AX1682" t="s">
        <v>87</v>
      </c>
      <c r="AY1682" t="s">
        <v>87</v>
      </c>
      <c r="AZ1682" t="s">
        <v>87</v>
      </c>
      <c r="BA1682" t="s">
        <v>87</v>
      </c>
      <c r="BB1682" t="s">
        <v>87</v>
      </c>
      <c r="BC1682" t="s">
        <v>87</v>
      </c>
      <c r="BD1682" t="s">
        <v>87</v>
      </c>
      <c r="BE1682" t="s">
        <v>87</v>
      </c>
    </row>
    <row r="1683" spans="1:57" hidden="1" x14ac:dyDescent="0.45">
      <c r="A1683" t="s">
        <v>3610</v>
      </c>
      <c r="B1683" t="s">
        <v>79</v>
      </c>
      <c r="C1683" t="s">
        <v>3345</v>
      </c>
      <c r="D1683" t="s">
        <v>81</v>
      </c>
      <c r="E1683" s="2" t="str">
        <f>HYPERLINK("capsilon://?command=openfolder&amp;siteaddress=FAM.docvelocity-na8.net&amp;folderid=FXA15D39E6-316B-FE89-E941-3C1820D96417","FX22047345")</f>
        <v>FX22047345</v>
      </c>
      <c r="F1683" t="s">
        <v>19</v>
      </c>
      <c r="G1683" t="s">
        <v>19</v>
      </c>
      <c r="H1683" t="s">
        <v>82</v>
      </c>
      <c r="I1683" t="s">
        <v>3611</v>
      </c>
      <c r="J1683">
        <v>88</v>
      </c>
      <c r="K1683" t="s">
        <v>84</v>
      </c>
      <c r="L1683" t="s">
        <v>85</v>
      </c>
      <c r="M1683" t="s">
        <v>86</v>
      </c>
      <c r="N1683">
        <v>2</v>
      </c>
      <c r="O1683" s="1">
        <v>44678.483437499999</v>
      </c>
      <c r="P1683" s="1">
        <v>44678.578622685185</v>
      </c>
      <c r="Q1683">
        <v>6709</v>
      </c>
      <c r="R1683">
        <v>1515</v>
      </c>
      <c r="S1683" t="b">
        <v>0</v>
      </c>
      <c r="T1683" t="s">
        <v>87</v>
      </c>
      <c r="U1683" t="b">
        <v>0</v>
      </c>
      <c r="V1683" t="s">
        <v>1549</v>
      </c>
      <c r="W1683" s="1">
        <v>44678.514097222222</v>
      </c>
      <c r="X1683">
        <v>1025</v>
      </c>
      <c r="Y1683">
        <v>79</v>
      </c>
      <c r="Z1683">
        <v>0</v>
      </c>
      <c r="AA1683">
        <v>79</v>
      </c>
      <c r="AB1683">
        <v>0</v>
      </c>
      <c r="AC1683">
        <v>32</v>
      </c>
      <c r="AD1683">
        <v>9</v>
      </c>
      <c r="AE1683">
        <v>0</v>
      </c>
      <c r="AF1683">
        <v>0</v>
      </c>
      <c r="AG1683">
        <v>0</v>
      </c>
      <c r="AH1683" t="s">
        <v>190</v>
      </c>
      <c r="AI1683" s="1">
        <v>44678.578622685185</v>
      </c>
      <c r="AJ1683">
        <v>447</v>
      </c>
      <c r="AK1683">
        <v>2</v>
      </c>
      <c r="AL1683">
        <v>0</v>
      </c>
      <c r="AM1683">
        <v>2</v>
      </c>
      <c r="AN1683">
        <v>0</v>
      </c>
      <c r="AO1683">
        <v>2</v>
      </c>
      <c r="AP1683">
        <v>7</v>
      </c>
      <c r="AQ1683">
        <v>0</v>
      </c>
      <c r="AR1683">
        <v>0</v>
      </c>
      <c r="AS1683">
        <v>0</v>
      </c>
      <c r="AT1683" t="s">
        <v>87</v>
      </c>
      <c r="AU1683" t="s">
        <v>87</v>
      </c>
      <c r="AV1683" t="s">
        <v>87</v>
      </c>
      <c r="AW1683" t="s">
        <v>87</v>
      </c>
      <c r="AX1683" t="s">
        <v>87</v>
      </c>
      <c r="AY1683" t="s">
        <v>87</v>
      </c>
      <c r="AZ1683" t="s">
        <v>87</v>
      </c>
      <c r="BA1683" t="s">
        <v>87</v>
      </c>
      <c r="BB1683" t="s">
        <v>87</v>
      </c>
      <c r="BC1683" t="s">
        <v>87</v>
      </c>
      <c r="BD1683" t="s">
        <v>87</v>
      </c>
      <c r="BE1683" t="s">
        <v>87</v>
      </c>
    </row>
    <row r="1684" spans="1:57" hidden="1" x14ac:dyDescent="0.45">
      <c r="A1684" t="s">
        <v>3612</v>
      </c>
      <c r="B1684" t="s">
        <v>79</v>
      </c>
      <c r="C1684" t="s">
        <v>3559</v>
      </c>
      <c r="D1684" t="s">
        <v>81</v>
      </c>
      <c r="E1684" s="2" t="str">
        <f>HYPERLINK("capsilon://?command=openfolder&amp;siteaddress=FAM.docvelocity-na8.net&amp;folderid=FX38C93A57-F3AF-AB7E-613C-E94505C19A9C","FX22049109")</f>
        <v>FX22049109</v>
      </c>
      <c r="F1684" t="s">
        <v>19</v>
      </c>
      <c r="G1684" t="s">
        <v>19</v>
      </c>
      <c r="H1684" t="s">
        <v>82</v>
      </c>
      <c r="I1684" t="s">
        <v>3613</v>
      </c>
      <c r="J1684">
        <v>316</v>
      </c>
      <c r="K1684" t="s">
        <v>84</v>
      </c>
      <c r="L1684" t="s">
        <v>85</v>
      </c>
      <c r="M1684" t="s">
        <v>86</v>
      </c>
      <c r="N1684">
        <v>1</v>
      </c>
      <c r="O1684" s="1">
        <v>44678.485243055555</v>
      </c>
      <c r="P1684" s="1">
        <v>44678.493067129632</v>
      </c>
      <c r="Q1684">
        <v>388</v>
      </c>
      <c r="R1684">
        <v>288</v>
      </c>
      <c r="S1684" t="b">
        <v>0</v>
      </c>
      <c r="T1684" t="s">
        <v>87</v>
      </c>
      <c r="U1684" t="b">
        <v>0</v>
      </c>
      <c r="V1684" t="s">
        <v>88</v>
      </c>
      <c r="W1684" s="1">
        <v>44678.493067129632</v>
      </c>
      <c r="X1684">
        <v>105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316</v>
      </c>
      <c r="AE1684">
        <v>306</v>
      </c>
      <c r="AF1684">
        <v>0</v>
      </c>
      <c r="AG1684">
        <v>4</v>
      </c>
      <c r="AH1684" t="s">
        <v>87</v>
      </c>
      <c r="AI1684" t="s">
        <v>87</v>
      </c>
      <c r="AJ1684" t="s">
        <v>87</v>
      </c>
      <c r="AK1684" t="s">
        <v>87</v>
      </c>
      <c r="AL1684" t="s">
        <v>87</v>
      </c>
      <c r="AM1684" t="s">
        <v>87</v>
      </c>
      <c r="AN1684" t="s">
        <v>87</v>
      </c>
      <c r="AO1684" t="s">
        <v>87</v>
      </c>
      <c r="AP1684" t="s">
        <v>87</v>
      </c>
      <c r="AQ1684" t="s">
        <v>87</v>
      </c>
      <c r="AR1684" t="s">
        <v>87</v>
      </c>
      <c r="AS1684" t="s">
        <v>87</v>
      </c>
      <c r="AT1684" t="s">
        <v>87</v>
      </c>
      <c r="AU1684" t="s">
        <v>87</v>
      </c>
      <c r="AV1684" t="s">
        <v>87</v>
      </c>
      <c r="AW1684" t="s">
        <v>87</v>
      </c>
      <c r="AX1684" t="s">
        <v>87</v>
      </c>
      <c r="AY1684" t="s">
        <v>87</v>
      </c>
      <c r="AZ1684" t="s">
        <v>87</v>
      </c>
      <c r="BA1684" t="s">
        <v>87</v>
      </c>
      <c r="BB1684" t="s">
        <v>87</v>
      </c>
      <c r="BC1684" t="s">
        <v>87</v>
      </c>
      <c r="BD1684" t="s">
        <v>87</v>
      </c>
      <c r="BE1684" t="s">
        <v>87</v>
      </c>
    </row>
    <row r="1685" spans="1:57" hidden="1" x14ac:dyDescent="0.45">
      <c r="A1685" t="s">
        <v>3614</v>
      </c>
      <c r="B1685" t="s">
        <v>79</v>
      </c>
      <c r="C1685" t="s">
        <v>3367</v>
      </c>
      <c r="D1685" t="s">
        <v>81</v>
      </c>
      <c r="E1685" s="2" t="str">
        <f>HYPERLINK("capsilon://?command=openfolder&amp;siteaddress=FAM.docvelocity-na8.net&amp;folderid=FX086FBD6F-0FFC-6B6A-4ED4-06DFAECC2057","FX220311318")</f>
        <v>FX220311318</v>
      </c>
      <c r="F1685" t="s">
        <v>19</v>
      </c>
      <c r="G1685" t="s">
        <v>19</v>
      </c>
      <c r="H1685" t="s">
        <v>82</v>
      </c>
      <c r="I1685" t="s">
        <v>3604</v>
      </c>
      <c r="J1685">
        <v>0</v>
      </c>
      <c r="K1685" t="s">
        <v>84</v>
      </c>
      <c r="L1685" t="s">
        <v>85</v>
      </c>
      <c r="M1685" t="s">
        <v>86</v>
      </c>
      <c r="N1685">
        <v>2</v>
      </c>
      <c r="O1685" s="1">
        <v>44678.488703703704</v>
      </c>
      <c r="P1685" s="1">
        <v>44678.53670138889</v>
      </c>
      <c r="Q1685">
        <v>1266</v>
      </c>
      <c r="R1685">
        <v>2881</v>
      </c>
      <c r="S1685" t="b">
        <v>0</v>
      </c>
      <c r="T1685" t="s">
        <v>87</v>
      </c>
      <c r="U1685" t="b">
        <v>1</v>
      </c>
      <c r="V1685" t="s">
        <v>196</v>
      </c>
      <c r="W1685" s="1">
        <v>44678.515219907407</v>
      </c>
      <c r="X1685">
        <v>2255</v>
      </c>
      <c r="Y1685">
        <v>148</v>
      </c>
      <c r="Z1685">
        <v>0</v>
      </c>
      <c r="AA1685">
        <v>148</v>
      </c>
      <c r="AB1685">
        <v>0</v>
      </c>
      <c r="AC1685">
        <v>92</v>
      </c>
      <c r="AD1685">
        <v>-148</v>
      </c>
      <c r="AE1685">
        <v>0</v>
      </c>
      <c r="AF1685">
        <v>0</v>
      </c>
      <c r="AG1685">
        <v>0</v>
      </c>
      <c r="AH1685" t="s">
        <v>190</v>
      </c>
      <c r="AI1685" s="1">
        <v>44678.53670138889</v>
      </c>
      <c r="AJ1685">
        <v>458</v>
      </c>
      <c r="AK1685">
        <v>6</v>
      </c>
      <c r="AL1685">
        <v>0</v>
      </c>
      <c r="AM1685">
        <v>6</v>
      </c>
      <c r="AN1685">
        <v>0</v>
      </c>
      <c r="AO1685">
        <v>5</v>
      </c>
      <c r="AP1685">
        <v>-154</v>
      </c>
      <c r="AQ1685">
        <v>0</v>
      </c>
      <c r="AR1685">
        <v>0</v>
      </c>
      <c r="AS1685">
        <v>0</v>
      </c>
      <c r="AT1685" t="s">
        <v>87</v>
      </c>
      <c r="AU1685" t="s">
        <v>87</v>
      </c>
      <c r="AV1685" t="s">
        <v>87</v>
      </c>
      <c r="AW1685" t="s">
        <v>87</v>
      </c>
      <c r="AX1685" t="s">
        <v>87</v>
      </c>
      <c r="AY1685" t="s">
        <v>87</v>
      </c>
      <c r="AZ1685" t="s">
        <v>87</v>
      </c>
      <c r="BA1685" t="s">
        <v>87</v>
      </c>
      <c r="BB1685" t="s">
        <v>87</v>
      </c>
      <c r="BC1685" t="s">
        <v>87</v>
      </c>
      <c r="BD1685" t="s">
        <v>87</v>
      </c>
      <c r="BE1685" t="s">
        <v>87</v>
      </c>
    </row>
    <row r="1686" spans="1:57" hidden="1" x14ac:dyDescent="0.45">
      <c r="A1686" t="s">
        <v>3615</v>
      </c>
      <c r="B1686" t="s">
        <v>79</v>
      </c>
      <c r="C1686" t="s">
        <v>3599</v>
      </c>
      <c r="D1686" t="s">
        <v>81</v>
      </c>
      <c r="E1686" s="2" t="str">
        <f>HYPERLINK("capsilon://?command=openfolder&amp;siteaddress=FAM.docvelocity-na8.net&amp;folderid=FX77C9C80F-B398-FB7C-1BC9-3E5656558736","FX22048200")</f>
        <v>FX22048200</v>
      </c>
      <c r="F1686" t="s">
        <v>19</v>
      </c>
      <c r="G1686" t="s">
        <v>19</v>
      </c>
      <c r="H1686" t="s">
        <v>82</v>
      </c>
      <c r="I1686" t="s">
        <v>3600</v>
      </c>
      <c r="J1686">
        <v>125</v>
      </c>
      <c r="K1686" t="s">
        <v>84</v>
      </c>
      <c r="L1686" t="s">
        <v>85</v>
      </c>
      <c r="M1686" t="s">
        <v>86</v>
      </c>
      <c r="N1686">
        <v>2</v>
      </c>
      <c r="O1686" s="1">
        <v>44678.489664351851</v>
      </c>
      <c r="P1686" s="1">
        <v>44678.512199074074</v>
      </c>
      <c r="Q1686">
        <v>230</v>
      </c>
      <c r="R1686">
        <v>1717</v>
      </c>
      <c r="S1686" t="b">
        <v>0</v>
      </c>
      <c r="T1686" t="s">
        <v>87</v>
      </c>
      <c r="U1686" t="b">
        <v>1</v>
      </c>
      <c r="V1686" t="s">
        <v>148</v>
      </c>
      <c r="W1686" s="1">
        <v>44678.502175925925</v>
      </c>
      <c r="X1686">
        <v>1077</v>
      </c>
      <c r="Y1686">
        <v>100</v>
      </c>
      <c r="Z1686">
        <v>0</v>
      </c>
      <c r="AA1686">
        <v>100</v>
      </c>
      <c r="AB1686">
        <v>0</v>
      </c>
      <c r="AC1686">
        <v>22</v>
      </c>
      <c r="AD1686">
        <v>25</v>
      </c>
      <c r="AE1686">
        <v>0</v>
      </c>
      <c r="AF1686">
        <v>0</v>
      </c>
      <c r="AG1686">
        <v>0</v>
      </c>
      <c r="AH1686" t="s">
        <v>190</v>
      </c>
      <c r="AI1686" s="1">
        <v>44678.512199074074</v>
      </c>
      <c r="AJ1686">
        <v>640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25</v>
      </c>
      <c r="AQ1686">
        <v>0</v>
      </c>
      <c r="AR1686">
        <v>0</v>
      </c>
      <c r="AS1686">
        <v>0</v>
      </c>
      <c r="AT1686" t="s">
        <v>87</v>
      </c>
      <c r="AU1686" t="s">
        <v>87</v>
      </c>
      <c r="AV1686" t="s">
        <v>87</v>
      </c>
      <c r="AW1686" t="s">
        <v>87</v>
      </c>
      <c r="AX1686" t="s">
        <v>87</v>
      </c>
      <c r="AY1686" t="s">
        <v>87</v>
      </c>
      <c r="AZ1686" t="s">
        <v>87</v>
      </c>
      <c r="BA1686" t="s">
        <v>87</v>
      </c>
      <c r="BB1686" t="s">
        <v>87</v>
      </c>
      <c r="BC1686" t="s">
        <v>87</v>
      </c>
      <c r="BD1686" t="s">
        <v>87</v>
      </c>
      <c r="BE1686" t="s">
        <v>87</v>
      </c>
    </row>
    <row r="1687" spans="1:57" hidden="1" x14ac:dyDescent="0.45">
      <c r="A1687" t="s">
        <v>3616</v>
      </c>
      <c r="B1687" t="s">
        <v>79</v>
      </c>
      <c r="C1687" t="s">
        <v>3599</v>
      </c>
      <c r="D1687" t="s">
        <v>81</v>
      </c>
      <c r="E1687" s="2" t="str">
        <f>HYPERLINK("capsilon://?command=openfolder&amp;siteaddress=FAM.docvelocity-na8.net&amp;folderid=FX77C9C80F-B398-FB7C-1BC9-3E5656558736","FX22048200")</f>
        <v>FX22048200</v>
      </c>
      <c r="F1687" t="s">
        <v>19</v>
      </c>
      <c r="G1687" t="s">
        <v>19</v>
      </c>
      <c r="H1687" t="s">
        <v>82</v>
      </c>
      <c r="I1687" t="s">
        <v>3602</v>
      </c>
      <c r="J1687">
        <v>56</v>
      </c>
      <c r="K1687" t="s">
        <v>84</v>
      </c>
      <c r="L1687" t="s">
        <v>85</v>
      </c>
      <c r="M1687" t="s">
        <v>86</v>
      </c>
      <c r="N1687">
        <v>2</v>
      </c>
      <c r="O1687" s="1">
        <v>44678.490567129629</v>
      </c>
      <c r="P1687" s="1">
        <v>44678.539201388892</v>
      </c>
      <c r="Q1687">
        <v>1790</v>
      </c>
      <c r="R1687">
        <v>2412</v>
      </c>
      <c r="S1687" t="b">
        <v>0</v>
      </c>
      <c r="T1687" t="s">
        <v>87</v>
      </c>
      <c r="U1687" t="b">
        <v>1</v>
      </c>
      <c r="V1687" t="s">
        <v>98</v>
      </c>
      <c r="W1687" s="1">
        <v>44678.516041666669</v>
      </c>
      <c r="X1687">
        <v>2197</v>
      </c>
      <c r="Y1687">
        <v>42</v>
      </c>
      <c r="Z1687">
        <v>0</v>
      </c>
      <c r="AA1687">
        <v>42</v>
      </c>
      <c r="AB1687">
        <v>0</v>
      </c>
      <c r="AC1687">
        <v>1</v>
      </c>
      <c r="AD1687">
        <v>14</v>
      </c>
      <c r="AE1687">
        <v>0</v>
      </c>
      <c r="AF1687">
        <v>0</v>
      </c>
      <c r="AG1687">
        <v>0</v>
      </c>
      <c r="AH1687" t="s">
        <v>190</v>
      </c>
      <c r="AI1687" s="1">
        <v>44678.539201388892</v>
      </c>
      <c r="AJ1687">
        <v>215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14</v>
      </c>
      <c r="AQ1687">
        <v>0</v>
      </c>
      <c r="AR1687">
        <v>0</v>
      </c>
      <c r="AS1687">
        <v>0</v>
      </c>
      <c r="AT1687" t="s">
        <v>87</v>
      </c>
      <c r="AU1687" t="s">
        <v>87</v>
      </c>
      <c r="AV1687" t="s">
        <v>87</v>
      </c>
      <c r="AW1687" t="s">
        <v>87</v>
      </c>
      <c r="AX1687" t="s">
        <v>87</v>
      </c>
      <c r="AY1687" t="s">
        <v>87</v>
      </c>
      <c r="AZ1687" t="s">
        <v>87</v>
      </c>
      <c r="BA1687" t="s">
        <v>87</v>
      </c>
      <c r="BB1687" t="s">
        <v>87</v>
      </c>
      <c r="BC1687" t="s">
        <v>87</v>
      </c>
      <c r="BD1687" t="s">
        <v>87</v>
      </c>
      <c r="BE1687" t="s">
        <v>87</v>
      </c>
    </row>
    <row r="1688" spans="1:57" hidden="1" x14ac:dyDescent="0.45">
      <c r="A1688" t="s">
        <v>3617</v>
      </c>
      <c r="B1688" t="s">
        <v>79</v>
      </c>
      <c r="C1688" t="s">
        <v>3606</v>
      </c>
      <c r="D1688" t="s">
        <v>81</v>
      </c>
      <c r="E1688" s="2" t="str">
        <f>HYPERLINK("capsilon://?command=openfolder&amp;siteaddress=FAM.docvelocity-na8.net&amp;folderid=FX03CB4823-EE3E-A2FA-BB00-FD61F4B8B0B1","FX22049331")</f>
        <v>FX22049331</v>
      </c>
      <c r="F1688" t="s">
        <v>19</v>
      </c>
      <c r="G1688" t="s">
        <v>19</v>
      </c>
      <c r="H1688" t="s">
        <v>82</v>
      </c>
      <c r="I1688" t="s">
        <v>3607</v>
      </c>
      <c r="J1688">
        <v>267</v>
      </c>
      <c r="K1688" t="s">
        <v>84</v>
      </c>
      <c r="L1688" t="s">
        <v>85</v>
      </c>
      <c r="M1688" t="s">
        <v>86</v>
      </c>
      <c r="N1688">
        <v>2</v>
      </c>
      <c r="O1688" s="1">
        <v>44678.492789351854</v>
      </c>
      <c r="P1688" s="1">
        <v>44678.531388888892</v>
      </c>
      <c r="Q1688">
        <v>231</v>
      </c>
      <c r="R1688">
        <v>3104</v>
      </c>
      <c r="S1688" t="b">
        <v>0</v>
      </c>
      <c r="T1688" t="s">
        <v>87</v>
      </c>
      <c r="U1688" t="b">
        <v>1</v>
      </c>
      <c r="V1688" t="s">
        <v>158</v>
      </c>
      <c r="W1688" s="1">
        <v>44678.510081018518</v>
      </c>
      <c r="X1688">
        <v>1418</v>
      </c>
      <c r="Y1688">
        <v>231</v>
      </c>
      <c r="Z1688">
        <v>0</v>
      </c>
      <c r="AA1688">
        <v>231</v>
      </c>
      <c r="AB1688">
        <v>0</v>
      </c>
      <c r="AC1688">
        <v>33</v>
      </c>
      <c r="AD1688">
        <v>36</v>
      </c>
      <c r="AE1688">
        <v>0</v>
      </c>
      <c r="AF1688">
        <v>0</v>
      </c>
      <c r="AG1688">
        <v>0</v>
      </c>
      <c r="AH1688" t="s">
        <v>190</v>
      </c>
      <c r="AI1688" s="1">
        <v>44678.531388888892</v>
      </c>
      <c r="AJ1688">
        <v>1657</v>
      </c>
      <c r="AK1688">
        <v>1</v>
      </c>
      <c r="AL1688">
        <v>0</v>
      </c>
      <c r="AM1688">
        <v>1</v>
      </c>
      <c r="AN1688">
        <v>0</v>
      </c>
      <c r="AO1688">
        <v>1</v>
      </c>
      <c r="AP1688">
        <v>35</v>
      </c>
      <c r="AQ1688">
        <v>0</v>
      </c>
      <c r="AR1688">
        <v>0</v>
      </c>
      <c r="AS1688">
        <v>0</v>
      </c>
      <c r="AT1688" t="s">
        <v>87</v>
      </c>
      <c r="AU1688" t="s">
        <v>87</v>
      </c>
      <c r="AV1688" t="s">
        <v>87</v>
      </c>
      <c r="AW1688" t="s">
        <v>87</v>
      </c>
      <c r="AX1688" t="s">
        <v>87</v>
      </c>
      <c r="AY1688" t="s">
        <v>87</v>
      </c>
      <c r="AZ1688" t="s">
        <v>87</v>
      </c>
      <c r="BA1688" t="s">
        <v>87</v>
      </c>
      <c r="BB1688" t="s">
        <v>87</v>
      </c>
      <c r="BC1688" t="s">
        <v>87</v>
      </c>
      <c r="BD1688" t="s">
        <v>87</v>
      </c>
      <c r="BE1688" t="s">
        <v>87</v>
      </c>
    </row>
    <row r="1689" spans="1:57" hidden="1" x14ac:dyDescent="0.45">
      <c r="A1689" t="s">
        <v>3618</v>
      </c>
      <c r="B1689" t="s">
        <v>79</v>
      </c>
      <c r="C1689" t="s">
        <v>3559</v>
      </c>
      <c r="D1689" t="s">
        <v>81</v>
      </c>
      <c r="E1689" s="2" t="str">
        <f>HYPERLINK("capsilon://?command=openfolder&amp;siteaddress=FAM.docvelocity-na8.net&amp;folderid=FX38C93A57-F3AF-AB7E-613C-E94505C19A9C","FX22049109")</f>
        <v>FX22049109</v>
      </c>
      <c r="F1689" t="s">
        <v>19</v>
      </c>
      <c r="G1689" t="s">
        <v>19</v>
      </c>
      <c r="H1689" t="s">
        <v>82</v>
      </c>
      <c r="I1689" t="s">
        <v>3613</v>
      </c>
      <c r="J1689">
        <v>364</v>
      </c>
      <c r="K1689" t="s">
        <v>84</v>
      </c>
      <c r="L1689" t="s">
        <v>85</v>
      </c>
      <c r="M1689" t="s">
        <v>86</v>
      </c>
      <c r="N1689">
        <v>2</v>
      </c>
      <c r="O1689" s="1">
        <v>44678.493773148148</v>
      </c>
      <c r="P1689" s="1">
        <v>44678.555162037039</v>
      </c>
      <c r="Q1689">
        <v>2632</v>
      </c>
      <c r="R1689">
        <v>2672</v>
      </c>
      <c r="S1689" t="b">
        <v>0</v>
      </c>
      <c r="T1689" t="s">
        <v>87</v>
      </c>
      <c r="U1689" t="b">
        <v>1</v>
      </c>
      <c r="V1689" t="s">
        <v>148</v>
      </c>
      <c r="W1689" s="1">
        <v>44678.523692129631</v>
      </c>
      <c r="X1689">
        <v>1244</v>
      </c>
      <c r="Y1689">
        <v>324</v>
      </c>
      <c r="Z1689">
        <v>0</v>
      </c>
      <c r="AA1689">
        <v>324</v>
      </c>
      <c r="AB1689">
        <v>0</v>
      </c>
      <c r="AC1689">
        <v>24</v>
      </c>
      <c r="AD1689">
        <v>40</v>
      </c>
      <c r="AE1689">
        <v>0</v>
      </c>
      <c r="AF1689">
        <v>0</v>
      </c>
      <c r="AG1689">
        <v>0</v>
      </c>
      <c r="AH1689" t="s">
        <v>190</v>
      </c>
      <c r="AI1689" s="1">
        <v>44678.555162037039</v>
      </c>
      <c r="AJ1689">
        <v>1379</v>
      </c>
      <c r="AK1689">
        <v>14</v>
      </c>
      <c r="AL1689">
        <v>0</v>
      </c>
      <c r="AM1689">
        <v>14</v>
      </c>
      <c r="AN1689">
        <v>0</v>
      </c>
      <c r="AO1689">
        <v>14</v>
      </c>
      <c r="AP1689">
        <v>26</v>
      </c>
      <c r="AQ1689">
        <v>0</v>
      </c>
      <c r="AR1689">
        <v>0</v>
      </c>
      <c r="AS1689">
        <v>0</v>
      </c>
      <c r="AT1689" t="s">
        <v>87</v>
      </c>
      <c r="AU1689" t="s">
        <v>87</v>
      </c>
      <c r="AV1689" t="s">
        <v>87</v>
      </c>
      <c r="AW1689" t="s">
        <v>87</v>
      </c>
      <c r="AX1689" t="s">
        <v>87</v>
      </c>
      <c r="AY1689" t="s">
        <v>87</v>
      </c>
      <c r="AZ1689" t="s">
        <v>87</v>
      </c>
      <c r="BA1689" t="s">
        <v>87</v>
      </c>
      <c r="BB1689" t="s">
        <v>87</v>
      </c>
      <c r="BC1689" t="s">
        <v>87</v>
      </c>
      <c r="BD1689" t="s">
        <v>87</v>
      </c>
      <c r="BE1689" t="s">
        <v>87</v>
      </c>
    </row>
    <row r="1690" spans="1:57" hidden="1" x14ac:dyDescent="0.45">
      <c r="A1690" t="s">
        <v>3619</v>
      </c>
      <c r="B1690" t="s">
        <v>79</v>
      </c>
      <c r="C1690" t="s">
        <v>3620</v>
      </c>
      <c r="D1690" t="s">
        <v>81</v>
      </c>
      <c r="E1690" s="2" t="str">
        <f>HYPERLINK("capsilon://?command=openfolder&amp;siteaddress=FAM.docvelocity-na8.net&amp;folderid=FX70F172AD-17B9-96E3-51AD-875D6F64A737","FX22049119")</f>
        <v>FX22049119</v>
      </c>
      <c r="F1690" t="s">
        <v>19</v>
      </c>
      <c r="G1690" t="s">
        <v>19</v>
      </c>
      <c r="H1690" t="s">
        <v>82</v>
      </c>
      <c r="I1690" t="s">
        <v>3621</v>
      </c>
      <c r="J1690">
        <v>147</v>
      </c>
      <c r="K1690" t="s">
        <v>84</v>
      </c>
      <c r="L1690" t="s">
        <v>85</v>
      </c>
      <c r="M1690" t="s">
        <v>86</v>
      </c>
      <c r="N1690">
        <v>1</v>
      </c>
      <c r="O1690" s="1">
        <v>44678.49796296296</v>
      </c>
      <c r="P1690" s="1">
        <v>44678.530960648146</v>
      </c>
      <c r="Q1690">
        <v>2553</v>
      </c>
      <c r="R1690">
        <v>298</v>
      </c>
      <c r="S1690" t="b">
        <v>0</v>
      </c>
      <c r="T1690" t="s">
        <v>87</v>
      </c>
      <c r="U1690" t="b">
        <v>0</v>
      </c>
      <c r="V1690" t="s">
        <v>88</v>
      </c>
      <c r="W1690" s="1">
        <v>44678.530960648146</v>
      </c>
      <c r="X1690">
        <v>96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147</v>
      </c>
      <c r="AE1690">
        <v>142</v>
      </c>
      <c r="AF1690">
        <v>0</v>
      </c>
      <c r="AG1690">
        <v>4</v>
      </c>
      <c r="AH1690" t="s">
        <v>87</v>
      </c>
      <c r="AI1690" t="s">
        <v>87</v>
      </c>
      <c r="AJ1690" t="s">
        <v>87</v>
      </c>
      <c r="AK1690" t="s">
        <v>87</v>
      </c>
      <c r="AL1690" t="s">
        <v>87</v>
      </c>
      <c r="AM1690" t="s">
        <v>87</v>
      </c>
      <c r="AN1690" t="s">
        <v>87</v>
      </c>
      <c r="AO1690" t="s">
        <v>87</v>
      </c>
      <c r="AP1690" t="s">
        <v>87</v>
      </c>
      <c r="AQ1690" t="s">
        <v>87</v>
      </c>
      <c r="AR1690" t="s">
        <v>87</v>
      </c>
      <c r="AS1690" t="s">
        <v>87</v>
      </c>
      <c r="AT1690" t="s">
        <v>87</v>
      </c>
      <c r="AU1690" t="s">
        <v>87</v>
      </c>
      <c r="AV1690" t="s">
        <v>87</v>
      </c>
      <c r="AW1690" t="s">
        <v>87</v>
      </c>
      <c r="AX1690" t="s">
        <v>87</v>
      </c>
      <c r="AY1690" t="s">
        <v>87</v>
      </c>
      <c r="AZ1690" t="s">
        <v>87</v>
      </c>
      <c r="BA1690" t="s">
        <v>87</v>
      </c>
      <c r="BB1690" t="s">
        <v>87</v>
      </c>
      <c r="BC1690" t="s">
        <v>87</v>
      </c>
      <c r="BD1690" t="s">
        <v>87</v>
      </c>
      <c r="BE1690" t="s">
        <v>87</v>
      </c>
    </row>
    <row r="1691" spans="1:57" hidden="1" x14ac:dyDescent="0.45">
      <c r="A1691" t="s">
        <v>3622</v>
      </c>
      <c r="B1691" t="s">
        <v>79</v>
      </c>
      <c r="C1691" t="s">
        <v>3620</v>
      </c>
      <c r="D1691" t="s">
        <v>81</v>
      </c>
      <c r="E1691" s="2" t="str">
        <f>HYPERLINK("capsilon://?command=openfolder&amp;siteaddress=FAM.docvelocity-na8.net&amp;folderid=FX70F172AD-17B9-96E3-51AD-875D6F64A737","FX22049119")</f>
        <v>FX22049119</v>
      </c>
      <c r="F1691" t="s">
        <v>19</v>
      </c>
      <c r="G1691" t="s">
        <v>19</v>
      </c>
      <c r="H1691" t="s">
        <v>82</v>
      </c>
      <c r="I1691" t="s">
        <v>3623</v>
      </c>
      <c r="J1691">
        <v>28</v>
      </c>
      <c r="K1691" t="s">
        <v>84</v>
      </c>
      <c r="L1691" t="s">
        <v>85</v>
      </c>
      <c r="M1691" t="s">
        <v>86</v>
      </c>
      <c r="N1691">
        <v>1</v>
      </c>
      <c r="O1691" s="1">
        <v>44678.498773148145</v>
      </c>
      <c r="P1691" s="1">
        <v>44678.531805555554</v>
      </c>
      <c r="Q1691">
        <v>2618</v>
      </c>
      <c r="R1691">
        <v>236</v>
      </c>
      <c r="S1691" t="b">
        <v>0</v>
      </c>
      <c r="T1691" t="s">
        <v>87</v>
      </c>
      <c r="U1691" t="b">
        <v>0</v>
      </c>
      <c r="V1691" t="s">
        <v>88</v>
      </c>
      <c r="W1691" s="1">
        <v>44678.531805555554</v>
      </c>
      <c r="X1691">
        <v>72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28</v>
      </c>
      <c r="AE1691">
        <v>21</v>
      </c>
      <c r="AF1691">
        <v>0</v>
      </c>
      <c r="AG1691">
        <v>4</v>
      </c>
      <c r="AH1691" t="s">
        <v>87</v>
      </c>
      <c r="AI1691" t="s">
        <v>87</v>
      </c>
      <c r="AJ1691" t="s">
        <v>87</v>
      </c>
      <c r="AK1691" t="s">
        <v>87</v>
      </c>
      <c r="AL1691" t="s">
        <v>87</v>
      </c>
      <c r="AM1691" t="s">
        <v>87</v>
      </c>
      <c r="AN1691" t="s">
        <v>87</v>
      </c>
      <c r="AO1691" t="s">
        <v>87</v>
      </c>
      <c r="AP1691" t="s">
        <v>87</v>
      </c>
      <c r="AQ1691" t="s">
        <v>87</v>
      </c>
      <c r="AR1691" t="s">
        <v>87</v>
      </c>
      <c r="AS1691" t="s">
        <v>87</v>
      </c>
      <c r="AT1691" t="s">
        <v>87</v>
      </c>
      <c r="AU1691" t="s">
        <v>87</v>
      </c>
      <c r="AV1691" t="s">
        <v>87</v>
      </c>
      <c r="AW1691" t="s">
        <v>87</v>
      </c>
      <c r="AX1691" t="s">
        <v>87</v>
      </c>
      <c r="AY1691" t="s">
        <v>87</v>
      </c>
      <c r="AZ1691" t="s">
        <v>87</v>
      </c>
      <c r="BA1691" t="s">
        <v>87</v>
      </c>
      <c r="BB1691" t="s">
        <v>87</v>
      </c>
      <c r="BC1691" t="s">
        <v>87</v>
      </c>
      <c r="BD1691" t="s">
        <v>87</v>
      </c>
      <c r="BE1691" t="s">
        <v>87</v>
      </c>
    </row>
    <row r="1692" spans="1:57" hidden="1" x14ac:dyDescent="0.45">
      <c r="A1692" t="s">
        <v>3624</v>
      </c>
      <c r="B1692" t="s">
        <v>79</v>
      </c>
      <c r="C1692" t="s">
        <v>3244</v>
      </c>
      <c r="D1692" t="s">
        <v>81</v>
      </c>
      <c r="E1692" s="2" t="str">
        <f>HYPERLINK("capsilon://?command=openfolder&amp;siteaddress=FAM.docvelocity-na8.net&amp;folderid=FX6E527D5F-ABD0-4BD7-8BCE-6C491BFD25E5","FX22048838")</f>
        <v>FX22048838</v>
      </c>
      <c r="F1692" t="s">
        <v>19</v>
      </c>
      <c r="G1692" t="s">
        <v>19</v>
      </c>
      <c r="H1692" t="s">
        <v>82</v>
      </c>
      <c r="I1692" t="s">
        <v>3625</v>
      </c>
      <c r="J1692">
        <v>0</v>
      </c>
      <c r="K1692" t="s">
        <v>84</v>
      </c>
      <c r="L1692" t="s">
        <v>85</v>
      </c>
      <c r="M1692" t="s">
        <v>86</v>
      </c>
      <c r="N1692">
        <v>2</v>
      </c>
      <c r="O1692" s="1">
        <v>44678.504062499997</v>
      </c>
      <c r="P1692" s="1">
        <v>44678.513425925928</v>
      </c>
      <c r="Q1692">
        <v>545</v>
      </c>
      <c r="R1692">
        <v>264</v>
      </c>
      <c r="S1692" t="b">
        <v>0</v>
      </c>
      <c r="T1692" t="s">
        <v>87</v>
      </c>
      <c r="U1692" t="b">
        <v>0</v>
      </c>
      <c r="V1692" t="s">
        <v>130</v>
      </c>
      <c r="W1692" s="1">
        <v>44678.512013888889</v>
      </c>
      <c r="X1692">
        <v>169</v>
      </c>
      <c r="Y1692">
        <v>9</v>
      </c>
      <c r="Z1692">
        <v>0</v>
      </c>
      <c r="AA1692">
        <v>9</v>
      </c>
      <c r="AB1692">
        <v>0</v>
      </c>
      <c r="AC1692">
        <v>2</v>
      </c>
      <c r="AD1692">
        <v>-9</v>
      </c>
      <c r="AE1692">
        <v>0</v>
      </c>
      <c r="AF1692">
        <v>0</v>
      </c>
      <c r="AG1692">
        <v>0</v>
      </c>
      <c r="AH1692" t="s">
        <v>115</v>
      </c>
      <c r="AI1692" s="1">
        <v>44678.513425925928</v>
      </c>
      <c r="AJ1692">
        <v>95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-9</v>
      </c>
      <c r="AQ1692">
        <v>0</v>
      </c>
      <c r="AR1692">
        <v>0</v>
      </c>
      <c r="AS1692">
        <v>0</v>
      </c>
      <c r="AT1692" t="s">
        <v>87</v>
      </c>
      <c r="AU1692" t="s">
        <v>87</v>
      </c>
      <c r="AV1692" t="s">
        <v>87</v>
      </c>
      <c r="AW1692" t="s">
        <v>87</v>
      </c>
      <c r="AX1692" t="s">
        <v>87</v>
      </c>
      <c r="AY1692" t="s">
        <v>87</v>
      </c>
      <c r="AZ1692" t="s">
        <v>87</v>
      </c>
      <c r="BA1692" t="s">
        <v>87</v>
      </c>
      <c r="BB1692" t="s">
        <v>87</v>
      </c>
      <c r="BC1692" t="s">
        <v>87</v>
      </c>
      <c r="BD1692" t="s">
        <v>87</v>
      </c>
      <c r="BE1692" t="s">
        <v>87</v>
      </c>
    </row>
    <row r="1693" spans="1:57" hidden="1" x14ac:dyDescent="0.45">
      <c r="A1693" t="s">
        <v>3626</v>
      </c>
      <c r="B1693" t="s">
        <v>79</v>
      </c>
      <c r="C1693" t="s">
        <v>1662</v>
      </c>
      <c r="D1693" t="s">
        <v>81</v>
      </c>
      <c r="E1693" s="2" t="str">
        <f>HYPERLINK("capsilon://?command=openfolder&amp;siteaddress=FAM.docvelocity-na8.net&amp;folderid=FX7610B626-2172-74C0-855C-A411960EE696","FX2204858")</f>
        <v>FX2204858</v>
      </c>
      <c r="F1693" t="s">
        <v>19</v>
      </c>
      <c r="G1693" t="s">
        <v>19</v>
      </c>
      <c r="H1693" t="s">
        <v>82</v>
      </c>
      <c r="I1693" t="s">
        <v>3627</v>
      </c>
      <c r="J1693">
        <v>0</v>
      </c>
      <c r="K1693" t="s">
        <v>84</v>
      </c>
      <c r="L1693" t="s">
        <v>85</v>
      </c>
      <c r="M1693" t="s">
        <v>86</v>
      </c>
      <c r="N1693">
        <v>2</v>
      </c>
      <c r="O1693" s="1">
        <v>44678.505115740743</v>
      </c>
      <c r="P1693" s="1">
        <v>44678.512326388889</v>
      </c>
      <c r="Q1693">
        <v>507</v>
      </c>
      <c r="R1693">
        <v>116</v>
      </c>
      <c r="S1693" t="b">
        <v>0</v>
      </c>
      <c r="T1693" t="s">
        <v>87</v>
      </c>
      <c r="U1693" t="b">
        <v>0</v>
      </c>
      <c r="V1693" t="s">
        <v>133</v>
      </c>
      <c r="W1693" s="1">
        <v>44678.510821759257</v>
      </c>
      <c r="X1693">
        <v>60</v>
      </c>
      <c r="Y1693">
        <v>0</v>
      </c>
      <c r="Z1693">
        <v>0</v>
      </c>
      <c r="AA1693">
        <v>0</v>
      </c>
      <c r="AB1693">
        <v>9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 t="s">
        <v>115</v>
      </c>
      <c r="AI1693" s="1">
        <v>44678.512326388889</v>
      </c>
      <c r="AJ1693">
        <v>56</v>
      </c>
      <c r="AK1693">
        <v>0</v>
      </c>
      <c r="AL1693">
        <v>0</v>
      </c>
      <c r="AM1693">
        <v>0</v>
      </c>
      <c r="AN1693">
        <v>9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 t="s">
        <v>87</v>
      </c>
      <c r="AU1693" t="s">
        <v>87</v>
      </c>
      <c r="AV1693" t="s">
        <v>87</v>
      </c>
      <c r="AW1693" t="s">
        <v>87</v>
      </c>
      <c r="AX1693" t="s">
        <v>87</v>
      </c>
      <c r="AY1693" t="s">
        <v>87</v>
      </c>
      <c r="AZ1693" t="s">
        <v>87</v>
      </c>
      <c r="BA1693" t="s">
        <v>87</v>
      </c>
      <c r="BB1693" t="s">
        <v>87</v>
      </c>
      <c r="BC1693" t="s">
        <v>87</v>
      </c>
      <c r="BD1693" t="s">
        <v>87</v>
      </c>
      <c r="BE1693" t="s">
        <v>87</v>
      </c>
    </row>
    <row r="1694" spans="1:57" hidden="1" x14ac:dyDescent="0.45">
      <c r="A1694" t="s">
        <v>3628</v>
      </c>
      <c r="B1694" t="s">
        <v>79</v>
      </c>
      <c r="C1694" t="s">
        <v>3244</v>
      </c>
      <c r="D1694" t="s">
        <v>81</v>
      </c>
      <c r="E1694" s="2" t="str">
        <f>HYPERLINK("capsilon://?command=openfolder&amp;siteaddress=FAM.docvelocity-na8.net&amp;folderid=FX6E527D5F-ABD0-4BD7-8BCE-6C491BFD25E5","FX22048838")</f>
        <v>FX22048838</v>
      </c>
      <c r="F1694" t="s">
        <v>19</v>
      </c>
      <c r="G1694" t="s">
        <v>19</v>
      </c>
      <c r="H1694" t="s">
        <v>82</v>
      </c>
      <c r="I1694" t="s">
        <v>3629</v>
      </c>
      <c r="J1694">
        <v>0</v>
      </c>
      <c r="K1694" t="s">
        <v>84</v>
      </c>
      <c r="L1694" t="s">
        <v>85</v>
      </c>
      <c r="M1694" t="s">
        <v>86</v>
      </c>
      <c r="N1694">
        <v>2</v>
      </c>
      <c r="O1694" s="1">
        <v>44678.505578703705</v>
      </c>
      <c r="P1694" s="1">
        <v>44678.513472222221</v>
      </c>
      <c r="Q1694">
        <v>597</v>
      </c>
      <c r="R1694">
        <v>85</v>
      </c>
      <c r="S1694" t="b">
        <v>0</v>
      </c>
      <c r="T1694" t="s">
        <v>87</v>
      </c>
      <c r="U1694" t="b">
        <v>0</v>
      </c>
      <c r="V1694" t="s">
        <v>133</v>
      </c>
      <c r="W1694" s="1">
        <v>44678.511932870373</v>
      </c>
      <c r="X1694">
        <v>20</v>
      </c>
      <c r="Y1694">
        <v>0</v>
      </c>
      <c r="Z1694">
        <v>0</v>
      </c>
      <c r="AA1694">
        <v>0</v>
      </c>
      <c r="AB1694">
        <v>9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 t="s">
        <v>99</v>
      </c>
      <c r="AI1694" s="1">
        <v>44678.513472222221</v>
      </c>
      <c r="AJ1694">
        <v>32</v>
      </c>
      <c r="AK1694">
        <v>0</v>
      </c>
      <c r="AL1694">
        <v>0</v>
      </c>
      <c r="AM1694">
        <v>0</v>
      </c>
      <c r="AN1694">
        <v>9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 t="s">
        <v>87</v>
      </c>
      <c r="AU1694" t="s">
        <v>87</v>
      </c>
      <c r="AV1694" t="s">
        <v>87</v>
      </c>
      <c r="AW1694" t="s">
        <v>87</v>
      </c>
      <c r="AX1694" t="s">
        <v>87</v>
      </c>
      <c r="AY1694" t="s">
        <v>87</v>
      </c>
      <c r="AZ1694" t="s">
        <v>87</v>
      </c>
      <c r="BA1694" t="s">
        <v>87</v>
      </c>
      <c r="BB1694" t="s">
        <v>87</v>
      </c>
      <c r="BC1694" t="s">
        <v>87</v>
      </c>
      <c r="BD1694" t="s">
        <v>87</v>
      </c>
      <c r="BE1694" t="s">
        <v>87</v>
      </c>
    </row>
    <row r="1695" spans="1:57" hidden="1" x14ac:dyDescent="0.45">
      <c r="A1695" t="s">
        <v>3630</v>
      </c>
      <c r="B1695" t="s">
        <v>79</v>
      </c>
      <c r="C1695" t="s">
        <v>3631</v>
      </c>
      <c r="D1695" t="s">
        <v>81</v>
      </c>
      <c r="E1695" s="2" t="str">
        <f>HYPERLINK("capsilon://?command=openfolder&amp;siteaddress=FAM.docvelocity-na8.net&amp;folderid=FX5E059B69-F1F6-CF74-15C6-C54997FFF4E8","FX220410090")</f>
        <v>FX220410090</v>
      </c>
      <c r="F1695" t="s">
        <v>19</v>
      </c>
      <c r="G1695" t="s">
        <v>19</v>
      </c>
      <c r="H1695" t="s">
        <v>82</v>
      </c>
      <c r="I1695" t="s">
        <v>3632</v>
      </c>
      <c r="J1695">
        <v>111</v>
      </c>
      <c r="K1695" t="s">
        <v>84</v>
      </c>
      <c r="L1695" t="s">
        <v>85</v>
      </c>
      <c r="M1695" t="s">
        <v>86</v>
      </c>
      <c r="N1695">
        <v>1</v>
      </c>
      <c r="O1695" s="1">
        <v>44678.511134259257</v>
      </c>
      <c r="P1695" s="1">
        <v>44678.533391203702</v>
      </c>
      <c r="Q1695">
        <v>1584</v>
      </c>
      <c r="R1695">
        <v>339</v>
      </c>
      <c r="S1695" t="b">
        <v>0</v>
      </c>
      <c r="T1695" t="s">
        <v>87</v>
      </c>
      <c r="U1695" t="b">
        <v>0</v>
      </c>
      <c r="V1695" t="s">
        <v>88</v>
      </c>
      <c r="W1695" s="1">
        <v>44678.533391203702</v>
      </c>
      <c r="X1695">
        <v>137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111</v>
      </c>
      <c r="AE1695">
        <v>99</v>
      </c>
      <c r="AF1695">
        <v>0</v>
      </c>
      <c r="AG1695">
        <v>4</v>
      </c>
      <c r="AH1695" t="s">
        <v>87</v>
      </c>
      <c r="AI1695" t="s">
        <v>87</v>
      </c>
      <c r="AJ1695" t="s">
        <v>87</v>
      </c>
      <c r="AK1695" t="s">
        <v>87</v>
      </c>
      <c r="AL1695" t="s">
        <v>87</v>
      </c>
      <c r="AM1695" t="s">
        <v>87</v>
      </c>
      <c r="AN1695" t="s">
        <v>87</v>
      </c>
      <c r="AO1695" t="s">
        <v>87</v>
      </c>
      <c r="AP1695" t="s">
        <v>87</v>
      </c>
      <c r="AQ1695" t="s">
        <v>87</v>
      </c>
      <c r="AR1695" t="s">
        <v>87</v>
      </c>
      <c r="AS1695" t="s">
        <v>87</v>
      </c>
      <c r="AT1695" t="s">
        <v>87</v>
      </c>
      <c r="AU1695" t="s">
        <v>87</v>
      </c>
      <c r="AV1695" t="s">
        <v>87</v>
      </c>
      <c r="AW1695" t="s">
        <v>87</v>
      </c>
      <c r="AX1695" t="s">
        <v>87</v>
      </c>
      <c r="AY1695" t="s">
        <v>87</v>
      </c>
      <c r="AZ1695" t="s">
        <v>87</v>
      </c>
      <c r="BA1695" t="s">
        <v>87</v>
      </c>
      <c r="BB1695" t="s">
        <v>87</v>
      </c>
      <c r="BC1695" t="s">
        <v>87</v>
      </c>
      <c r="BD1695" t="s">
        <v>87</v>
      </c>
      <c r="BE1695" t="s">
        <v>87</v>
      </c>
    </row>
    <row r="1696" spans="1:57" hidden="1" x14ac:dyDescent="0.45">
      <c r="A1696" t="s">
        <v>3633</v>
      </c>
      <c r="B1696" t="s">
        <v>79</v>
      </c>
      <c r="C1696" t="s">
        <v>2201</v>
      </c>
      <c r="D1696" t="s">
        <v>81</v>
      </c>
      <c r="E1696" s="2" t="str">
        <f>HYPERLINK("capsilon://?command=openfolder&amp;siteaddress=FAM.docvelocity-na8.net&amp;folderid=FX182E4AC0-8FDC-043E-8820-F46DBBDEBC9A","FX22031976")</f>
        <v>FX22031976</v>
      </c>
      <c r="F1696" t="s">
        <v>19</v>
      </c>
      <c r="G1696" t="s">
        <v>19</v>
      </c>
      <c r="H1696" t="s">
        <v>82</v>
      </c>
      <c r="I1696" t="s">
        <v>3634</v>
      </c>
      <c r="J1696">
        <v>0</v>
      </c>
      <c r="K1696" t="s">
        <v>84</v>
      </c>
      <c r="L1696" t="s">
        <v>85</v>
      </c>
      <c r="M1696" t="s">
        <v>86</v>
      </c>
      <c r="N1696">
        <v>2</v>
      </c>
      <c r="O1696" s="1">
        <v>44678.523275462961</v>
      </c>
      <c r="P1696" s="1">
        <v>44678.581250000003</v>
      </c>
      <c r="Q1696">
        <v>4089</v>
      </c>
      <c r="R1696">
        <v>920</v>
      </c>
      <c r="S1696" t="b">
        <v>0</v>
      </c>
      <c r="T1696" t="s">
        <v>87</v>
      </c>
      <c r="U1696" t="b">
        <v>0</v>
      </c>
      <c r="V1696" t="s">
        <v>531</v>
      </c>
      <c r="W1696" s="1">
        <v>44678.531342592592</v>
      </c>
      <c r="X1696">
        <v>694</v>
      </c>
      <c r="Y1696">
        <v>52</v>
      </c>
      <c r="Z1696">
        <v>0</v>
      </c>
      <c r="AA1696">
        <v>52</v>
      </c>
      <c r="AB1696">
        <v>0</v>
      </c>
      <c r="AC1696">
        <v>47</v>
      </c>
      <c r="AD1696">
        <v>-52</v>
      </c>
      <c r="AE1696">
        <v>0</v>
      </c>
      <c r="AF1696">
        <v>0</v>
      </c>
      <c r="AG1696">
        <v>0</v>
      </c>
      <c r="AH1696" t="s">
        <v>190</v>
      </c>
      <c r="AI1696" s="1">
        <v>44678.581250000003</v>
      </c>
      <c r="AJ1696">
        <v>226</v>
      </c>
      <c r="AK1696">
        <v>2</v>
      </c>
      <c r="AL1696">
        <v>0</v>
      </c>
      <c r="AM1696">
        <v>2</v>
      </c>
      <c r="AN1696">
        <v>0</v>
      </c>
      <c r="AO1696">
        <v>2</v>
      </c>
      <c r="AP1696">
        <v>-54</v>
      </c>
      <c r="AQ1696">
        <v>0</v>
      </c>
      <c r="AR1696">
        <v>0</v>
      </c>
      <c r="AS1696">
        <v>0</v>
      </c>
      <c r="AT1696" t="s">
        <v>87</v>
      </c>
      <c r="AU1696" t="s">
        <v>87</v>
      </c>
      <c r="AV1696" t="s">
        <v>87</v>
      </c>
      <c r="AW1696" t="s">
        <v>87</v>
      </c>
      <c r="AX1696" t="s">
        <v>87</v>
      </c>
      <c r="AY1696" t="s">
        <v>87</v>
      </c>
      <c r="AZ1696" t="s">
        <v>87</v>
      </c>
      <c r="BA1696" t="s">
        <v>87</v>
      </c>
      <c r="BB1696" t="s">
        <v>87</v>
      </c>
      <c r="BC1696" t="s">
        <v>87</v>
      </c>
      <c r="BD1696" t="s">
        <v>87</v>
      </c>
      <c r="BE1696" t="s">
        <v>87</v>
      </c>
    </row>
    <row r="1697" spans="1:57" hidden="1" x14ac:dyDescent="0.45">
      <c r="A1697" t="s">
        <v>3635</v>
      </c>
      <c r="B1697" t="s">
        <v>79</v>
      </c>
      <c r="C1697" t="s">
        <v>3636</v>
      </c>
      <c r="D1697" t="s">
        <v>81</v>
      </c>
      <c r="E1697" s="2" t="str">
        <f>HYPERLINK("capsilon://?command=openfolder&amp;siteaddress=FAM.docvelocity-na8.net&amp;folderid=FX8881C2F7-C8E4-8EAD-00F6-795D909976EF","FX22049931")</f>
        <v>FX22049931</v>
      </c>
      <c r="F1697" t="s">
        <v>19</v>
      </c>
      <c r="G1697" t="s">
        <v>19</v>
      </c>
      <c r="H1697" t="s">
        <v>82</v>
      </c>
      <c r="I1697" t="s">
        <v>3637</v>
      </c>
      <c r="J1697">
        <v>420</v>
      </c>
      <c r="K1697" t="s">
        <v>84</v>
      </c>
      <c r="L1697" t="s">
        <v>85</v>
      </c>
      <c r="M1697" t="s">
        <v>86</v>
      </c>
      <c r="N1697">
        <v>1</v>
      </c>
      <c r="O1697" s="1">
        <v>44678.523773148147</v>
      </c>
      <c r="P1697" s="1">
        <v>44678.535231481481</v>
      </c>
      <c r="Q1697">
        <v>646</v>
      </c>
      <c r="R1697">
        <v>344</v>
      </c>
      <c r="S1697" t="b">
        <v>0</v>
      </c>
      <c r="T1697" t="s">
        <v>87</v>
      </c>
      <c r="U1697" t="b">
        <v>0</v>
      </c>
      <c r="V1697" t="s">
        <v>88</v>
      </c>
      <c r="W1697" s="1">
        <v>44678.535231481481</v>
      </c>
      <c r="X1697">
        <v>158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420</v>
      </c>
      <c r="AE1697">
        <v>401</v>
      </c>
      <c r="AF1697">
        <v>0</v>
      </c>
      <c r="AG1697">
        <v>11</v>
      </c>
      <c r="AH1697" t="s">
        <v>87</v>
      </c>
      <c r="AI1697" t="s">
        <v>87</v>
      </c>
      <c r="AJ1697" t="s">
        <v>87</v>
      </c>
      <c r="AK1697" t="s">
        <v>87</v>
      </c>
      <c r="AL1697" t="s">
        <v>87</v>
      </c>
      <c r="AM1697" t="s">
        <v>87</v>
      </c>
      <c r="AN1697" t="s">
        <v>87</v>
      </c>
      <c r="AO1697" t="s">
        <v>87</v>
      </c>
      <c r="AP1697" t="s">
        <v>87</v>
      </c>
      <c r="AQ1697" t="s">
        <v>87</v>
      </c>
      <c r="AR1697" t="s">
        <v>87</v>
      </c>
      <c r="AS1697" t="s">
        <v>87</v>
      </c>
      <c r="AT1697" t="s">
        <v>87</v>
      </c>
      <c r="AU1697" t="s">
        <v>87</v>
      </c>
      <c r="AV1697" t="s">
        <v>87</v>
      </c>
      <c r="AW1697" t="s">
        <v>87</v>
      </c>
      <c r="AX1697" t="s">
        <v>87</v>
      </c>
      <c r="AY1697" t="s">
        <v>87</v>
      </c>
      <c r="AZ1697" t="s">
        <v>87</v>
      </c>
      <c r="BA1697" t="s">
        <v>87</v>
      </c>
      <c r="BB1697" t="s">
        <v>87</v>
      </c>
      <c r="BC1697" t="s">
        <v>87</v>
      </c>
      <c r="BD1697" t="s">
        <v>87</v>
      </c>
      <c r="BE1697" t="s">
        <v>87</v>
      </c>
    </row>
    <row r="1698" spans="1:57" hidden="1" x14ac:dyDescent="0.45">
      <c r="A1698" t="s">
        <v>3638</v>
      </c>
      <c r="B1698" t="s">
        <v>79</v>
      </c>
      <c r="C1698" t="s">
        <v>3620</v>
      </c>
      <c r="D1698" t="s">
        <v>81</v>
      </c>
      <c r="E1698" s="2" t="str">
        <f>HYPERLINK("capsilon://?command=openfolder&amp;siteaddress=FAM.docvelocity-na8.net&amp;folderid=FX70F172AD-17B9-96E3-51AD-875D6F64A737","FX22049119")</f>
        <v>FX22049119</v>
      </c>
      <c r="F1698" t="s">
        <v>19</v>
      </c>
      <c r="G1698" t="s">
        <v>19</v>
      </c>
      <c r="H1698" t="s">
        <v>82</v>
      </c>
      <c r="I1698" t="s">
        <v>3621</v>
      </c>
      <c r="J1698">
        <v>219</v>
      </c>
      <c r="K1698" t="s">
        <v>84</v>
      </c>
      <c r="L1698" t="s">
        <v>85</v>
      </c>
      <c r="M1698" t="s">
        <v>86</v>
      </c>
      <c r="N1698">
        <v>2</v>
      </c>
      <c r="O1698" s="1">
        <v>44678.531585648147</v>
      </c>
      <c r="P1698" s="1">
        <v>44678.564525462964</v>
      </c>
      <c r="Q1698">
        <v>858</v>
      </c>
      <c r="R1698">
        <v>1988</v>
      </c>
      <c r="S1698" t="b">
        <v>0</v>
      </c>
      <c r="T1698" t="s">
        <v>87</v>
      </c>
      <c r="U1698" t="b">
        <v>1</v>
      </c>
      <c r="V1698" t="s">
        <v>531</v>
      </c>
      <c r="W1698" s="1">
        <v>44678.547337962962</v>
      </c>
      <c r="X1698">
        <v>1354</v>
      </c>
      <c r="Y1698">
        <v>199</v>
      </c>
      <c r="Z1698">
        <v>0</v>
      </c>
      <c r="AA1698">
        <v>199</v>
      </c>
      <c r="AB1698">
        <v>0</v>
      </c>
      <c r="AC1698">
        <v>48</v>
      </c>
      <c r="AD1698">
        <v>20</v>
      </c>
      <c r="AE1698">
        <v>0</v>
      </c>
      <c r="AF1698">
        <v>0</v>
      </c>
      <c r="AG1698">
        <v>0</v>
      </c>
      <c r="AH1698" t="s">
        <v>182</v>
      </c>
      <c r="AI1698" s="1">
        <v>44678.564525462964</v>
      </c>
      <c r="AJ1698">
        <v>621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20</v>
      </c>
      <c r="AQ1698">
        <v>0</v>
      </c>
      <c r="AR1698">
        <v>0</v>
      </c>
      <c r="AS1698">
        <v>0</v>
      </c>
      <c r="AT1698" t="s">
        <v>87</v>
      </c>
      <c r="AU1698" t="s">
        <v>87</v>
      </c>
      <c r="AV1698" t="s">
        <v>87</v>
      </c>
      <c r="AW1698" t="s">
        <v>87</v>
      </c>
      <c r="AX1698" t="s">
        <v>87</v>
      </c>
      <c r="AY1698" t="s">
        <v>87</v>
      </c>
      <c r="AZ1698" t="s">
        <v>87</v>
      </c>
      <c r="BA1698" t="s">
        <v>87</v>
      </c>
      <c r="BB1698" t="s">
        <v>87</v>
      </c>
      <c r="BC1698" t="s">
        <v>87</v>
      </c>
      <c r="BD1698" t="s">
        <v>87</v>
      </c>
      <c r="BE1698" t="s">
        <v>87</v>
      </c>
    </row>
    <row r="1699" spans="1:57" hidden="1" x14ac:dyDescent="0.45">
      <c r="A1699" t="s">
        <v>3639</v>
      </c>
      <c r="B1699" t="s">
        <v>79</v>
      </c>
      <c r="C1699" t="s">
        <v>3620</v>
      </c>
      <c r="D1699" t="s">
        <v>81</v>
      </c>
      <c r="E1699" s="2" t="str">
        <f>HYPERLINK("capsilon://?command=openfolder&amp;siteaddress=FAM.docvelocity-na8.net&amp;folderid=FX70F172AD-17B9-96E3-51AD-875D6F64A737","FX22049119")</f>
        <v>FX22049119</v>
      </c>
      <c r="F1699" t="s">
        <v>19</v>
      </c>
      <c r="G1699" t="s">
        <v>19</v>
      </c>
      <c r="H1699" t="s">
        <v>82</v>
      </c>
      <c r="I1699" t="s">
        <v>3623</v>
      </c>
      <c r="J1699">
        <v>112</v>
      </c>
      <c r="K1699" t="s">
        <v>84</v>
      </c>
      <c r="L1699" t="s">
        <v>85</v>
      </c>
      <c r="M1699" t="s">
        <v>86</v>
      </c>
      <c r="N1699">
        <v>2</v>
      </c>
      <c r="O1699" s="1">
        <v>44678.532581018517</v>
      </c>
      <c r="P1699" s="1">
        <v>44678.569861111115</v>
      </c>
      <c r="Q1699">
        <v>970</v>
      </c>
      <c r="R1699">
        <v>2251</v>
      </c>
      <c r="S1699" t="b">
        <v>0</v>
      </c>
      <c r="T1699" t="s">
        <v>87</v>
      </c>
      <c r="U1699" t="b">
        <v>1</v>
      </c>
      <c r="V1699" t="s">
        <v>158</v>
      </c>
      <c r="W1699" s="1">
        <v>44678.557430555556</v>
      </c>
      <c r="X1699">
        <v>1744</v>
      </c>
      <c r="Y1699">
        <v>84</v>
      </c>
      <c r="Z1699">
        <v>0</v>
      </c>
      <c r="AA1699">
        <v>84</v>
      </c>
      <c r="AB1699">
        <v>0</v>
      </c>
      <c r="AC1699">
        <v>44</v>
      </c>
      <c r="AD1699">
        <v>28</v>
      </c>
      <c r="AE1699">
        <v>0</v>
      </c>
      <c r="AF1699">
        <v>0</v>
      </c>
      <c r="AG1699">
        <v>0</v>
      </c>
      <c r="AH1699" t="s">
        <v>182</v>
      </c>
      <c r="AI1699" s="1">
        <v>44678.569861111115</v>
      </c>
      <c r="AJ1699">
        <v>460</v>
      </c>
      <c r="AK1699">
        <v>1</v>
      </c>
      <c r="AL1699">
        <v>0</v>
      </c>
      <c r="AM1699">
        <v>1</v>
      </c>
      <c r="AN1699">
        <v>0</v>
      </c>
      <c r="AO1699">
        <v>1</v>
      </c>
      <c r="AP1699">
        <v>27</v>
      </c>
      <c r="AQ1699">
        <v>0</v>
      </c>
      <c r="AR1699">
        <v>0</v>
      </c>
      <c r="AS1699">
        <v>0</v>
      </c>
      <c r="AT1699" t="s">
        <v>87</v>
      </c>
      <c r="AU1699" t="s">
        <v>87</v>
      </c>
      <c r="AV1699" t="s">
        <v>87</v>
      </c>
      <c r="AW1699" t="s">
        <v>87</v>
      </c>
      <c r="AX1699" t="s">
        <v>87</v>
      </c>
      <c r="AY1699" t="s">
        <v>87</v>
      </c>
      <c r="AZ1699" t="s">
        <v>87</v>
      </c>
      <c r="BA1699" t="s">
        <v>87</v>
      </c>
      <c r="BB1699" t="s">
        <v>87</v>
      </c>
      <c r="BC1699" t="s">
        <v>87</v>
      </c>
      <c r="BD1699" t="s">
        <v>87</v>
      </c>
      <c r="BE1699" t="s">
        <v>87</v>
      </c>
    </row>
    <row r="1700" spans="1:57" hidden="1" x14ac:dyDescent="0.45">
      <c r="A1700" t="s">
        <v>3640</v>
      </c>
      <c r="B1700" t="s">
        <v>79</v>
      </c>
      <c r="C1700" t="s">
        <v>3631</v>
      </c>
      <c r="D1700" t="s">
        <v>81</v>
      </c>
      <c r="E1700" s="2" t="str">
        <f>HYPERLINK("capsilon://?command=openfolder&amp;siteaddress=FAM.docvelocity-na8.net&amp;folderid=FX5E059B69-F1F6-CF74-15C6-C54997FFF4E8","FX220410090")</f>
        <v>FX220410090</v>
      </c>
      <c r="F1700" t="s">
        <v>19</v>
      </c>
      <c r="G1700" t="s">
        <v>19</v>
      </c>
      <c r="H1700" t="s">
        <v>82</v>
      </c>
      <c r="I1700" t="s">
        <v>3632</v>
      </c>
      <c r="J1700">
        <v>163</v>
      </c>
      <c r="K1700" t="s">
        <v>84</v>
      </c>
      <c r="L1700" t="s">
        <v>85</v>
      </c>
      <c r="M1700" t="s">
        <v>86</v>
      </c>
      <c r="N1700">
        <v>2</v>
      </c>
      <c r="O1700" s="1">
        <v>44678.534155092595</v>
      </c>
      <c r="P1700" s="1">
        <v>44678.578761574077</v>
      </c>
      <c r="Q1700">
        <v>2173</v>
      </c>
      <c r="R1700">
        <v>1681</v>
      </c>
      <c r="S1700" t="b">
        <v>0</v>
      </c>
      <c r="T1700" t="s">
        <v>87</v>
      </c>
      <c r="U1700" t="b">
        <v>1</v>
      </c>
      <c r="V1700" t="s">
        <v>148</v>
      </c>
      <c r="W1700" s="1">
        <v>44678.545844907407</v>
      </c>
      <c r="X1700">
        <v>913</v>
      </c>
      <c r="Y1700">
        <v>134</v>
      </c>
      <c r="Z1700">
        <v>0</v>
      </c>
      <c r="AA1700">
        <v>134</v>
      </c>
      <c r="AB1700">
        <v>0</v>
      </c>
      <c r="AC1700">
        <v>4</v>
      </c>
      <c r="AD1700">
        <v>29</v>
      </c>
      <c r="AE1700">
        <v>0</v>
      </c>
      <c r="AF1700">
        <v>0</v>
      </c>
      <c r="AG1700">
        <v>0</v>
      </c>
      <c r="AH1700" t="s">
        <v>182</v>
      </c>
      <c r="AI1700" s="1">
        <v>44678.578761574077</v>
      </c>
      <c r="AJ1700">
        <v>768</v>
      </c>
      <c r="AK1700">
        <v>2</v>
      </c>
      <c r="AL1700">
        <v>0</v>
      </c>
      <c r="AM1700">
        <v>2</v>
      </c>
      <c r="AN1700">
        <v>0</v>
      </c>
      <c r="AO1700">
        <v>2</v>
      </c>
      <c r="AP1700">
        <v>27</v>
      </c>
      <c r="AQ1700">
        <v>0</v>
      </c>
      <c r="AR1700">
        <v>0</v>
      </c>
      <c r="AS1700">
        <v>0</v>
      </c>
      <c r="AT1700" t="s">
        <v>87</v>
      </c>
      <c r="AU1700" t="s">
        <v>87</v>
      </c>
      <c r="AV1700" t="s">
        <v>87</v>
      </c>
      <c r="AW1700" t="s">
        <v>87</v>
      </c>
      <c r="AX1700" t="s">
        <v>87</v>
      </c>
      <c r="AY1700" t="s">
        <v>87</v>
      </c>
      <c r="AZ1700" t="s">
        <v>87</v>
      </c>
      <c r="BA1700" t="s">
        <v>87</v>
      </c>
      <c r="BB1700" t="s">
        <v>87</v>
      </c>
      <c r="BC1700" t="s">
        <v>87</v>
      </c>
      <c r="BD1700" t="s">
        <v>87</v>
      </c>
      <c r="BE1700" t="s">
        <v>87</v>
      </c>
    </row>
    <row r="1701" spans="1:57" hidden="1" x14ac:dyDescent="0.45">
      <c r="A1701" t="s">
        <v>3641</v>
      </c>
      <c r="B1701" t="s">
        <v>79</v>
      </c>
      <c r="C1701" t="s">
        <v>3636</v>
      </c>
      <c r="D1701" t="s">
        <v>81</v>
      </c>
      <c r="E1701" s="2" t="str">
        <f>HYPERLINK("capsilon://?command=openfolder&amp;siteaddress=FAM.docvelocity-na8.net&amp;folderid=FX8881C2F7-C8E4-8EAD-00F6-795D909976EF","FX22049931")</f>
        <v>FX22049931</v>
      </c>
      <c r="F1701" t="s">
        <v>19</v>
      </c>
      <c r="G1701" t="s">
        <v>19</v>
      </c>
      <c r="H1701" t="s">
        <v>82</v>
      </c>
      <c r="I1701" t="s">
        <v>3637</v>
      </c>
      <c r="J1701">
        <v>632</v>
      </c>
      <c r="K1701" t="s">
        <v>84</v>
      </c>
      <c r="L1701" t="s">
        <v>85</v>
      </c>
      <c r="M1701" t="s">
        <v>86</v>
      </c>
      <c r="N1701">
        <v>2</v>
      </c>
      <c r="O1701" s="1">
        <v>44678.536296296297</v>
      </c>
      <c r="P1701" s="1">
        <v>44678.625509259262</v>
      </c>
      <c r="Q1701">
        <v>1074</v>
      </c>
      <c r="R1701">
        <v>6634</v>
      </c>
      <c r="S1701" t="b">
        <v>0</v>
      </c>
      <c r="T1701" t="s">
        <v>87</v>
      </c>
      <c r="U1701" t="b">
        <v>1</v>
      </c>
      <c r="V1701" t="s">
        <v>1549</v>
      </c>
      <c r="W1701" s="1">
        <v>44678.591990740744</v>
      </c>
      <c r="X1701">
        <v>4167</v>
      </c>
      <c r="Y1701">
        <v>543</v>
      </c>
      <c r="Z1701">
        <v>0</v>
      </c>
      <c r="AA1701">
        <v>543</v>
      </c>
      <c r="AB1701">
        <v>0</v>
      </c>
      <c r="AC1701">
        <v>150</v>
      </c>
      <c r="AD1701">
        <v>89</v>
      </c>
      <c r="AE1701">
        <v>0</v>
      </c>
      <c r="AF1701">
        <v>0</v>
      </c>
      <c r="AG1701">
        <v>0</v>
      </c>
      <c r="AH1701" t="s">
        <v>182</v>
      </c>
      <c r="AI1701" s="1">
        <v>44678.625509259262</v>
      </c>
      <c r="AJ1701">
        <v>2467</v>
      </c>
      <c r="AK1701">
        <v>6</v>
      </c>
      <c r="AL1701">
        <v>0</v>
      </c>
      <c r="AM1701">
        <v>6</v>
      </c>
      <c r="AN1701">
        <v>0</v>
      </c>
      <c r="AO1701">
        <v>6</v>
      </c>
      <c r="AP1701">
        <v>83</v>
      </c>
      <c r="AQ1701">
        <v>0</v>
      </c>
      <c r="AR1701">
        <v>0</v>
      </c>
      <c r="AS1701">
        <v>0</v>
      </c>
      <c r="AT1701" t="s">
        <v>87</v>
      </c>
      <c r="AU1701" t="s">
        <v>87</v>
      </c>
      <c r="AV1701" t="s">
        <v>87</v>
      </c>
      <c r="AW1701" t="s">
        <v>87</v>
      </c>
      <c r="AX1701" t="s">
        <v>87</v>
      </c>
      <c r="AY1701" t="s">
        <v>87</v>
      </c>
      <c r="AZ1701" t="s">
        <v>87</v>
      </c>
      <c r="BA1701" t="s">
        <v>87</v>
      </c>
      <c r="BB1701" t="s">
        <v>87</v>
      </c>
      <c r="BC1701" t="s">
        <v>87</v>
      </c>
      <c r="BD1701" t="s">
        <v>87</v>
      </c>
      <c r="BE1701" t="s">
        <v>87</v>
      </c>
    </row>
    <row r="1702" spans="1:57" hidden="1" x14ac:dyDescent="0.45">
      <c r="A1702" t="s">
        <v>3642</v>
      </c>
      <c r="B1702" t="s">
        <v>79</v>
      </c>
      <c r="C1702" t="s">
        <v>925</v>
      </c>
      <c r="D1702" t="s">
        <v>81</v>
      </c>
      <c r="E1702" s="2" t="str">
        <f>HYPERLINK("capsilon://?command=openfolder&amp;siteaddress=FAM.docvelocity-na8.net&amp;folderid=FXAAF998AA-3AE7-DAD2-AA09-12B6AB05D017","FX220314037")</f>
        <v>FX220314037</v>
      </c>
      <c r="F1702" t="s">
        <v>19</v>
      </c>
      <c r="G1702" t="s">
        <v>19</v>
      </c>
      <c r="H1702" t="s">
        <v>82</v>
      </c>
      <c r="I1702" t="s">
        <v>3643</v>
      </c>
      <c r="J1702">
        <v>151</v>
      </c>
      <c r="K1702" t="s">
        <v>84</v>
      </c>
      <c r="L1702" t="s">
        <v>85</v>
      </c>
      <c r="M1702" t="s">
        <v>86</v>
      </c>
      <c r="N1702">
        <v>1</v>
      </c>
      <c r="O1702" s="1">
        <v>44655.714479166665</v>
      </c>
      <c r="P1702" s="1">
        <v>44655.73777777778</v>
      </c>
      <c r="Q1702">
        <v>993</v>
      </c>
      <c r="R1702">
        <v>1020</v>
      </c>
      <c r="S1702" t="b">
        <v>0</v>
      </c>
      <c r="T1702" t="s">
        <v>87</v>
      </c>
      <c r="U1702" t="b">
        <v>0</v>
      </c>
      <c r="V1702" t="s">
        <v>88</v>
      </c>
      <c r="W1702" s="1">
        <v>44655.73777777778</v>
      </c>
      <c r="X1702">
        <v>343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151</v>
      </c>
      <c r="AE1702">
        <v>132</v>
      </c>
      <c r="AF1702">
        <v>0</v>
      </c>
      <c r="AG1702">
        <v>9</v>
      </c>
      <c r="AH1702" t="s">
        <v>87</v>
      </c>
      <c r="AI1702" t="s">
        <v>87</v>
      </c>
      <c r="AJ1702" t="s">
        <v>87</v>
      </c>
      <c r="AK1702" t="s">
        <v>87</v>
      </c>
      <c r="AL1702" t="s">
        <v>87</v>
      </c>
      <c r="AM1702" t="s">
        <v>87</v>
      </c>
      <c r="AN1702" t="s">
        <v>87</v>
      </c>
      <c r="AO1702" t="s">
        <v>87</v>
      </c>
      <c r="AP1702" t="s">
        <v>87</v>
      </c>
      <c r="AQ1702" t="s">
        <v>87</v>
      </c>
      <c r="AR1702" t="s">
        <v>87</v>
      </c>
      <c r="AS1702" t="s">
        <v>87</v>
      </c>
      <c r="AT1702" t="s">
        <v>87</v>
      </c>
      <c r="AU1702" t="s">
        <v>87</v>
      </c>
      <c r="AV1702" t="s">
        <v>87</v>
      </c>
      <c r="AW1702" t="s">
        <v>87</v>
      </c>
      <c r="AX1702" t="s">
        <v>87</v>
      </c>
      <c r="AY1702" t="s">
        <v>87</v>
      </c>
      <c r="AZ1702" t="s">
        <v>87</v>
      </c>
      <c r="BA1702" t="s">
        <v>87</v>
      </c>
      <c r="BB1702" t="s">
        <v>87</v>
      </c>
      <c r="BC1702" t="s">
        <v>87</v>
      </c>
      <c r="BD1702" t="s">
        <v>87</v>
      </c>
      <c r="BE1702" t="s">
        <v>87</v>
      </c>
    </row>
    <row r="1703" spans="1:57" hidden="1" x14ac:dyDescent="0.45">
      <c r="A1703" t="s">
        <v>3644</v>
      </c>
      <c r="B1703" t="s">
        <v>79</v>
      </c>
      <c r="C1703" t="s">
        <v>3367</v>
      </c>
      <c r="D1703" t="s">
        <v>81</v>
      </c>
      <c r="E1703" s="2" t="str">
        <f>HYPERLINK("capsilon://?command=openfolder&amp;siteaddress=FAM.docvelocity-na8.net&amp;folderid=FX086FBD6F-0FFC-6B6A-4ED4-06DFAECC2057","FX220311318")</f>
        <v>FX220311318</v>
      </c>
      <c r="F1703" t="s">
        <v>19</v>
      </c>
      <c r="G1703" t="s">
        <v>19</v>
      </c>
      <c r="H1703" t="s">
        <v>82</v>
      </c>
      <c r="I1703" t="s">
        <v>3368</v>
      </c>
      <c r="J1703">
        <v>0</v>
      </c>
      <c r="K1703" t="s">
        <v>84</v>
      </c>
      <c r="L1703" t="s">
        <v>85</v>
      </c>
      <c r="M1703" t="s">
        <v>86</v>
      </c>
      <c r="N1703">
        <v>2</v>
      </c>
      <c r="O1703" s="1">
        <v>44655.715196759258</v>
      </c>
      <c r="P1703" s="1">
        <v>44655.738749999997</v>
      </c>
      <c r="Q1703">
        <v>169</v>
      </c>
      <c r="R1703">
        <v>1866</v>
      </c>
      <c r="S1703" t="b">
        <v>0</v>
      </c>
      <c r="T1703" t="s">
        <v>87</v>
      </c>
      <c r="U1703" t="b">
        <v>1</v>
      </c>
      <c r="V1703" t="s">
        <v>158</v>
      </c>
      <c r="W1703" s="1">
        <v>44655.728067129632</v>
      </c>
      <c r="X1703">
        <v>1041</v>
      </c>
      <c r="Y1703">
        <v>148</v>
      </c>
      <c r="Z1703">
        <v>0</v>
      </c>
      <c r="AA1703">
        <v>148</v>
      </c>
      <c r="AB1703">
        <v>0</v>
      </c>
      <c r="AC1703">
        <v>86</v>
      </c>
      <c r="AD1703">
        <v>-148</v>
      </c>
      <c r="AE1703">
        <v>0</v>
      </c>
      <c r="AF1703">
        <v>0</v>
      </c>
      <c r="AG1703">
        <v>0</v>
      </c>
      <c r="AH1703" t="s">
        <v>182</v>
      </c>
      <c r="AI1703" s="1">
        <v>44655.738749999997</v>
      </c>
      <c r="AJ1703">
        <v>825</v>
      </c>
      <c r="AK1703">
        <v>6</v>
      </c>
      <c r="AL1703">
        <v>0</v>
      </c>
      <c r="AM1703">
        <v>6</v>
      </c>
      <c r="AN1703">
        <v>0</v>
      </c>
      <c r="AO1703">
        <v>6</v>
      </c>
      <c r="AP1703">
        <v>-154</v>
      </c>
      <c r="AQ1703">
        <v>0</v>
      </c>
      <c r="AR1703">
        <v>0</v>
      </c>
      <c r="AS1703">
        <v>0</v>
      </c>
      <c r="AT1703" t="s">
        <v>87</v>
      </c>
      <c r="AU1703" t="s">
        <v>87</v>
      </c>
      <c r="AV1703" t="s">
        <v>87</v>
      </c>
      <c r="AW1703" t="s">
        <v>87</v>
      </c>
      <c r="AX1703" t="s">
        <v>87</v>
      </c>
      <c r="AY1703" t="s">
        <v>87</v>
      </c>
      <c r="AZ1703" t="s">
        <v>87</v>
      </c>
      <c r="BA1703" t="s">
        <v>87</v>
      </c>
      <c r="BB1703" t="s">
        <v>87</v>
      </c>
      <c r="BC1703" t="s">
        <v>87</v>
      </c>
      <c r="BD1703" t="s">
        <v>87</v>
      </c>
      <c r="BE1703" t="s">
        <v>87</v>
      </c>
    </row>
    <row r="1704" spans="1:57" hidden="1" x14ac:dyDescent="0.45">
      <c r="A1704" t="s">
        <v>3645</v>
      </c>
      <c r="B1704" t="s">
        <v>79</v>
      </c>
      <c r="C1704" t="s">
        <v>3410</v>
      </c>
      <c r="D1704" t="s">
        <v>81</v>
      </c>
      <c r="E1704" s="2" t="str">
        <f>HYPERLINK("capsilon://?command=openfolder&amp;siteaddress=FAM.docvelocity-na8.net&amp;folderid=FX46A00785-4473-3EA6-2BAB-DF715AB535DD","FX22049405")</f>
        <v>FX22049405</v>
      </c>
      <c r="F1704" t="s">
        <v>19</v>
      </c>
      <c r="G1704" t="s">
        <v>19</v>
      </c>
      <c r="H1704" t="s">
        <v>82</v>
      </c>
      <c r="I1704" t="s">
        <v>3646</v>
      </c>
      <c r="J1704">
        <v>0</v>
      </c>
      <c r="K1704" t="s">
        <v>84</v>
      </c>
      <c r="L1704" t="s">
        <v>85</v>
      </c>
      <c r="M1704" t="s">
        <v>86</v>
      </c>
      <c r="N1704">
        <v>2</v>
      </c>
      <c r="O1704" s="1">
        <v>44678.540300925924</v>
      </c>
      <c r="P1704" s="1">
        <v>44678.579513888886</v>
      </c>
      <c r="Q1704">
        <v>3186</v>
      </c>
      <c r="R1704">
        <v>202</v>
      </c>
      <c r="S1704" t="b">
        <v>0</v>
      </c>
      <c r="T1704" t="s">
        <v>87</v>
      </c>
      <c r="U1704" t="b">
        <v>0</v>
      </c>
      <c r="V1704" t="s">
        <v>1394</v>
      </c>
      <c r="W1704" s="1">
        <v>44678.547384259262</v>
      </c>
      <c r="X1704">
        <v>138</v>
      </c>
      <c r="Y1704">
        <v>9</v>
      </c>
      <c r="Z1704">
        <v>0</v>
      </c>
      <c r="AA1704">
        <v>9</v>
      </c>
      <c r="AB1704">
        <v>0</v>
      </c>
      <c r="AC1704">
        <v>0</v>
      </c>
      <c r="AD1704">
        <v>-9</v>
      </c>
      <c r="AE1704">
        <v>0</v>
      </c>
      <c r="AF1704">
        <v>0</v>
      </c>
      <c r="AG1704">
        <v>0</v>
      </c>
      <c r="AH1704" t="s">
        <v>182</v>
      </c>
      <c r="AI1704" s="1">
        <v>44678.579513888886</v>
      </c>
      <c r="AJ1704">
        <v>64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-9</v>
      </c>
      <c r="AQ1704">
        <v>0</v>
      </c>
      <c r="AR1704">
        <v>0</v>
      </c>
      <c r="AS1704">
        <v>0</v>
      </c>
      <c r="AT1704" t="s">
        <v>87</v>
      </c>
      <c r="AU1704" t="s">
        <v>87</v>
      </c>
      <c r="AV1704" t="s">
        <v>87</v>
      </c>
      <c r="AW1704" t="s">
        <v>87</v>
      </c>
      <c r="AX1704" t="s">
        <v>87</v>
      </c>
      <c r="AY1704" t="s">
        <v>87</v>
      </c>
      <c r="AZ1704" t="s">
        <v>87</v>
      </c>
      <c r="BA1704" t="s">
        <v>87</v>
      </c>
      <c r="BB1704" t="s">
        <v>87</v>
      </c>
      <c r="BC1704" t="s">
        <v>87</v>
      </c>
      <c r="BD1704" t="s">
        <v>87</v>
      </c>
      <c r="BE1704" t="s">
        <v>87</v>
      </c>
    </row>
    <row r="1705" spans="1:57" hidden="1" x14ac:dyDescent="0.45">
      <c r="A1705" t="s">
        <v>3647</v>
      </c>
      <c r="B1705" t="s">
        <v>79</v>
      </c>
      <c r="C1705" t="s">
        <v>3648</v>
      </c>
      <c r="D1705" t="s">
        <v>81</v>
      </c>
      <c r="E1705" s="2" t="str">
        <f>HYPERLINK("capsilon://?command=openfolder&amp;siteaddress=FAM.docvelocity-na8.net&amp;folderid=FXAAEB148E-633A-31B3-5B66-E7CF229EB85C","FX22049914")</f>
        <v>FX22049914</v>
      </c>
      <c r="F1705" t="s">
        <v>19</v>
      </c>
      <c r="G1705" t="s">
        <v>19</v>
      </c>
      <c r="H1705" t="s">
        <v>82</v>
      </c>
      <c r="I1705" t="s">
        <v>3649</v>
      </c>
      <c r="J1705">
        <v>465</v>
      </c>
      <c r="K1705" t="s">
        <v>84</v>
      </c>
      <c r="L1705" t="s">
        <v>85</v>
      </c>
      <c r="M1705" t="s">
        <v>86</v>
      </c>
      <c r="N1705">
        <v>1</v>
      </c>
      <c r="O1705" s="1">
        <v>44678.545138888891</v>
      </c>
      <c r="P1705" s="1">
        <v>44678.562430555554</v>
      </c>
      <c r="Q1705">
        <v>884</v>
      </c>
      <c r="R1705">
        <v>610</v>
      </c>
      <c r="S1705" t="b">
        <v>0</v>
      </c>
      <c r="T1705" t="s">
        <v>87</v>
      </c>
      <c r="U1705" t="b">
        <v>0</v>
      </c>
      <c r="V1705" t="s">
        <v>180</v>
      </c>
      <c r="W1705" s="1">
        <v>44678.562430555554</v>
      </c>
      <c r="X1705">
        <v>443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465</v>
      </c>
      <c r="AE1705">
        <v>434</v>
      </c>
      <c r="AF1705">
        <v>0</v>
      </c>
      <c r="AG1705">
        <v>9</v>
      </c>
      <c r="AH1705" t="s">
        <v>87</v>
      </c>
      <c r="AI1705" t="s">
        <v>87</v>
      </c>
      <c r="AJ1705" t="s">
        <v>87</v>
      </c>
      <c r="AK1705" t="s">
        <v>87</v>
      </c>
      <c r="AL1705" t="s">
        <v>87</v>
      </c>
      <c r="AM1705" t="s">
        <v>87</v>
      </c>
      <c r="AN1705" t="s">
        <v>87</v>
      </c>
      <c r="AO1705" t="s">
        <v>87</v>
      </c>
      <c r="AP1705" t="s">
        <v>87</v>
      </c>
      <c r="AQ1705" t="s">
        <v>87</v>
      </c>
      <c r="AR1705" t="s">
        <v>87</v>
      </c>
      <c r="AS1705" t="s">
        <v>87</v>
      </c>
      <c r="AT1705" t="s">
        <v>87</v>
      </c>
      <c r="AU1705" t="s">
        <v>87</v>
      </c>
      <c r="AV1705" t="s">
        <v>87</v>
      </c>
      <c r="AW1705" t="s">
        <v>87</v>
      </c>
      <c r="AX1705" t="s">
        <v>87</v>
      </c>
      <c r="AY1705" t="s">
        <v>87</v>
      </c>
      <c r="AZ1705" t="s">
        <v>87</v>
      </c>
      <c r="BA1705" t="s">
        <v>87</v>
      </c>
      <c r="BB1705" t="s">
        <v>87</v>
      </c>
      <c r="BC1705" t="s">
        <v>87</v>
      </c>
      <c r="BD1705" t="s">
        <v>87</v>
      </c>
      <c r="BE1705" t="s">
        <v>87</v>
      </c>
    </row>
    <row r="1706" spans="1:57" hidden="1" x14ac:dyDescent="0.45">
      <c r="A1706" t="s">
        <v>3650</v>
      </c>
      <c r="B1706" t="s">
        <v>79</v>
      </c>
      <c r="C1706" t="s">
        <v>3651</v>
      </c>
      <c r="D1706" t="s">
        <v>81</v>
      </c>
      <c r="E1706" s="2" t="str">
        <f>HYPERLINK("capsilon://?command=openfolder&amp;siteaddress=FAM.docvelocity-na8.net&amp;folderid=FXB3B352B3-024A-7788-9E99-42323AD09C8B","FX22048694")</f>
        <v>FX22048694</v>
      </c>
      <c r="F1706" t="s">
        <v>19</v>
      </c>
      <c r="G1706" t="s">
        <v>19</v>
      </c>
      <c r="H1706" t="s">
        <v>82</v>
      </c>
      <c r="I1706" t="s">
        <v>3652</v>
      </c>
      <c r="J1706">
        <v>0</v>
      </c>
      <c r="K1706" t="s">
        <v>84</v>
      </c>
      <c r="L1706" t="s">
        <v>85</v>
      </c>
      <c r="M1706" t="s">
        <v>86</v>
      </c>
      <c r="N1706">
        <v>1</v>
      </c>
      <c r="O1706" s="1">
        <v>44678.551736111112</v>
      </c>
      <c r="P1706" s="1">
        <v>44678.555995370371</v>
      </c>
      <c r="Q1706">
        <v>21</v>
      </c>
      <c r="R1706">
        <v>347</v>
      </c>
      <c r="S1706" t="b">
        <v>0</v>
      </c>
      <c r="T1706" t="s">
        <v>87</v>
      </c>
      <c r="U1706" t="b">
        <v>0</v>
      </c>
      <c r="V1706" t="s">
        <v>1394</v>
      </c>
      <c r="W1706" s="1">
        <v>44678.555995370371</v>
      </c>
      <c r="X1706">
        <v>210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52</v>
      </c>
      <c r="AF1706">
        <v>0</v>
      </c>
      <c r="AG1706">
        <v>2</v>
      </c>
      <c r="AH1706" t="s">
        <v>87</v>
      </c>
      <c r="AI1706" t="s">
        <v>87</v>
      </c>
      <c r="AJ1706" t="s">
        <v>87</v>
      </c>
      <c r="AK1706" t="s">
        <v>87</v>
      </c>
      <c r="AL1706" t="s">
        <v>87</v>
      </c>
      <c r="AM1706" t="s">
        <v>87</v>
      </c>
      <c r="AN1706" t="s">
        <v>87</v>
      </c>
      <c r="AO1706" t="s">
        <v>87</v>
      </c>
      <c r="AP1706" t="s">
        <v>87</v>
      </c>
      <c r="AQ1706" t="s">
        <v>87</v>
      </c>
      <c r="AR1706" t="s">
        <v>87</v>
      </c>
      <c r="AS1706" t="s">
        <v>87</v>
      </c>
      <c r="AT1706" t="s">
        <v>87</v>
      </c>
      <c r="AU1706" t="s">
        <v>87</v>
      </c>
      <c r="AV1706" t="s">
        <v>87</v>
      </c>
      <c r="AW1706" t="s">
        <v>87</v>
      </c>
      <c r="AX1706" t="s">
        <v>87</v>
      </c>
      <c r="AY1706" t="s">
        <v>87</v>
      </c>
      <c r="AZ1706" t="s">
        <v>87</v>
      </c>
      <c r="BA1706" t="s">
        <v>87</v>
      </c>
      <c r="BB1706" t="s">
        <v>87</v>
      </c>
      <c r="BC1706" t="s">
        <v>87</v>
      </c>
      <c r="BD1706" t="s">
        <v>87</v>
      </c>
      <c r="BE1706" t="s">
        <v>87</v>
      </c>
    </row>
    <row r="1707" spans="1:57" hidden="1" x14ac:dyDescent="0.45">
      <c r="A1707" t="s">
        <v>3653</v>
      </c>
      <c r="B1707" t="s">
        <v>79</v>
      </c>
      <c r="C1707" t="s">
        <v>3651</v>
      </c>
      <c r="D1707" t="s">
        <v>81</v>
      </c>
      <c r="E1707" s="2" t="str">
        <f>HYPERLINK("capsilon://?command=openfolder&amp;siteaddress=FAM.docvelocity-na8.net&amp;folderid=FXB3B352B3-024A-7788-9E99-42323AD09C8B","FX22048694")</f>
        <v>FX22048694</v>
      </c>
      <c r="F1707" t="s">
        <v>19</v>
      </c>
      <c r="G1707" t="s">
        <v>19</v>
      </c>
      <c r="H1707" t="s">
        <v>82</v>
      </c>
      <c r="I1707" t="s">
        <v>3652</v>
      </c>
      <c r="J1707">
        <v>0</v>
      </c>
      <c r="K1707" t="s">
        <v>84</v>
      </c>
      <c r="L1707" t="s">
        <v>85</v>
      </c>
      <c r="M1707" t="s">
        <v>86</v>
      </c>
      <c r="N1707">
        <v>2</v>
      </c>
      <c r="O1707" s="1">
        <v>44678.556388888886</v>
      </c>
      <c r="P1707" s="1">
        <v>44678.573437500003</v>
      </c>
      <c r="Q1707">
        <v>77</v>
      </c>
      <c r="R1707">
        <v>1396</v>
      </c>
      <c r="S1707" t="b">
        <v>0</v>
      </c>
      <c r="T1707" t="s">
        <v>87</v>
      </c>
      <c r="U1707" t="b">
        <v>1</v>
      </c>
      <c r="V1707" t="s">
        <v>1394</v>
      </c>
      <c r="W1707" s="1">
        <v>44678.569571759261</v>
      </c>
      <c r="X1707">
        <v>1138</v>
      </c>
      <c r="Y1707">
        <v>104</v>
      </c>
      <c r="Z1707">
        <v>0</v>
      </c>
      <c r="AA1707">
        <v>104</v>
      </c>
      <c r="AB1707">
        <v>0</v>
      </c>
      <c r="AC1707">
        <v>82</v>
      </c>
      <c r="AD1707">
        <v>-104</v>
      </c>
      <c r="AE1707">
        <v>0</v>
      </c>
      <c r="AF1707">
        <v>0</v>
      </c>
      <c r="AG1707">
        <v>0</v>
      </c>
      <c r="AH1707" t="s">
        <v>190</v>
      </c>
      <c r="AI1707" s="1">
        <v>44678.573437500003</v>
      </c>
      <c r="AJ1707">
        <v>258</v>
      </c>
      <c r="AK1707">
        <v>4</v>
      </c>
      <c r="AL1707">
        <v>0</v>
      </c>
      <c r="AM1707">
        <v>4</v>
      </c>
      <c r="AN1707">
        <v>0</v>
      </c>
      <c r="AO1707">
        <v>4</v>
      </c>
      <c r="AP1707">
        <v>-108</v>
      </c>
      <c r="AQ1707">
        <v>0</v>
      </c>
      <c r="AR1707">
        <v>0</v>
      </c>
      <c r="AS1707">
        <v>0</v>
      </c>
      <c r="AT1707" t="s">
        <v>87</v>
      </c>
      <c r="AU1707" t="s">
        <v>87</v>
      </c>
      <c r="AV1707" t="s">
        <v>87</v>
      </c>
      <c r="AW1707" t="s">
        <v>87</v>
      </c>
      <c r="AX1707" t="s">
        <v>87</v>
      </c>
      <c r="AY1707" t="s">
        <v>87</v>
      </c>
      <c r="AZ1707" t="s">
        <v>87</v>
      </c>
      <c r="BA1707" t="s">
        <v>87</v>
      </c>
      <c r="BB1707" t="s">
        <v>87</v>
      </c>
      <c r="BC1707" t="s">
        <v>87</v>
      </c>
      <c r="BD1707" t="s">
        <v>87</v>
      </c>
      <c r="BE1707" t="s">
        <v>87</v>
      </c>
    </row>
    <row r="1708" spans="1:57" hidden="1" x14ac:dyDescent="0.45">
      <c r="A1708" t="s">
        <v>3654</v>
      </c>
      <c r="B1708" t="s">
        <v>79</v>
      </c>
      <c r="C1708" t="s">
        <v>3655</v>
      </c>
      <c r="D1708" t="s">
        <v>81</v>
      </c>
      <c r="E1708" s="2" t="str">
        <f>HYPERLINK("capsilon://?command=openfolder&amp;siteaddress=FAM.docvelocity-na8.net&amp;folderid=FX665BBB01-B7A2-B407-E8BC-53E518DE2BA4","FX22043044")</f>
        <v>FX22043044</v>
      </c>
      <c r="F1708" t="s">
        <v>19</v>
      </c>
      <c r="G1708" t="s">
        <v>19</v>
      </c>
      <c r="H1708" t="s">
        <v>82</v>
      </c>
      <c r="I1708" t="s">
        <v>3656</v>
      </c>
      <c r="J1708">
        <v>0</v>
      </c>
      <c r="K1708" t="s">
        <v>84</v>
      </c>
      <c r="L1708" t="s">
        <v>85</v>
      </c>
      <c r="M1708" t="s">
        <v>86</v>
      </c>
      <c r="N1708">
        <v>2</v>
      </c>
      <c r="O1708" s="1">
        <v>44678.557557870372</v>
      </c>
      <c r="P1708" s="1">
        <v>44678.585092592592</v>
      </c>
      <c r="Q1708">
        <v>1351</v>
      </c>
      <c r="R1708">
        <v>1028</v>
      </c>
      <c r="S1708" t="b">
        <v>0</v>
      </c>
      <c r="T1708" t="s">
        <v>87</v>
      </c>
      <c r="U1708" t="b">
        <v>0</v>
      </c>
      <c r="V1708" t="s">
        <v>130</v>
      </c>
      <c r="W1708" s="1">
        <v>44678.565717592595</v>
      </c>
      <c r="X1708">
        <v>676</v>
      </c>
      <c r="Y1708">
        <v>52</v>
      </c>
      <c r="Z1708">
        <v>0</v>
      </c>
      <c r="AA1708">
        <v>52</v>
      </c>
      <c r="AB1708">
        <v>0</v>
      </c>
      <c r="AC1708">
        <v>43</v>
      </c>
      <c r="AD1708">
        <v>-52</v>
      </c>
      <c r="AE1708">
        <v>0</v>
      </c>
      <c r="AF1708">
        <v>0</v>
      </c>
      <c r="AG1708">
        <v>0</v>
      </c>
      <c r="AH1708" t="s">
        <v>190</v>
      </c>
      <c r="AI1708" s="1">
        <v>44678.585092592592</v>
      </c>
      <c r="AJ1708">
        <v>331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-52</v>
      </c>
      <c r="AQ1708">
        <v>0</v>
      </c>
      <c r="AR1708">
        <v>0</v>
      </c>
      <c r="AS1708">
        <v>0</v>
      </c>
      <c r="AT1708" t="s">
        <v>87</v>
      </c>
      <c r="AU1708" t="s">
        <v>87</v>
      </c>
      <c r="AV1708" t="s">
        <v>87</v>
      </c>
      <c r="AW1708" t="s">
        <v>87</v>
      </c>
      <c r="AX1708" t="s">
        <v>87</v>
      </c>
      <c r="AY1708" t="s">
        <v>87</v>
      </c>
      <c r="AZ1708" t="s">
        <v>87</v>
      </c>
      <c r="BA1708" t="s">
        <v>87</v>
      </c>
      <c r="BB1708" t="s">
        <v>87</v>
      </c>
      <c r="BC1708" t="s">
        <v>87</v>
      </c>
      <c r="BD1708" t="s">
        <v>87</v>
      </c>
      <c r="BE1708" t="s">
        <v>87</v>
      </c>
    </row>
    <row r="1709" spans="1:57" hidden="1" x14ac:dyDescent="0.45">
      <c r="A1709" t="s">
        <v>3657</v>
      </c>
      <c r="B1709" t="s">
        <v>79</v>
      </c>
      <c r="C1709" t="s">
        <v>3648</v>
      </c>
      <c r="D1709" t="s">
        <v>81</v>
      </c>
      <c r="E1709" s="2" t="str">
        <f>HYPERLINK("capsilon://?command=openfolder&amp;siteaddress=FAM.docvelocity-na8.net&amp;folderid=FXAAEB148E-633A-31B3-5B66-E7CF229EB85C","FX22049914")</f>
        <v>FX22049914</v>
      </c>
      <c r="F1709" t="s">
        <v>19</v>
      </c>
      <c r="G1709" t="s">
        <v>19</v>
      </c>
      <c r="H1709" t="s">
        <v>82</v>
      </c>
      <c r="I1709" t="s">
        <v>3649</v>
      </c>
      <c r="J1709">
        <v>585</v>
      </c>
      <c r="K1709" t="s">
        <v>84</v>
      </c>
      <c r="L1709" t="s">
        <v>85</v>
      </c>
      <c r="M1709" t="s">
        <v>86</v>
      </c>
      <c r="N1709">
        <v>2</v>
      </c>
      <c r="O1709" s="1">
        <v>44678.563310185185</v>
      </c>
      <c r="P1709" s="1">
        <v>44678.596944444442</v>
      </c>
      <c r="Q1709">
        <v>45</v>
      </c>
      <c r="R1709">
        <v>2861</v>
      </c>
      <c r="S1709" t="b">
        <v>0</v>
      </c>
      <c r="T1709" t="s">
        <v>87</v>
      </c>
      <c r="U1709" t="b">
        <v>1</v>
      </c>
      <c r="V1709" t="s">
        <v>531</v>
      </c>
      <c r="W1709" s="1">
        <v>44678.579039351855</v>
      </c>
      <c r="X1709">
        <v>1356</v>
      </c>
      <c r="Y1709">
        <v>513</v>
      </c>
      <c r="Z1709">
        <v>0</v>
      </c>
      <c r="AA1709">
        <v>513</v>
      </c>
      <c r="AB1709">
        <v>0</v>
      </c>
      <c r="AC1709">
        <v>60</v>
      </c>
      <c r="AD1709">
        <v>72</v>
      </c>
      <c r="AE1709">
        <v>0</v>
      </c>
      <c r="AF1709">
        <v>0</v>
      </c>
      <c r="AG1709">
        <v>0</v>
      </c>
      <c r="AH1709" t="s">
        <v>182</v>
      </c>
      <c r="AI1709" s="1">
        <v>44678.596944444442</v>
      </c>
      <c r="AJ1709">
        <v>1505</v>
      </c>
      <c r="AK1709">
        <v>3</v>
      </c>
      <c r="AL1709">
        <v>0</v>
      </c>
      <c r="AM1709">
        <v>3</v>
      </c>
      <c r="AN1709">
        <v>0</v>
      </c>
      <c r="AO1709">
        <v>3</v>
      </c>
      <c r="AP1709">
        <v>69</v>
      </c>
      <c r="AQ1709">
        <v>0</v>
      </c>
      <c r="AR1709">
        <v>0</v>
      </c>
      <c r="AS1709">
        <v>0</v>
      </c>
      <c r="AT1709" t="s">
        <v>87</v>
      </c>
      <c r="AU1709" t="s">
        <v>87</v>
      </c>
      <c r="AV1709" t="s">
        <v>87</v>
      </c>
      <c r="AW1709" t="s">
        <v>87</v>
      </c>
      <c r="AX1709" t="s">
        <v>87</v>
      </c>
      <c r="AY1709" t="s">
        <v>87</v>
      </c>
      <c r="AZ1709" t="s">
        <v>87</v>
      </c>
      <c r="BA1709" t="s">
        <v>87</v>
      </c>
      <c r="BB1709" t="s">
        <v>87</v>
      </c>
      <c r="BC1709" t="s">
        <v>87</v>
      </c>
      <c r="BD1709" t="s">
        <v>87</v>
      </c>
      <c r="BE1709" t="s">
        <v>87</v>
      </c>
    </row>
    <row r="1710" spans="1:57" hidden="1" x14ac:dyDescent="0.45">
      <c r="A1710" t="s">
        <v>3658</v>
      </c>
      <c r="B1710" t="s">
        <v>79</v>
      </c>
      <c r="C1710" t="s">
        <v>3659</v>
      </c>
      <c r="D1710" t="s">
        <v>81</v>
      </c>
      <c r="E1710" s="2" t="str">
        <f>HYPERLINK("capsilon://?command=openfolder&amp;siteaddress=FAM.docvelocity-na8.net&amp;folderid=FXFEACCE98-62E4-6182-9E3B-6444E97E5955","FX220410291")</f>
        <v>FX220410291</v>
      </c>
      <c r="F1710" t="s">
        <v>19</v>
      </c>
      <c r="G1710" t="s">
        <v>19</v>
      </c>
      <c r="H1710" t="s">
        <v>82</v>
      </c>
      <c r="I1710" t="s">
        <v>3660</v>
      </c>
      <c r="J1710">
        <v>330</v>
      </c>
      <c r="K1710" t="s">
        <v>84</v>
      </c>
      <c r="L1710" t="s">
        <v>85</v>
      </c>
      <c r="M1710" t="s">
        <v>86</v>
      </c>
      <c r="N1710">
        <v>1</v>
      </c>
      <c r="O1710" s="1">
        <v>44678.590173611112</v>
      </c>
      <c r="P1710" s="1">
        <v>44678.593645833331</v>
      </c>
      <c r="Q1710">
        <v>72</v>
      </c>
      <c r="R1710">
        <v>228</v>
      </c>
      <c r="S1710" t="b">
        <v>0</v>
      </c>
      <c r="T1710" t="s">
        <v>87</v>
      </c>
      <c r="U1710" t="b">
        <v>0</v>
      </c>
      <c r="V1710" t="s">
        <v>88</v>
      </c>
      <c r="W1710" s="1">
        <v>44678.593645833331</v>
      </c>
      <c r="X1710">
        <v>197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330</v>
      </c>
      <c r="AE1710">
        <v>305</v>
      </c>
      <c r="AF1710">
        <v>0</v>
      </c>
      <c r="AG1710">
        <v>7</v>
      </c>
      <c r="AH1710" t="s">
        <v>87</v>
      </c>
      <c r="AI1710" t="s">
        <v>87</v>
      </c>
      <c r="AJ1710" t="s">
        <v>87</v>
      </c>
      <c r="AK1710" t="s">
        <v>87</v>
      </c>
      <c r="AL1710" t="s">
        <v>87</v>
      </c>
      <c r="AM1710" t="s">
        <v>87</v>
      </c>
      <c r="AN1710" t="s">
        <v>87</v>
      </c>
      <c r="AO1710" t="s">
        <v>87</v>
      </c>
      <c r="AP1710" t="s">
        <v>87</v>
      </c>
      <c r="AQ1710" t="s">
        <v>87</v>
      </c>
      <c r="AR1710" t="s">
        <v>87</v>
      </c>
      <c r="AS1710" t="s">
        <v>87</v>
      </c>
      <c r="AT1710" t="s">
        <v>87</v>
      </c>
      <c r="AU1710" t="s">
        <v>87</v>
      </c>
      <c r="AV1710" t="s">
        <v>87</v>
      </c>
      <c r="AW1710" t="s">
        <v>87</v>
      </c>
      <c r="AX1710" t="s">
        <v>87</v>
      </c>
      <c r="AY1710" t="s">
        <v>87</v>
      </c>
      <c r="AZ1710" t="s">
        <v>87</v>
      </c>
      <c r="BA1710" t="s">
        <v>87</v>
      </c>
      <c r="BB1710" t="s">
        <v>87</v>
      </c>
      <c r="BC1710" t="s">
        <v>87</v>
      </c>
      <c r="BD1710" t="s">
        <v>87</v>
      </c>
      <c r="BE1710" t="s">
        <v>87</v>
      </c>
    </row>
    <row r="1711" spans="1:57" hidden="1" x14ac:dyDescent="0.45">
      <c r="A1711" t="s">
        <v>3661</v>
      </c>
      <c r="B1711" t="s">
        <v>79</v>
      </c>
      <c r="C1711" t="s">
        <v>3659</v>
      </c>
      <c r="D1711" t="s">
        <v>81</v>
      </c>
      <c r="E1711" s="2" t="str">
        <f>HYPERLINK("capsilon://?command=openfolder&amp;siteaddress=FAM.docvelocity-na8.net&amp;folderid=FXFEACCE98-62E4-6182-9E3B-6444E97E5955","FX220410291")</f>
        <v>FX220410291</v>
      </c>
      <c r="F1711" t="s">
        <v>19</v>
      </c>
      <c r="G1711" t="s">
        <v>19</v>
      </c>
      <c r="H1711" t="s">
        <v>82</v>
      </c>
      <c r="I1711" t="s">
        <v>3660</v>
      </c>
      <c r="J1711">
        <v>378</v>
      </c>
      <c r="K1711" t="s">
        <v>84</v>
      </c>
      <c r="L1711" t="s">
        <v>85</v>
      </c>
      <c r="M1711" t="s">
        <v>86</v>
      </c>
      <c r="N1711">
        <v>2</v>
      </c>
      <c r="O1711" s="1">
        <v>44678.594606481478</v>
      </c>
      <c r="P1711" s="1">
        <v>44678.671261574076</v>
      </c>
      <c r="Q1711">
        <v>4085</v>
      </c>
      <c r="R1711">
        <v>2538</v>
      </c>
      <c r="S1711" t="b">
        <v>0</v>
      </c>
      <c r="T1711" t="s">
        <v>87</v>
      </c>
      <c r="U1711" t="b">
        <v>1</v>
      </c>
      <c r="V1711" t="s">
        <v>531</v>
      </c>
      <c r="W1711" s="1">
        <v>44678.608865740738</v>
      </c>
      <c r="X1711">
        <v>1229</v>
      </c>
      <c r="Y1711">
        <v>343</v>
      </c>
      <c r="Z1711">
        <v>0</v>
      </c>
      <c r="AA1711">
        <v>343</v>
      </c>
      <c r="AB1711">
        <v>0</v>
      </c>
      <c r="AC1711">
        <v>45</v>
      </c>
      <c r="AD1711">
        <v>35</v>
      </c>
      <c r="AE1711">
        <v>0</v>
      </c>
      <c r="AF1711">
        <v>0</v>
      </c>
      <c r="AG1711">
        <v>0</v>
      </c>
      <c r="AH1711" t="s">
        <v>99</v>
      </c>
      <c r="AI1711" s="1">
        <v>44678.671261574076</v>
      </c>
      <c r="AJ1711">
        <v>1218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35</v>
      </c>
      <c r="AQ1711">
        <v>0</v>
      </c>
      <c r="AR1711">
        <v>0</v>
      </c>
      <c r="AS1711">
        <v>0</v>
      </c>
      <c r="AT1711" t="s">
        <v>87</v>
      </c>
      <c r="AU1711" t="s">
        <v>87</v>
      </c>
      <c r="AV1711" t="s">
        <v>87</v>
      </c>
      <c r="AW1711" t="s">
        <v>87</v>
      </c>
      <c r="AX1711" t="s">
        <v>87</v>
      </c>
      <c r="AY1711" t="s">
        <v>87</v>
      </c>
      <c r="AZ1711" t="s">
        <v>87</v>
      </c>
      <c r="BA1711" t="s">
        <v>87</v>
      </c>
      <c r="BB1711" t="s">
        <v>87</v>
      </c>
      <c r="BC1711" t="s">
        <v>87</v>
      </c>
      <c r="BD1711" t="s">
        <v>87</v>
      </c>
      <c r="BE1711" t="s">
        <v>87</v>
      </c>
    </row>
    <row r="1712" spans="1:57" hidden="1" x14ac:dyDescent="0.45">
      <c r="A1712" t="s">
        <v>3662</v>
      </c>
      <c r="B1712" t="s">
        <v>79</v>
      </c>
      <c r="C1712" t="s">
        <v>462</v>
      </c>
      <c r="D1712" t="s">
        <v>81</v>
      </c>
      <c r="E1712" s="2" t="str">
        <f>HYPERLINK("capsilon://?command=openfolder&amp;siteaddress=FAM.docvelocity-na8.net&amp;folderid=FXCD025C89-7699-F29C-7D5B-3B9EFB001430","FX220313648")</f>
        <v>FX220313648</v>
      </c>
      <c r="F1712" t="s">
        <v>19</v>
      </c>
      <c r="G1712" t="s">
        <v>19</v>
      </c>
      <c r="H1712" t="s">
        <v>82</v>
      </c>
      <c r="I1712" t="s">
        <v>3663</v>
      </c>
      <c r="J1712">
        <v>0</v>
      </c>
      <c r="K1712" t="s">
        <v>84</v>
      </c>
      <c r="L1712" t="s">
        <v>85</v>
      </c>
      <c r="M1712" t="s">
        <v>86</v>
      </c>
      <c r="N1712">
        <v>2</v>
      </c>
      <c r="O1712" s="1">
        <v>44678.623506944445</v>
      </c>
      <c r="P1712" s="1">
        <v>44678.67633101852</v>
      </c>
      <c r="Q1712">
        <v>4509</v>
      </c>
      <c r="R1712">
        <v>55</v>
      </c>
      <c r="S1712" t="b">
        <v>0</v>
      </c>
      <c r="T1712" t="s">
        <v>87</v>
      </c>
      <c r="U1712" t="b">
        <v>0</v>
      </c>
      <c r="V1712" t="s">
        <v>133</v>
      </c>
      <c r="W1712" s="1">
        <v>44678.626342592594</v>
      </c>
      <c r="X1712">
        <v>33</v>
      </c>
      <c r="Y1712">
        <v>0</v>
      </c>
      <c r="Z1712">
        <v>0</v>
      </c>
      <c r="AA1712">
        <v>0</v>
      </c>
      <c r="AB1712">
        <v>37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 t="s">
        <v>99</v>
      </c>
      <c r="AI1712" s="1">
        <v>44678.67633101852</v>
      </c>
      <c r="AJ1712">
        <v>13</v>
      </c>
      <c r="AK1712">
        <v>0</v>
      </c>
      <c r="AL1712">
        <v>0</v>
      </c>
      <c r="AM1712">
        <v>0</v>
      </c>
      <c r="AN1712">
        <v>37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 t="s">
        <v>87</v>
      </c>
      <c r="AU1712" t="s">
        <v>87</v>
      </c>
      <c r="AV1712" t="s">
        <v>87</v>
      </c>
      <c r="AW1712" t="s">
        <v>87</v>
      </c>
      <c r="AX1712" t="s">
        <v>87</v>
      </c>
      <c r="AY1712" t="s">
        <v>87</v>
      </c>
      <c r="AZ1712" t="s">
        <v>87</v>
      </c>
      <c r="BA1712" t="s">
        <v>87</v>
      </c>
      <c r="BB1712" t="s">
        <v>87</v>
      </c>
      <c r="BC1712" t="s">
        <v>87</v>
      </c>
      <c r="BD1712" t="s">
        <v>87</v>
      </c>
      <c r="BE1712" t="s">
        <v>87</v>
      </c>
    </row>
    <row r="1713" spans="1:57" hidden="1" x14ac:dyDescent="0.45">
      <c r="A1713" t="s">
        <v>3664</v>
      </c>
      <c r="B1713" t="s">
        <v>79</v>
      </c>
      <c r="C1713" t="s">
        <v>2201</v>
      </c>
      <c r="D1713" t="s">
        <v>81</v>
      </c>
      <c r="E1713" s="2" t="str">
        <f>HYPERLINK("capsilon://?command=openfolder&amp;siteaddress=FAM.docvelocity-na8.net&amp;folderid=FX182E4AC0-8FDC-043E-8820-F46DBBDEBC9A","FX22031976")</f>
        <v>FX22031976</v>
      </c>
      <c r="F1713" t="s">
        <v>19</v>
      </c>
      <c r="G1713" t="s">
        <v>19</v>
      </c>
      <c r="H1713" t="s">
        <v>82</v>
      </c>
      <c r="I1713" t="s">
        <v>3665</v>
      </c>
      <c r="J1713">
        <v>0</v>
      </c>
      <c r="K1713" t="s">
        <v>84</v>
      </c>
      <c r="L1713" t="s">
        <v>85</v>
      </c>
      <c r="M1713" t="s">
        <v>86</v>
      </c>
      <c r="N1713">
        <v>2</v>
      </c>
      <c r="O1713" s="1">
        <v>44678.632187499999</v>
      </c>
      <c r="P1713" s="1">
        <v>44678.686203703706</v>
      </c>
      <c r="Q1713">
        <v>3966</v>
      </c>
      <c r="R1713">
        <v>701</v>
      </c>
      <c r="S1713" t="b">
        <v>0</v>
      </c>
      <c r="T1713" t="s">
        <v>87</v>
      </c>
      <c r="U1713" t="b">
        <v>0</v>
      </c>
      <c r="V1713" t="s">
        <v>531</v>
      </c>
      <c r="W1713" s="1">
        <v>44678.637743055559</v>
      </c>
      <c r="X1713">
        <v>362</v>
      </c>
      <c r="Y1713">
        <v>52</v>
      </c>
      <c r="Z1713">
        <v>0</v>
      </c>
      <c r="AA1713">
        <v>52</v>
      </c>
      <c r="AB1713">
        <v>0</v>
      </c>
      <c r="AC1713">
        <v>46</v>
      </c>
      <c r="AD1713">
        <v>-52</v>
      </c>
      <c r="AE1713">
        <v>0</v>
      </c>
      <c r="AF1713">
        <v>0</v>
      </c>
      <c r="AG1713">
        <v>0</v>
      </c>
      <c r="AH1713" t="s">
        <v>99</v>
      </c>
      <c r="AI1713" s="1">
        <v>44678.686203703706</v>
      </c>
      <c r="AJ1713">
        <v>326</v>
      </c>
      <c r="AK1713">
        <v>1</v>
      </c>
      <c r="AL1713">
        <v>0</v>
      </c>
      <c r="AM1713">
        <v>1</v>
      </c>
      <c r="AN1713">
        <v>0</v>
      </c>
      <c r="AO1713">
        <v>1</v>
      </c>
      <c r="AP1713">
        <v>-53</v>
      </c>
      <c r="AQ1713">
        <v>0</v>
      </c>
      <c r="AR1713">
        <v>0</v>
      </c>
      <c r="AS1713">
        <v>0</v>
      </c>
      <c r="AT1713" t="s">
        <v>87</v>
      </c>
      <c r="AU1713" t="s">
        <v>87</v>
      </c>
      <c r="AV1713" t="s">
        <v>87</v>
      </c>
      <c r="AW1713" t="s">
        <v>87</v>
      </c>
      <c r="AX1713" t="s">
        <v>87</v>
      </c>
      <c r="AY1713" t="s">
        <v>87</v>
      </c>
      <c r="AZ1713" t="s">
        <v>87</v>
      </c>
      <c r="BA1713" t="s">
        <v>87</v>
      </c>
      <c r="BB1713" t="s">
        <v>87</v>
      </c>
      <c r="BC1713" t="s">
        <v>87</v>
      </c>
      <c r="BD1713" t="s">
        <v>87</v>
      </c>
      <c r="BE1713" t="s">
        <v>87</v>
      </c>
    </row>
    <row r="1714" spans="1:57" hidden="1" x14ac:dyDescent="0.45">
      <c r="A1714" t="s">
        <v>3666</v>
      </c>
      <c r="B1714" t="s">
        <v>79</v>
      </c>
      <c r="C1714" t="s">
        <v>3636</v>
      </c>
      <c r="D1714" t="s">
        <v>81</v>
      </c>
      <c r="E1714" s="2" t="str">
        <f>HYPERLINK("capsilon://?command=openfolder&amp;siteaddress=FAM.docvelocity-na8.net&amp;folderid=FX8881C2F7-C8E4-8EAD-00F6-795D909976EF","FX22049931")</f>
        <v>FX22049931</v>
      </c>
      <c r="F1714" t="s">
        <v>19</v>
      </c>
      <c r="G1714" t="s">
        <v>19</v>
      </c>
      <c r="H1714" t="s">
        <v>82</v>
      </c>
      <c r="I1714" t="s">
        <v>3667</v>
      </c>
      <c r="J1714">
        <v>119</v>
      </c>
      <c r="K1714" t="s">
        <v>84</v>
      </c>
      <c r="L1714" t="s">
        <v>85</v>
      </c>
      <c r="M1714" t="s">
        <v>86</v>
      </c>
      <c r="N1714">
        <v>2</v>
      </c>
      <c r="O1714" s="1">
        <v>44678.650636574072</v>
      </c>
      <c r="P1714" s="1">
        <v>44678.698344907411</v>
      </c>
      <c r="Q1714">
        <v>2924</v>
      </c>
      <c r="R1714">
        <v>1198</v>
      </c>
      <c r="S1714" t="b">
        <v>0</v>
      </c>
      <c r="T1714" t="s">
        <v>87</v>
      </c>
      <c r="U1714" t="b">
        <v>0</v>
      </c>
      <c r="V1714" t="s">
        <v>3131</v>
      </c>
      <c r="W1714" s="1">
        <v>44678.665127314816</v>
      </c>
      <c r="X1714">
        <v>690</v>
      </c>
      <c r="Y1714">
        <v>104</v>
      </c>
      <c r="Z1714">
        <v>0</v>
      </c>
      <c r="AA1714">
        <v>104</v>
      </c>
      <c r="AB1714">
        <v>0</v>
      </c>
      <c r="AC1714">
        <v>11</v>
      </c>
      <c r="AD1714">
        <v>15</v>
      </c>
      <c r="AE1714">
        <v>0</v>
      </c>
      <c r="AF1714">
        <v>0</v>
      </c>
      <c r="AG1714">
        <v>0</v>
      </c>
      <c r="AH1714" t="s">
        <v>99</v>
      </c>
      <c r="AI1714" s="1">
        <v>44678.698344907411</v>
      </c>
      <c r="AJ1714">
        <v>454</v>
      </c>
      <c r="AK1714">
        <v>1</v>
      </c>
      <c r="AL1714">
        <v>0</v>
      </c>
      <c r="AM1714">
        <v>1</v>
      </c>
      <c r="AN1714">
        <v>0</v>
      </c>
      <c r="AO1714">
        <v>1</v>
      </c>
      <c r="AP1714">
        <v>14</v>
      </c>
      <c r="AQ1714">
        <v>0</v>
      </c>
      <c r="AR1714">
        <v>0</v>
      </c>
      <c r="AS1714">
        <v>0</v>
      </c>
      <c r="AT1714" t="s">
        <v>87</v>
      </c>
      <c r="AU1714" t="s">
        <v>87</v>
      </c>
      <c r="AV1714" t="s">
        <v>87</v>
      </c>
      <c r="AW1714" t="s">
        <v>87</v>
      </c>
      <c r="AX1714" t="s">
        <v>87</v>
      </c>
      <c r="AY1714" t="s">
        <v>87</v>
      </c>
      <c r="AZ1714" t="s">
        <v>87</v>
      </c>
      <c r="BA1714" t="s">
        <v>87</v>
      </c>
      <c r="BB1714" t="s">
        <v>87</v>
      </c>
      <c r="BC1714" t="s">
        <v>87</v>
      </c>
      <c r="BD1714" t="s">
        <v>87</v>
      </c>
      <c r="BE1714" t="s">
        <v>87</v>
      </c>
    </row>
    <row r="1715" spans="1:57" hidden="1" x14ac:dyDescent="0.45">
      <c r="A1715" t="s">
        <v>3668</v>
      </c>
      <c r="B1715" t="s">
        <v>79</v>
      </c>
      <c r="C1715" t="s">
        <v>3636</v>
      </c>
      <c r="D1715" t="s">
        <v>81</v>
      </c>
      <c r="E1715" s="2" t="str">
        <f>HYPERLINK("capsilon://?command=openfolder&amp;siteaddress=FAM.docvelocity-na8.net&amp;folderid=FX8881C2F7-C8E4-8EAD-00F6-795D909976EF","FX22049931")</f>
        <v>FX22049931</v>
      </c>
      <c r="F1715" t="s">
        <v>19</v>
      </c>
      <c r="G1715" t="s">
        <v>19</v>
      </c>
      <c r="H1715" t="s">
        <v>82</v>
      </c>
      <c r="I1715" t="s">
        <v>3669</v>
      </c>
      <c r="J1715">
        <v>119</v>
      </c>
      <c r="K1715" t="s">
        <v>84</v>
      </c>
      <c r="L1715" t="s">
        <v>85</v>
      </c>
      <c r="M1715" t="s">
        <v>86</v>
      </c>
      <c r="N1715">
        <v>2</v>
      </c>
      <c r="O1715" s="1">
        <v>44678.650752314818</v>
      </c>
      <c r="P1715" s="1">
        <v>44678.70925925926</v>
      </c>
      <c r="Q1715">
        <v>4011</v>
      </c>
      <c r="R1715">
        <v>1044</v>
      </c>
      <c r="S1715" t="b">
        <v>0</v>
      </c>
      <c r="T1715" t="s">
        <v>87</v>
      </c>
      <c r="U1715" t="b">
        <v>0</v>
      </c>
      <c r="V1715" t="s">
        <v>531</v>
      </c>
      <c r="W1715" s="1">
        <v>44678.665034722224</v>
      </c>
      <c r="X1715">
        <v>533</v>
      </c>
      <c r="Y1715">
        <v>104</v>
      </c>
      <c r="Z1715">
        <v>0</v>
      </c>
      <c r="AA1715">
        <v>104</v>
      </c>
      <c r="AB1715">
        <v>0</v>
      </c>
      <c r="AC1715">
        <v>10</v>
      </c>
      <c r="AD1715">
        <v>15</v>
      </c>
      <c r="AE1715">
        <v>0</v>
      </c>
      <c r="AF1715">
        <v>0</v>
      </c>
      <c r="AG1715">
        <v>0</v>
      </c>
      <c r="AH1715" t="s">
        <v>182</v>
      </c>
      <c r="AI1715" s="1">
        <v>44678.70925925926</v>
      </c>
      <c r="AJ1715">
        <v>436</v>
      </c>
      <c r="AK1715">
        <v>1</v>
      </c>
      <c r="AL1715">
        <v>0</v>
      </c>
      <c r="AM1715">
        <v>1</v>
      </c>
      <c r="AN1715">
        <v>0</v>
      </c>
      <c r="AO1715">
        <v>1</v>
      </c>
      <c r="AP1715">
        <v>14</v>
      </c>
      <c r="AQ1715">
        <v>0</v>
      </c>
      <c r="AR1715">
        <v>0</v>
      </c>
      <c r="AS1715">
        <v>0</v>
      </c>
      <c r="AT1715" t="s">
        <v>87</v>
      </c>
      <c r="AU1715" t="s">
        <v>87</v>
      </c>
      <c r="AV1715" t="s">
        <v>87</v>
      </c>
      <c r="AW1715" t="s">
        <v>87</v>
      </c>
      <c r="AX1715" t="s">
        <v>87</v>
      </c>
      <c r="AY1715" t="s">
        <v>87</v>
      </c>
      <c r="AZ1715" t="s">
        <v>87</v>
      </c>
      <c r="BA1715" t="s">
        <v>87</v>
      </c>
      <c r="BB1715" t="s">
        <v>87</v>
      </c>
      <c r="BC1715" t="s">
        <v>87</v>
      </c>
      <c r="BD1715" t="s">
        <v>87</v>
      </c>
      <c r="BE1715" t="s">
        <v>87</v>
      </c>
    </row>
    <row r="1716" spans="1:57" hidden="1" x14ac:dyDescent="0.45">
      <c r="A1716" t="s">
        <v>3670</v>
      </c>
      <c r="B1716" t="s">
        <v>79</v>
      </c>
      <c r="C1716" t="s">
        <v>3636</v>
      </c>
      <c r="D1716" t="s">
        <v>81</v>
      </c>
      <c r="E1716" s="2" t="str">
        <f>HYPERLINK("capsilon://?command=openfolder&amp;siteaddress=FAM.docvelocity-na8.net&amp;folderid=FX8881C2F7-C8E4-8EAD-00F6-795D909976EF","FX22049931")</f>
        <v>FX22049931</v>
      </c>
      <c r="F1716" t="s">
        <v>19</v>
      </c>
      <c r="G1716" t="s">
        <v>19</v>
      </c>
      <c r="H1716" t="s">
        <v>82</v>
      </c>
      <c r="I1716" t="s">
        <v>3671</v>
      </c>
      <c r="J1716">
        <v>144</v>
      </c>
      <c r="K1716" t="s">
        <v>84</v>
      </c>
      <c r="L1716" t="s">
        <v>85</v>
      </c>
      <c r="M1716" t="s">
        <v>86</v>
      </c>
      <c r="N1716">
        <v>1</v>
      </c>
      <c r="O1716" s="1">
        <v>44678.650868055556</v>
      </c>
      <c r="P1716" s="1">
        <v>44678.659004629626</v>
      </c>
      <c r="Q1716">
        <v>600</v>
      </c>
      <c r="R1716">
        <v>103</v>
      </c>
      <c r="S1716" t="b">
        <v>0</v>
      </c>
      <c r="T1716" t="s">
        <v>87</v>
      </c>
      <c r="U1716" t="b">
        <v>0</v>
      </c>
      <c r="V1716" t="s">
        <v>88</v>
      </c>
      <c r="W1716" s="1">
        <v>44678.659004629626</v>
      </c>
      <c r="X1716">
        <v>103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144</v>
      </c>
      <c r="AE1716">
        <v>139</v>
      </c>
      <c r="AF1716">
        <v>0</v>
      </c>
      <c r="AG1716">
        <v>4</v>
      </c>
      <c r="AH1716" t="s">
        <v>87</v>
      </c>
      <c r="AI1716" t="s">
        <v>87</v>
      </c>
      <c r="AJ1716" t="s">
        <v>87</v>
      </c>
      <c r="AK1716" t="s">
        <v>87</v>
      </c>
      <c r="AL1716" t="s">
        <v>87</v>
      </c>
      <c r="AM1716" t="s">
        <v>87</v>
      </c>
      <c r="AN1716" t="s">
        <v>87</v>
      </c>
      <c r="AO1716" t="s">
        <v>87</v>
      </c>
      <c r="AP1716" t="s">
        <v>87</v>
      </c>
      <c r="AQ1716" t="s">
        <v>87</v>
      </c>
      <c r="AR1716" t="s">
        <v>87</v>
      </c>
      <c r="AS1716" t="s">
        <v>87</v>
      </c>
      <c r="AT1716" t="s">
        <v>87</v>
      </c>
      <c r="AU1716" t="s">
        <v>87</v>
      </c>
      <c r="AV1716" t="s">
        <v>87</v>
      </c>
      <c r="AW1716" t="s">
        <v>87</v>
      </c>
      <c r="AX1716" t="s">
        <v>87</v>
      </c>
      <c r="AY1716" t="s">
        <v>87</v>
      </c>
      <c r="AZ1716" t="s">
        <v>87</v>
      </c>
      <c r="BA1716" t="s">
        <v>87</v>
      </c>
      <c r="BB1716" t="s">
        <v>87</v>
      </c>
      <c r="BC1716" t="s">
        <v>87</v>
      </c>
      <c r="BD1716" t="s">
        <v>87</v>
      </c>
      <c r="BE1716" t="s">
        <v>87</v>
      </c>
    </row>
    <row r="1717" spans="1:57" hidden="1" x14ac:dyDescent="0.45">
      <c r="A1717" t="s">
        <v>3672</v>
      </c>
      <c r="B1717" t="s">
        <v>79</v>
      </c>
      <c r="C1717" t="s">
        <v>3673</v>
      </c>
      <c r="D1717" t="s">
        <v>81</v>
      </c>
      <c r="E1717" s="2" t="str">
        <f>HYPERLINK("capsilon://?command=openfolder&amp;siteaddress=FAM.docvelocity-na8.net&amp;folderid=FXC71BD1C5-88DE-F78D-3346-99401076CAC9","FX22049376")</f>
        <v>FX22049376</v>
      </c>
      <c r="F1717" t="s">
        <v>19</v>
      </c>
      <c r="G1717" t="s">
        <v>19</v>
      </c>
      <c r="H1717" t="s">
        <v>82</v>
      </c>
      <c r="I1717" t="s">
        <v>3674</v>
      </c>
      <c r="J1717">
        <v>0</v>
      </c>
      <c r="K1717" t="s">
        <v>84</v>
      </c>
      <c r="L1717" t="s">
        <v>85</v>
      </c>
      <c r="M1717" t="s">
        <v>86</v>
      </c>
      <c r="N1717">
        <v>2</v>
      </c>
      <c r="O1717" s="1">
        <v>44678.651597222219</v>
      </c>
      <c r="P1717" s="1">
        <v>44678.710057870368</v>
      </c>
      <c r="Q1717">
        <v>4839</v>
      </c>
      <c r="R1717">
        <v>212</v>
      </c>
      <c r="S1717" t="b">
        <v>0</v>
      </c>
      <c r="T1717" t="s">
        <v>87</v>
      </c>
      <c r="U1717" t="b">
        <v>0</v>
      </c>
      <c r="V1717" t="s">
        <v>1394</v>
      </c>
      <c r="W1717" s="1">
        <v>44678.659699074073</v>
      </c>
      <c r="X1717">
        <v>144</v>
      </c>
      <c r="Y1717">
        <v>9</v>
      </c>
      <c r="Z1717">
        <v>0</v>
      </c>
      <c r="AA1717">
        <v>9</v>
      </c>
      <c r="AB1717">
        <v>0</v>
      </c>
      <c r="AC1717">
        <v>0</v>
      </c>
      <c r="AD1717">
        <v>-9</v>
      </c>
      <c r="AE1717">
        <v>0</v>
      </c>
      <c r="AF1717">
        <v>0</v>
      </c>
      <c r="AG1717">
        <v>0</v>
      </c>
      <c r="AH1717" t="s">
        <v>182</v>
      </c>
      <c r="AI1717" s="1">
        <v>44678.710057870368</v>
      </c>
      <c r="AJ1717">
        <v>68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-9</v>
      </c>
      <c r="AQ1717">
        <v>0</v>
      </c>
      <c r="AR1717">
        <v>0</v>
      </c>
      <c r="AS1717">
        <v>0</v>
      </c>
      <c r="AT1717" t="s">
        <v>87</v>
      </c>
      <c r="AU1717" t="s">
        <v>87</v>
      </c>
      <c r="AV1717" t="s">
        <v>87</v>
      </c>
      <c r="AW1717" t="s">
        <v>87</v>
      </c>
      <c r="AX1717" t="s">
        <v>87</v>
      </c>
      <c r="AY1717" t="s">
        <v>87</v>
      </c>
      <c r="AZ1717" t="s">
        <v>87</v>
      </c>
      <c r="BA1717" t="s">
        <v>87</v>
      </c>
      <c r="BB1717" t="s">
        <v>87</v>
      </c>
      <c r="BC1717" t="s">
        <v>87</v>
      </c>
      <c r="BD1717" t="s">
        <v>87</v>
      </c>
      <c r="BE1717" t="s">
        <v>87</v>
      </c>
    </row>
    <row r="1718" spans="1:57" hidden="1" x14ac:dyDescent="0.45">
      <c r="A1718" t="s">
        <v>3675</v>
      </c>
      <c r="B1718" t="s">
        <v>79</v>
      </c>
      <c r="C1718" t="s">
        <v>3676</v>
      </c>
      <c r="D1718" t="s">
        <v>81</v>
      </c>
      <c r="E1718" s="2" t="str">
        <f>HYPERLINK("capsilon://?command=openfolder&amp;siteaddress=FAM.docvelocity-na8.net&amp;folderid=FXCD284D4A-F566-F084-D1B4-586A67433FA3","FX220410141")</f>
        <v>FX220410141</v>
      </c>
      <c r="F1718" t="s">
        <v>19</v>
      </c>
      <c r="G1718" t="s">
        <v>19</v>
      </c>
      <c r="H1718" t="s">
        <v>82</v>
      </c>
      <c r="I1718" t="s">
        <v>3677</v>
      </c>
      <c r="J1718">
        <v>282</v>
      </c>
      <c r="K1718" t="s">
        <v>84</v>
      </c>
      <c r="L1718" t="s">
        <v>85</v>
      </c>
      <c r="M1718" t="s">
        <v>86</v>
      </c>
      <c r="N1718">
        <v>1</v>
      </c>
      <c r="O1718" s="1">
        <v>44678.65697916667</v>
      </c>
      <c r="P1718" s="1">
        <v>44678.663715277777</v>
      </c>
      <c r="Q1718">
        <v>117</v>
      </c>
      <c r="R1718">
        <v>465</v>
      </c>
      <c r="S1718" t="b">
        <v>0</v>
      </c>
      <c r="T1718" t="s">
        <v>87</v>
      </c>
      <c r="U1718" t="b">
        <v>0</v>
      </c>
      <c r="V1718" t="s">
        <v>88</v>
      </c>
      <c r="W1718" s="1">
        <v>44678.663715277777</v>
      </c>
      <c r="X1718">
        <v>406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282</v>
      </c>
      <c r="AE1718">
        <v>270</v>
      </c>
      <c r="AF1718">
        <v>0</v>
      </c>
      <c r="AG1718">
        <v>5</v>
      </c>
      <c r="AH1718" t="s">
        <v>87</v>
      </c>
      <c r="AI1718" t="s">
        <v>87</v>
      </c>
      <c r="AJ1718" t="s">
        <v>87</v>
      </c>
      <c r="AK1718" t="s">
        <v>87</v>
      </c>
      <c r="AL1718" t="s">
        <v>87</v>
      </c>
      <c r="AM1718" t="s">
        <v>87</v>
      </c>
      <c r="AN1718" t="s">
        <v>87</v>
      </c>
      <c r="AO1718" t="s">
        <v>87</v>
      </c>
      <c r="AP1718" t="s">
        <v>87</v>
      </c>
      <c r="AQ1718" t="s">
        <v>87</v>
      </c>
      <c r="AR1718" t="s">
        <v>87</v>
      </c>
      <c r="AS1718" t="s">
        <v>87</v>
      </c>
      <c r="AT1718" t="s">
        <v>87</v>
      </c>
      <c r="AU1718" t="s">
        <v>87</v>
      </c>
      <c r="AV1718" t="s">
        <v>87</v>
      </c>
      <c r="AW1718" t="s">
        <v>87</v>
      </c>
      <c r="AX1718" t="s">
        <v>87</v>
      </c>
      <c r="AY1718" t="s">
        <v>87</v>
      </c>
      <c r="AZ1718" t="s">
        <v>87</v>
      </c>
      <c r="BA1718" t="s">
        <v>87</v>
      </c>
      <c r="BB1718" t="s">
        <v>87</v>
      </c>
      <c r="BC1718" t="s">
        <v>87</v>
      </c>
      <c r="BD1718" t="s">
        <v>87</v>
      </c>
      <c r="BE1718" t="s">
        <v>87</v>
      </c>
    </row>
    <row r="1719" spans="1:57" hidden="1" x14ac:dyDescent="0.45">
      <c r="A1719" t="s">
        <v>3678</v>
      </c>
      <c r="B1719" t="s">
        <v>79</v>
      </c>
      <c r="C1719" t="s">
        <v>3559</v>
      </c>
      <c r="D1719" t="s">
        <v>81</v>
      </c>
      <c r="E1719" s="2" t="str">
        <f>HYPERLINK("capsilon://?command=openfolder&amp;siteaddress=FAM.docvelocity-na8.net&amp;folderid=FX38C93A57-F3AF-AB7E-613C-E94505C19A9C","FX22049109")</f>
        <v>FX22049109</v>
      </c>
      <c r="F1719" t="s">
        <v>19</v>
      </c>
      <c r="G1719" t="s">
        <v>19</v>
      </c>
      <c r="H1719" t="s">
        <v>82</v>
      </c>
      <c r="I1719" t="s">
        <v>3679</v>
      </c>
      <c r="J1719">
        <v>0</v>
      </c>
      <c r="K1719" t="s">
        <v>84</v>
      </c>
      <c r="L1719" t="s">
        <v>85</v>
      </c>
      <c r="M1719" t="s">
        <v>86</v>
      </c>
      <c r="N1719">
        <v>2</v>
      </c>
      <c r="O1719" s="1">
        <v>44678.659525462965</v>
      </c>
      <c r="P1719" s="1">
        <v>44678.712557870371</v>
      </c>
      <c r="Q1719">
        <v>4291</v>
      </c>
      <c r="R1719">
        <v>291</v>
      </c>
      <c r="S1719" t="b">
        <v>0</v>
      </c>
      <c r="T1719" t="s">
        <v>87</v>
      </c>
      <c r="U1719" t="b">
        <v>0</v>
      </c>
      <c r="V1719" t="s">
        <v>133</v>
      </c>
      <c r="W1719" s="1">
        <v>44678.660416666666</v>
      </c>
      <c r="X1719">
        <v>76</v>
      </c>
      <c r="Y1719">
        <v>9</v>
      </c>
      <c r="Z1719">
        <v>0</v>
      </c>
      <c r="AA1719">
        <v>9</v>
      </c>
      <c r="AB1719">
        <v>0</v>
      </c>
      <c r="AC1719">
        <v>0</v>
      </c>
      <c r="AD1719">
        <v>-9</v>
      </c>
      <c r="AE1719">
        <v>0</v>
      </c>
      <c r="AF1719">
        <v>0</v>
      </c>
      <c r="AG1719">
        <v>0</v>
      </c>
      <c r="AH1719" t="s">
        <v>182</v>
      </c>
      <c r="AI1719" s="1">
        <v>44678.712557870371</v>
      </c>
      <c r="AJ1719">
        <v>215</v>
      </c>
      <c r="AK1719">
        <v>1</v>
      </c>
      <c r="AL1719">
        <v>0</v>
      </c>
      <c r="AM1719">
        <v>1</v>
      </c>
      <c r="AN1719">
        <v>0</v>
      </c>
      <c r="AO1719">
        <v>1</v>
      </c>
      <c r="AP1719">
        <v>-10</v>
      </c>
      <c r="AQ1719">
        <v>0</v>
      </c>
      <c r="AR1719">
        <v>0</v>
      </c>
      <c r="AS1719">
        <v>0</v>
      </c>
      <c r="AT1719" t="s">
        <v>87</v>
      </c>
      <c r="AU1719" t="s">
        <v>87</v>
      </c>
      <c r="AV1719" t="s">
        <v>87</v>
      </c>
      <c r="AW1719" t="s">
        <v>87</v>
      </c>
      <c r="AX1719" t="s">
        <v>87</v>
      </c>
      <c r="AY1719" t="s">
        <v>87</v>
      </c>
      <c r="AZ1719" t="s">
        <v>87</v>
      </c>
      <c r="BA1719" t="s">
        <v>87</v>
      </c>
      <c r="BB1719" t="s">
        <v>87</v>
      </c>
      <c r="BC1719" t="s">
        <v>87</v>
      </c>
      <c r="BD1719" t="s">
        <v>87</v>
      </c>
      <c r="BE1719" t="s">
        <v>87</v>
      </c>
    </row>
    <row r="1720" spans="1:57" hidden="1" x14ac:dyDescent="0.45">
      <c r="A1720" t="s">
        <v>3680</v>
      </c>
      <c r="B1720" t="s">
        <v>79</v>
      </c>
      <c r="C1720" t="s">
        <v>3636</v>
      </c>
      <c r="D1720" t="s">
        <v>81</v>
      </c>
      <c r="E1720" s="2" t="str">
        <f>HYPERLINK("capsilon://?command=openfolder&amp;siteaddress=FAM.docvelocity-na8.net&amp;folderid=FX8881C2F7-C8E4-8EAD-00F6-795D909976EF","FX22049931")</f>
        <v>FX22049931</v>
      </c>
      <c r="F1720" t="s">
        <v>19</v>
      </c>
      <c r="G1720" t="s">
        <v>19</v>
      </c>
      <c r="H1720" t="s">
        <v>82</v>
      </c>
      <c r="I1720" t="s">
        <v>3671</v>
      </c>
      <c r="J1720">
        <v>216</v>
      </c>
      <c r="K1720" t="s">
        <v>84</v>
      </c>
      <c r="L1720" t="s">
        <v>85</v>
      </c>
      <c r="M1720" t="s">
        <v>86</v>
      </c>
      <c r="N1720">
        <v>2</v>
      </c>
      <c r="O1720" s="1">
        <v>44678.659710648149</v>
      </c>
      <c r="P1720" s="1">
        <v>44678.676168981481</v>
      </c>
      <c r="Q1720">
        <v>462</v>
      </c>
      <c r="R1720">
        <v>960</v>
      </c>
      <c r="S1720" t="b">
        <v>0</v>
      </c>
      <c r="T1720" t="s">
        <v>87</v>
      </c>
      <c r="U1720" t="b">
        <v>1</v>
      </c>
      <c r="V1720" t="s">
        <v>130</v>
      </c>
      <c r="W1720" s="1">
        <v>44678.666562500002</v>
      </c>
      <c r="X1720">
        <v>537</v>
      </c>
      <c r="Y1720">
        <v>196</v>
      </c>
      <c r="Z1720">
        <v>0</v>
      </c>
      <c r="AA1720">
        <v>196</v>
      </c>
      <c r="AB1720">
        <v>0</v>
      </c>
      <c r="AC1720">
        <v>4</v>
      </c>
      <c r="AD1720">
        <v>20</v>
      </c>
      <c r="AE1720">
        <v>0</v>
      </c>
      <c r="AF1720">
        <v>0</v>
      </c>
      <c r="AG1720">
        <v>0</v>
      </c>
      <c r="AH1720" t="s">
        <v>99</v>
      </c>
      <c r="AI1720" s="1">
        <v>44678.676168981481</v>
      </c>
      <c r="AJ1720">
        <v>423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20</v>
      </c>
      <c r="AQ1720">
        <v>0</v>
      </c>
      <c r="AR1720">
        <v>0</v>
      </c>
      <c r="AS1720">
        <v>0</v>
      </c>
      <c r="AT1720" t="s">
        <v>87</v>
      </c>
      <c r="AU1720" t="s">
        <v>87</v>
      </c>
      <c r="AV1720" t="s">
        <v>87</v>
      </c>
      <c r="AW1720" t="s">
        <v>87</v>
      </c>
      <c r="AX1720" t="s">
        <v>87</v>
      </c>
      <c r="AY1720" t="s">
        <v>87</v>
      </c>
      <c r="AZ1720" t="s">
        <v>87</v>
      </c>
      <c r="BA1720" t="s">
        <v>87</v>
      </c>
      <c r="BB1720" t="s">
        <v>87</v>
      </c>
      <c r="BC1720" t="s">
        <v>87</v>
      </c>
      <c r="BD1720" t="s">
        <v>87</v>
      </c>
      <c r="BE1720" t="s">
        <v>87</v>
      </c>
    </row>
    <row r="1721" spans="1:57" hidden="1" x14ac:dyDescent="0.45">
      <c r="A1721" t="s">
        <v>3681</v>
      </c>
      <c r="B1721" t="s">
        <v>79</v>
      </c>
      <c r="C1721" t="s">
        <v>1604</v>
      </c>
      <c r="D1721" t="s">
        <v>81</v>
      </c>
      <c r="E1721" s="2" t="str">
        <f>HYPERLINK("capsilon://?command=openfolder&amp;siteaddress=FAM.docvelocity-na8.net&amp;folderid=FX00DF6215-9FB4-56F9-4E1C-B75546FA4534","FX2204708")</f>
        <v>FX2204708</v>
      </c>
      <c r="F1721" t="s">
        <v>19</v>
      </c>
      <c r="G1721" t="s">
        <v>19</v>
      </c>
      <c r="H1721" t="s">
        <v>82</v>
      </c>
      <c r="I1721" t="s">
        <v>3371</v>
      </c>
      <c r="J1721">
        <v>1547</v>
      </c>
      <c r="K1721" t="s">
        <v>84</v>
      </c>
      <c r="L1721" t="s">
        <v>85</v>
      </c>
      <c r="M1721" t="s">
        <v>86</v>
      </c>
      <c r="N1721">
        <v>2</v>
      </c>
      <c r="O1721" s="1">
        <v>44655.734629629631</v>
      </c>
      <c r="P1721" s="1">
        <v>44655.877465277779</v>
      </c>
      <c r="Q1721">
        <v>4169</v>
      </c>
      <c r="R1721">
        <v>8172</v>
      </c>
      <c r="S1721" t="b">
        <v>0</v>
      </c>
      <c r="T1721" t="s">
        <v>87</v>
      </c>
      <c r="U1721" t="b">
        <v>1</v>
      </c>
      <c r="V1721" t="s">
        <v>158</v>
      </c>
      <c r="W1721" s="1">
        <v>44655.778240740743</v>
      </c>
      <c r="X1721">
        <v>2872</v>
      </c>
      <c r="Y1721">
        <v>929</v>
      </c>
      <c r="Z1721">
        <v>0</v>
      </c>
      <c r="AA1721">
        <v>929</v>
      </c>
      <c r="AB1721">
        <v>1844</v>
      </c>
      <c r="AC1721">
        <v>85</v>
      </c>
      <c r="AD1721">
        <v>618</v>
      </c>
      <c r="AE1721">
        <v>0</v>
      </c>
      <c r="AF1721">
        <v>0</v>
      </c>
      <c r="AG1721">
        <v>0</v>
      </c>
      <c r="AH1721" t="s">
        <v>240</v>
      </c>
      <c r="AI1721" s="1">
        <v>44655.877465277779</v>
      </c>
      <c r="AJ1721">
        <v>440</v>
      </c>
      <c r="AK1721">
        <v>0</v>
      </c>
      <c r="AL1721">
        <v>0</v>
      </c>
      <c r="AM1721">
        <v>0</v>
      </c>
      <c r="AN1721">
        <v>461</v>
      </c>
      <c r="AO1721">
        <v>0</v>
      </c>
      <c r="AP1721">
        <v>618</v>
      </c>
      <c r="AQ1721">
        <v>0</v>
      </c>
      <c r="AR1721">
        <v>0</v>
      </c>
      <c r="AS1721">
        <v>0</v>
      </c>
      <c r="AT1721" t="s">
        <v>87</v>
      </c>
      <c r="AU1721" t="s">
        <v>87</v>
      </c>
      <c r="AV1721" t="s">
        <v>87</v>
      </c>
      <c r="AW1721" t="s">
        <v>87</v>
      </c>
      <c r="AX1721" t="s">
        <v>87</v>
      </c>
      <c r="AY1721" t="s">
        <v>87</v>
      </c>
      <c r="AZ1721" t="s">
        <v>87</v>
      </c>
      <c r="BA1721" t="s">
        <v>87</v>
      </c>
      <c r="BB1721" t="s">
        <v>87</v>
      </c>
      <c r="BC1721" t="s">
        <v>87</v>
      </c>
      <c r="BD1721" t="s">
        <v>87</v>
      </c>
      <c r="BE1721" t="s">
        <v>87</v>
      </c>
    </row>
    <row r="1722" spans="1:57" hidden="1" x14ac:dyDescent="0.45">
      <c r="A1722" t="s">
        <v>3682</v>
      </c>
      <c r="B1722" t="s">
        <v>79</v>
      </c>
      <c r="C1722" t="s">
        <v>3676</v>
      </c>
      <c r="D1722" t="s">
        <v>81</v>
      </c>
      <c r="E1722" s="2" t="str">
        <f>HYPERLINK("capsilon://?command=openfolder&amp;siteaddress=FAM.docvelocity-na8.net&amp;folderid=FXCD284D4A-F566-F084-D1B4-586A67433FA3","FX220410141")</f>
        <v>FX220410141</v>
      </c>
      <c r="F1722" t="s">
        <v>19</v>
      </c>
      <c r="G1722" t="s">
        <v>19</v>
      </c>
      <c r="H1722" t="s">
        <v>82</v>
      </c>
      <c r="I1722" t="s">
        <v>3677</v>
      </c>
      <c r="J1722">
        <v>354</v>
      </c>
      <c r="K1722" t="s">
        <v>84</v>
      </c>
      <c r="L1722" t="s">
        <v>85</v>
      </c>
      <c r="M1722" t="s">
        <v>86</v>
      </c>
      <c r="N1722">
        <v>2</v>
      </c>
      <c r="O1722" s="1">
        <v>44678.664641203701</v>
      </c>
      <c r="P1722" s="1">
        <v>44678.704201388886</v>
      </c>
      <c r="Q1722">
        <v>695</v>
      </c>
      <c r="R1722">
        <v>2723</v>
      </c>
      <c r="S1722" t="b">
        <v>0</v>
      </c>
      <c r="T1722" t="s">
        <v>87</v>
      </c>
      <c r="U1722" t="b">
        <v>1</v>
      </c>
      <c r="V1722" t="s">
        <v>1394</v>
      </c>
      <c r="W1722" s="1">
        <v>44678.684490740743</v>
      </c>
      <c r="X1722">
        <v>1708</v>
      </c>
      <c r="Y1722">
        <v>327</v>
      </c>
      <c r="Z1722">
        <v>0</v>
      </c>
      <c r="AA1722">
        <v>327</v>
      </c>
      <c r="AB1722">
        <v>0</v>
      </c>
      <c r="AC1722">
        <v>3</v>
      </c>
      <c r="AD1722">
        <v>27</v>
      </c>
      <c r="AE1722">
        <v>0</v>
      </c>
      <c r="AF1722">
        <v>0</v>
      </c>
      <c r="AG1722">
        <v>0</v>
      </c>
      <c r="AH1722" t="s">
        <v>182</v>
      </c>
      <c r="AI1722" s="1">
        <v>44678.704201388886</v>
      </c>
      <c r="AJ1722">
        <v>990</v>
      </c>
      <c r="AK1722">
        <v>1</v>
      </c>
      <c r="AL1722">
        <v>0</v>
      </c>
      <c r="AM1722">
        <v>1</v>
      </c>
      <c r="AN1722">
        <v>0</v>
      </c>
      <c r="AO1722">
        <v>1</v>
      </c>
      <c r="AP1722">
        <v>26</v>
      </c>
      <c r="AQ1722">
        <v>0</v>
      </c>
      <c r="AR1722">
        <v>0</v>
      </c>
      <c r="AS1722">
        <v>0</v>
      </c>
      <c r="AT1722" t="s">
        <v>87</v>
      </c>
      <c r="AU1722" t="s">
        <v>87</v>
      </c>
      <c r="AV1722" t="s">
        <v>87</v>
      </c>
      <c r="AW1722" t="s">
        <v>87</v>
      </c>
      <c r="AX1722" t="s">
        <v>87</v>
      </c>
      <c r="AY1722" t="s">
        <v>87</v>
      </c>
      <c r="AZ1722" t="s">
        <v>87</v>
      </c>
      <c r="BA1722" t="s">
        <v>87</v>
      </c>
      <c r="BB1722" t="s">
        <v>87</v>
      </c>
      <c r="BC1722" t="s">
        <v>87</v>
      </c>
      <c r="BD1722" t="s">
        <v>87</v>
      </c>
      <c r="BE1722" t="s">
        <v>87</v>
      </c>
    </row>
    <row r="1723" spans="1:57" hidden="1" x14ac:dyDescent="0.45">
      <c r="A1723" t="s">
        <v>3683</v>
      </c>
      <c r="B1723" t="s">
        <v>79</v>
      </c>
      <c r="C1723" t="s">
        <v>3559</v>
      </c>
      <c r="D1723" t="s">
        <v>81</v>
      </c>
      <c r="E1723" s="2" t="str">
        <f>HYPERLINK("capsilon://?command=openfolder&amp;siteaddress=FAM.docvelocity-na8.net&amp;folderid=FX38C93A57-F3AF-AB7E-613C-E94505C19A9C","FX22049109")</f>
        <v>FX22049109</v>
      </c>
      <c r="F1723" t="s">
        <v>19</v>
      </c>
      <c r="G1723" t="s">
        <v>19</v>
      </c>
      <c r="H1723" t="s">
        <v>82</v>
      </c>
      <c r="I1723" t="s">
        <v>3684</v>
      </c>
      <c r="J1723">
        <v>84</v>
      </c>
      <c r="K1723" t="s">
        <v>84</v>
      </c>
      <c r="L1723" t="s">
        <v>85</v>
      </c>
      <c r="M1723" t="s">
        <v>86</v>
      </c>
      <c r="N1723">
        <v>2</v>
      </c>
      <c r="O1723" s="1">
        <v>44678.671643518515</v>
      </c>
      <c r="P1723" s="1">
        <v>44678.736458333333</v>
      </c>
      <c r="Q1723">
        <v>3738</v>
      </c>
      <c r="R1723">
        <v>1862</v>
      </c>
      <c r="S1723" t="b">
        <v>0</v>
      </c>
      <c r="T1723" t="s">
        <v>87</v>
      </c>
      <c r="U1723" t="b">
        <v>0</v>
      </c>
      <c r="V1723" t="s">
        <v>133</v>
      </c>
      <c r="W1723" s="1">
        <v>44678.682708333334</v>
      </c>
      <c r="X1723">
        <v>927</v>
      </c>
      <c r="Y1723">
        <v>63</v>
      </c>
      <c r="Z1723">
        <v>0</v>
      </c>
      <c r="AA1723">
        <v>63</v>
      </c>
      <c r="AB1723">
        <v>0</v>
      </c>
      <c r="AC1723">
        <v>11</v>
      </c>
      <c r="AD1723">
        <v>21</v>
      </c>
      <c r="AE1723">
        <v>0</v>
      </c>
      <c r="AF1723">
        <v>0</v>
      </c>
      <c r="AG1723">
        <v>0</v>
      </c>
      <c r="AH1723" t="s">
        <v>190</v>
      </c>
      <c r="AI1723" s="1">
        <v>44678.736458333333</v>
      </c>
      <c r="AJ1723">
        <v>930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21</v>
      </c>
      <c r="AQ1723">
        <v>0</v>
      </c>
      <c r="AR1723">
        <v>0</v>
      </c>
      <c r="AS1723">
        <v>0</v>
      </c>
      <c r="AT1723" t="s">
        <v>87</v>
      </c>
      <c r="AU1723" t="s">
        <v>87</v>
      </c>
      <c r="AV1723" t="s">
        <v>87</v>
      </c>
      <c r="AW1723" t="s">
        <v>87</v>
      </c>
      <c r="AX1723" t="s">
        <v>87</v>
      </c>
      <c r="AY1723" t="s">
        <v>87</v>
      </c>
      <c r="AZ1723" t="s">
        <v>87</v>
      </c>
      <c r="BA1723" t="s">
        <v>87</v>
      </c>
      <c r="BB1723" t="s">
        <v>87</v>
      </c>
      <c r="BC1723" t="s">
        <v>87</v>
      </c>
      <c r="BD1723" t="s">
        <v>87</v>
      </c>
      <c r="BE1723" t="s">
        <v>87</v>
      </c>
    </row>
    <row r="1724" spans="1:57" hidden="1" x14ac:dyDescent="0.45">
      <c r="A1724" t="s">
        <v>3685</v>
      </c>
      <c r="B1724" t="s">
        <v>79</v>
      </c>
      <c r="C1724" t="s">
        <v>3686</v>
      </c>
      <c r="D1724" t="s">
        <v>81</v>
      </c>
      <c r="E1724" s="2" t="str">
        <f>HYPERLINK("capsilon://?command=openfolder&amp;siteaddress=FAM.docvelocity-na8.net&amp;folderid=FX26FC8B8D-9ED4-0DED-41CA-ADEC9D7261AF","FX220410339")</f>
        <v>FX220410339</v>
      </c>
      <c r="F1724" t="s">
        <v>19</v>
      </c>
      <c r="G1724" t="s">
        <v>19</v>
      </c>
      <c r="H1724" t="s">
        <v>82</v>
      </c>
      <c r="I1724" t="s">
        <v>3687</v>
      </c>
      <c r="J1724">
        <v>321</v>
      </c>
      <c r="K1724" t="s">
        <v>84</v>
      </c>
      <c r="L1724" t="s">
        <v>85</v>
      </c>
      <c r="M1724" t="s">
        <v>86</v>
      </c>
      <c r="N1724">
        <v>1</v>
      </c>
      <c r="O1724" s="1">
        <v>44678.672268518516</v>
      </c>
      <c r="P1724" s="1">
        <v>44678.688136574077</v>
      </c>
      <c r="Q1724">
        <v>220</v>
      </c>
      <c r="R1724">
        <v>1151</v>
      </c>
      <c r="S1724" t="b">
        <v>0</v>
      </c>
      <c r="T1724" t="s">
        <v>87</v>
      </c>
      <c r="U1724" t="b">
        <v>0</v>
      </c>
      <c r="V1724" t="s">
        <v>88</v>
      </c>
      <c r="W1724" s="1">
        <v>44678.688136574077</v>
      </c>
      <c r="X1724">
        <v>887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321</v>
      </c>
      <c r="AE1724">
        <v>262</v>
      </c>
      <c r="AF1724">
        <v>0</v>
      </c>
      <c r="AG1724">
        <v>22</v>
      </c>
      <c r="AH1724" t="s">
        <v>87</v>
      </c>
      <c r="AI1724" t="s">
        <v>87</v>
      </c>
      <c r="AJ1724" t="s">
        <v>87</v>
      </c>
      <c r="AK1724" t="s">
        <v>87</v>
      </c>
      <c r="AL1724" t="s">
        <v>87</v>
      </c>
      <c r="AM1724" t="s">
        <v>87</v>
      </c>
      <c r="AN1724" t="s">
        <v>87</v>
      </c>
      <c r="AO1724" t="s">
        <v>87</v>
      </c>
      <c r="AP1724" t="s">
        <v>87</v>
      </c>
      <c r="AQ1724" t="s">
        <v>87</v>
      </c>
      <c r="AR1724" t="s">
        <v>87</v>
      </c>
      <c r="AS1724" t="s">
        <v>87</v>
      </c>
      <c r="AT1724" t="s">
        <v>87</v>
      </c>
      <c r="AU1724" t="s">
        <v>87</v>
      </c>
      <c r="AV1724" t="s">
        <v>87</v>
      </c>
      <c r="AW1724" t="s">
        <v>87</v>
      </c>
      <c r="AX1724" t="s">
        <v>87</v>
      </c>
      <c r="AY1724" t="s">
        <v>87</v>
      </c>
      <c r="AZ1724" t="s">
        <v>87</v>
      </c>
      <c r="BA1724" t="s">
        <v>87</v>
      </c>
      <c r="BB1724" t="s">
        <v>87</v>
      </c>
      <c r="BC1724" t="s">
        <v>87</v>
      </c>
      <c r="BD1724" t="s">
        <v>87</v>
      </c>
      <c r="BE1724" t="s">
        <v>87</v>
      </c>
    </row>
    <row r="1725" spans="1:57" hidden="1" x14ac:dyDescent="0.45">
      <c r="A1725" t="s">
        <v>3688</v>
      </c>
      <c r="B1725" t="s">
        <v>79</v>
      </c>
      <c r="C1725" t="s">
        <v>3689</v>
      </c>
      <c r="D1725" t="s">
        <v>81</v>
      </c>
      <c r="E1725" s="2" t="str">
        <f>HYPERLINK("capsilon://?command=openfolder&amp;siteaddress=FAM.docvelocity-na8.net&amp;folderid=FX56F22E42-1A2A-2A9C-0729-20AD49192905","FX22049822")</f>
        <v>FX22049822</v>
      </c>
      <c r="F1725" t="s">
        <v>19</v>
      </c>
      <c r="G1725" t="s">
        <v>19</v>
      </c>
      <c r="H1725" t="s">
        <v>82</v>
      </c>
      <c r="I1725" t="s">
        <v>3690</v>
      </c>
      <c r="J1725">
        <v>0</v>
      </c>
      <c r="K1725" t="s">
        <v>84</v>
      </c>
      <c r="L1725" t="s">
        <v>85</v>
      </c>
      <c r="M1725" t="s">
        <v>86</v>
      </c>
      <c r="N1725">
        <v>2</v>
      </c>
      <c r="O1725" s="1">
        <v>44678.675821759258</v>
      </c>
      <c r="P1725" s="1">
        <v>44678.735590277778</v>
      </c>
      <c r="Q1725">
        <v>4744</v>
      </c>
      <c r="R1725">
        <v>420</v>
      </c>
      <c r="S1725" t="b">
        <v>0</v>
      </c>
      <c r="T1725" t="s">
        <v>87</v>
      </c>
      <c r="U1725" t="b">
        <v>0</v>
      </c>
      <c r="V1725" t="s">
        <v>3131</v>
      </c>
      <c r="W1725" s="1">
        <v>44678.679467592592</v>
      </c>
      <c r="X1725">
        <v>195</v>
      </c>
      <c r="Y1725">
        <v>9</v>
      </c>
      <c r="Z1725">
        <v>0</v>
      </c>
      <c r="AA1725">
        <v>9</v>
      </c>
      <c r="AB1725">
        <v>0</v>
      </c>
      <c r="AC1725">
        <v>1</v>
      </c>
      <c r="AD1725">
        <v>-9</v>
      </c>
      <c r="AE1725">
        <v>0</v>
      </c>
      <c r="AF1725">
        <v>0</v>
      </c>
      <c r="AG1725">
        <v>0</v>
      </c>
      <c r="AH1725" t="s">
        <v>182</v>
      </c>
      <c r="AI1725" s="1">
        <v>44678.735590277778</v>
      </c>
      <c r="AJ1725">
        <v>119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-9</v>
      </c>
      <c r="AQ1725">
        <v>0</v>
      </c>
      <c r="AR1725">
        <v>0</v>
      </c>
      <c r="AS1725">
        <v>0</v>
      </c>
      <c r="AT1725" t="s">
        <v>87</v>
      </c>
      <c r="AU1725" t="s">
        <v>87</v>
      </c>
      <c r="AV1725" t="s">
        <v>87</v>
      </c>
      <c r="AW1725" t="s">
        <v>87</v>
      </c>
      <c r="AX1725" t="s">
        <v>87</v>
      </c>
      <c r="AY1725" t="s">
        <v>87</v>
      </c>
      <c r="AZ1725" t="s">
        <v>87</v>
      </c>
      <c r="BA1725" t="s">
        <v>87</v>
      </c>
      <c r="BB1725" t="s">
        <v>87</v>
      </c>
      <c r="BC1725" t="s">
        <v>87</v>
      </c>
      <c r="BD1725" t="s">
        <v>87</v>
      </c>
      <c r="BE1725" t="s">
        <v>87</v>
      </c>
    </row>
    <row r="1726" spans="1:57" hidden="1" x14ac:dyDescent="0.45">
      <c r="A1726" t="s">
        <v>3691</v>
      </c>
      <c r="B1726" t="s">
        <v>79</v>
      </c>
      <c r="C1726" t="s">
        <v>3442</v>
      </c>
      <c r="D1726" t="s">
        <v>81</v>
      </c>
      <c r="E1726" s="2" t="str">
        <f>HYPERLINK("capsilon://?command=openfolder&amp;siteaddress=FAM.docvelocity-na8.net&amp;folderid=FX03E87AAC-F24F-54A9-D13F-5A57E95D9515","FX22047252")</f>
        <v>FX22047252</v>
      </c>
      <c r="F1726" t="s">
        <v>19</v>
      </c>
      <c r="G1726" t="s">
        <v>19</v>
      </c>
      <c r="H1726" t="s">
        <v>82</v>
      </c>
      <c r="I1726" t="s">
        <v>3692</v>
      </c>
      <c r="J1726">
        <v>0</v>
      </c>
      <c r="K1726" t="s">
        <v>84</v>
      </c>
      <c r="L1726" t="s">
        <v>85</v>
      </c>
      <c r="M1726" t="s">
        <v>86</v>
      </c>
      <c r="N1726">
        <v>2</v>
      </c>
      <c r="O1726" s="1">
        <v>44678.68414351852</v>
      </c>
      <c r="P1726" s="1">
        <v>44678.736666666664</v>
      </c>
      <c r="Q1726">
        <v>4239</v>
      </c>
      <c r="R1726">
        <v>299</v>
      </c>
      <c r="S1726" t="b">
        <v>0</v>
      </c>
      <c r="T1726" t="s">
        <v>87</v>
      </c>
      <c r="U1726" t="b">
        <v>0</v>
      </c>
      <c r="V1726" t="s">
        <v>148</v>
      </c>
      <c r="W1726" s="1">
        <v>44678.686574074076</v>
      </c>
      <c r="X1726">
        <v>207</v>
      </c>
      <c r="Y1726">
        <v>9</v>
      </c>
      <c r="Z1726">
        <v>0</v>
      </c>
      <c r="AA1726">
        <v>9</v>
      </c>
      <c r="AB1726">
        <v>0</v>
      </c>
      <c r="AC1726">
        <v>0</v>
      </c>
      <c r="AD1726">
        <v>-9</v>
      </c>
      <c r="AE1726">
        <v>0</v>
      </c>
      <c r="AF1726">
        <v>0</v>
      </c>
      <c r="AG1726">
        <v>0</v>
      </c>
      <c r="AH1726" t="s">
        <v>182</v>
      </c>
      <c r="AI1726" s="1">
        <v>44678.736666666664</v>
      </c>
      <c r="AJ1726">
        <v>92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-9</v>
      </c>
      <c r="AQ1726">
        <v>0</v>
      </c>
      <c r="AR1726">
        <v>0</v>
      </c>
      <c r="AS1726">
        <v>0</v>
      </c>
      <c r="AT1726" t="s">
        <v>87</v>
      </c>
      <c r="AU1726" t="s">
        <v>87</v>
      </c>
      <c r="AV1726" t="s">
        <v>87</v>
      </c>
      <c r="AW1726" t="s">
        <v>87</v>
      </c>
      <c r="AX1726" t="s">
        <v>87</v>
      </c>
      <c r="AY1726" t="s">
        <v>87</v>
      </c>
      <c r="AZ1726" t="s">
        <v>87</v>
      </c>
      <c r="BA1726" t="s">
        <v>87</v>
      </c>
      <c r="BB1726" t="s">
        <v>87</v>
      </c>
      <c r="BC1726" t="s">
        <v>87</v>
      </c>
      <c r="BD1726" t="s">
        <v>87</v>
      </c>
      <c r="BE1726" t="s">
        <v>87</v>
      </c>
    </row>
    <row r="1727" spans="1:57" hidden="1" x14ac:dyDescent="0.45">
      <c r="A1727" t="s">
        <v>3693</v>
      </c>
      <c r="B1727" t="s">
        <v>79</v>
      </c>
      <c r="C1727" t="s">
        <v>3686</v>
      </c>
      <c r="D1727" t="s">
        <v>81</v>
      </c>
      <c r="E1727" s="2" t="str">
        <f>HYPERLINK("capsilon://?command=openfolder&amp;siteaddress=FAM.docvelocity-na8.net&amp;folderid=FX26FC8B8D-9ED4-0DED-41CA-ADEC9D7261AF","FX220410339")</f>
        <v>FX220410339</v>
      </c>
      <c r="F1727" t="s">
        <v>19</v>
      </c>
      <c r="G1727" t="s">
        <v>19</v>
      </c>
      <c r="H1727" t="s">
        <v>82</v>
      </c>
      <c r="I1727" t="s">
        <v>3687</v>
      </c>
      <c r="J1727">
        <v>1095</v>
      </c>
      <c r="K1727" t="s">
        <v>84</v>
      </c>
      <c r="L1727" t="s">
        <v>85</v>
      </c>
      <c r="M1727" t="s">
        <v>86</v>
      </c>
      <c r="N1727">
        <v>2</v>
      </c>
      <c r="O1727" s="1">
        <v>44678.689710648148</v>
      </c>
      <c r="P1727" s="1">
        <v>44678.862233796295</v>
      </c>
      <c r="Q1727">
        <v>3283</v>
      </c>
      <c r="R1727">
        <v>11623</v>
      </c>
      <c r="S1727" t="b">
        <v>0</v>
      </c>
      <c r="T1727" t="s">
        <v>87</v>
      </c>
      <c r="U1727" t="b">
        <v>1</v>
      </c>
      <c r="V1727" t="s">
        <v>1394</v>
      </c>
      <c r="W1727" s="1">
        <v>44678.795208333337</v>
      </c>
      <c r="X1727">
        <v>7765</v>
      </c>
      <c r="Y1727">
        <v>748</v>
      </c>
      <c r="Z1727">
        <v>0</v>
      </c>
      <c r="AA1727">
        <v>748</v>
      </c>
      <c r="AB1727">
        <v>525</v>
      </c>
      <c r="AC1727">
        <v>399</v>
      </c>
      <c r="AD1727">
        <v>347</v>
      </c>
      <c r="AE1727">
        <v>0</v>
      </c>
      <c r="AF1727">
        <v>0</v>
      </c>
      <c r="AG1727">
        <v>0</v>
      </c>
      <c r="AH1727" t="s">
        <v>200</v>
      </c>
      <c r="AI1727" s="1">
        <v>44678.862233796295</v>
      </c>
      <c r="AJ1727">
        <v>3789</v>
      </c>
      <c r="AK1727">
        <v>7</v>
      </c>
      <c r="AL1727">
        <v>0</v>
      </c>
      <c r="AM1727">
        <v>7</v>
      </c>
      <c r="AN1727">
        <v>105</v>
      </c>
      <c r="AO1727">
        <v>7</v>
      </c>
      <c r="AP1727">
        <v>340</v>
      </c>
      <c r="AQ1727">
        <v>0</v>
      </c>
      <c r="AR1727">
        <v>0</v>
      </c>
      <c r="AS1727">
        <v>0</v>
      </c>
      <c r="AT1727" t="s">
        <v>87</v>
      </c>
      <c r="AU1727" t="s">
        <v>87</v>
      </c>
      <c r="AV1727" t="s">
        <v>87</v>
      </c>
      <c r="AW1727" t="s">
        <v>87</v>
      </c>
      <c r="AX1727" t="s">
        <v>87</v>
      </c>
      <c r="AY1727" t="s">
        <v>87</v>
      </c>
      <c r="AZ1727" t="s">
        <v>87</v>
      </c>
      <c r="BA1727" t="s">
        <v>87</v>
      </c>
      <c r="BB1727" t="s">
        <v>87</v>
      </c>
      <c r="BC1727" t="s">
        <v>87</v>
      </c>
      <c r="BD1727" t="s">
        <v>87</v>
      </c>
      <c r="BE1727" t="s">
        <v>87</v>
      </c>
    </row>
    <row r="1728" spans="1:57" hidden="1" x14ac:dyDescent="0.45">
      <c r="A1728" t="s">
        <v>3694</v>
      </c>
      <c r="B1728" t="s">
        <v>79</v>
      </c>
      <c r="C1728" t="s">
        <v>3695</v>
      </c>
      <c r="D1728" t="s">
        <v>81</v>
      </c>
      <c r="E1728" s="2" t="str">
        <f>HYPERLINK("capsilon://?command=openfolder&amp;siteaddress=FAM.docvelocity-na8.net&amp;folderid=FX7C672AC2-EC9E-F6D1-E01C-E4ED9BFAC9F6","FX22049678")</f>
        <v>FX22049678</v>
      </c>
      <c r="F1728" t="s">
        <v>19</v>
      </c>
      <c r="G1728" t="s">
        <v>19</v>
      </c>
      <c r="H1728" t="s">
        <v>82</v>
      </c>
      <c r="I1728" t="s">
        <v>3696</v>
      </c>
      <c r="J1728">
        <v>265</v>
      </c>
      <c r="K1728" t="s">
        <v>84</v>
      </c>
      <c r="L1728" t="s">
        <v>85</v>
      </c>
      <c r="M1728" t="s">
        <v>86</v>
      </c>
      <c r="N1728">
        <v>1</v>
      </c>
      <c r="O1728" s="1">
        <v>44678.695532407408</v>
      </c>
      <c r="P1728" s="1">
        <v>44678.726377314815</v>
      </c>
      <c r="Q1728">
        <v>2369</v>
      </c>
      <c r="R1728">
        <v>296</v>
      </c>
      <c r="S1728" t="b">
        <v>0</v>
      </c>
      <c r="T1728" t="s">
        <v>87</v>
      </c>
      <c r="U1728" t="b">
        <v>0</v>
      </c>
      <c r="V1728" t="s">
        <v>88</v>
      </c>
      <c r="W1728" s="1">
        <v>44678.726377314815</v>
      </c>
      <c r="X1728">
        <v>129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265</v>
      </c>
      <c r="AE1728">
        <v>241</v>
      </c>
      <c r="AF1728">
        <v>0</v>
      </c>
      <c r="AG1728">
        <v>8</v>
      </c>
      <c r="AH1728" t="s">
        <v>87</v>
      </c>
      <c r="AI1728" t="s">
        <v>87</v>
      </c>
      <c r="AJ1728" t="s">
        <v>87</v>
      </c>
      <c r="AK1728" t="s">
        <v>87</v>
      </c>
      <c r="AL1728" t="s">
        <v>87</v>
      </c>
      <c r="AM1728" t="s">
        <v>87</v>
      </c>
      <c r="AN1728" t="s">
        <v>87</v>
      </c>
      <c r="AO1728" t="s">
        <v>87</v>
      </c>
      <c r="AP1728" t="s">
        <v>87</v>
      </c>
      <c r="AQ1728" t="s">
        <v>87</v>
      </c>
      <c r="AR1728" t="s">
        <v>87</v>
      </c>
      <c r="AS1728" t="s">
        <v>87</v>
      </c>
      <c r="AT1728" t="s">
        <v>87</v>
      </c>
      <c r="AU1728" t="s">
        <v>87</v>
      </c>
      <c r="AV1728" t="s">
        <v>87</v>
      </c>
      <c r="AW1728" t="s">
        <v>87</v>
      </c>
      <c r="AX1728" t="s">
        <v>87</v>
      </c>
      <c r="AY1728" t="s">
        <v>87</v>
      </c>
      <c r="AZ1728" t="s">
        <v>87</v>
      </c>
      <c r="BA1728" t="s">
        <v>87</v>
      </c>
      <c r="BB1728" t="s">
        <v>87</v>
      </c>
      <c r="BC1728" t="s">
        <v>87</v>
      </c>
      <c r="BD1728" t="s">
        <v>87</v>
      </c>
      <c r="BE1728" t="s">
        <v>87</v>
      </c>
    </row>
    <row r="1729" spans="1:57" hidden="1" x14ac:dyDescent="0.45">
      <c r="A1729" t="s">
        <v>3697</v>
      </c>
      <c r="B1729" t="s">
        <v>79</v>
      </c>
      <c r="C1729" t="s">
        <v>3698</v>
      </c>
      <c r="D1729" t="s">
        <v>81</v>
      </c>
      <c r="E1729" s="2" t="str">
        <f>HYPERLINK("capsilon://?command=openfolder&amp;siteaddress=FAM.docvelocity-na8.net&amp;folderid=FX66C008F7-0E3C-0F50-3E1E-ED3E6B3D48D6","FX220410113")</f>
        <v>FX220410113</v>
      </c>
      <c r="F1729" t="s">
        <v>19</v>
      </c>
      <c r="G1729" t="s">
        <v>19</v>
      </c>
      <c r="H1729" t="s">
        <v>82</v>
      </c>
      <c r="I1729" t="s">
        <v>3699</v>
      </c>
      <c r="J1729">
        <v>408</v>
      </c>
      <c r="K1729" t="s">
        <v>84</v>
      </c>
      <c r="L1729" t="s">
        <v>85</v>
      </c>
      <c r="M1729" t="s">
        <v>86</v>
      </c>
      <c r="N1729">
        <v>1</v>
      </c>
      <c r="O1729" s="1">
        <v>44678.70107638889</v>
      </c>
      <c r="P1729" s="1">
        <v>44678.728391203702</v>
      </c>
      <c r="Q1729">
        <v>2082</v>
      </c>
      <c r="R1729">
        <v>278</v>
      </c>
      <c r="S1729" t="b">
        <v>0</v>
      </c>
      <c r="T1729" t="s">
        <v>87</v>
      </c>
      <c r="U1729" t="b">
        <v>0</v>
      </c>
      <c r="V1729" t="s">
        <v>88</v>
      </c>
      <c r="W1729" s="1">
        <v>44678.728391203702</v>
      </c>
      <c r="X1729">
        <v>173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408</v>
      </c>
      <c r="AE1729">
        <v>384</v>
      </c>
      <c r="AF1729">
        <v>0</v>
      </c>
      <c r="AG1729">
        <v>11</v>
      </c>
      <c r="AH1729" t="s">
        <v>87</v>
      </c>
      <c r="AI1729" t="s">
        <v>87</v>
      </c>
      <c r="AJ1729" t="s">
        <v>87</v>
      </c>
      <c r="AK1729" t="s">
        <v>87</v>
      </c>
      <c r="AL1729" t="s">
        <v>87</v>
      </c>
      <c r="AM1729" t="s">
        <v>87</v>
      </c>
      <c r="AN1729" t="s">
        <v>87</v>
      </c>
      <c r="AO1729" t="s">
        <v>87</v>
      </c>
      <c r="AP1729" t="s">
        <v>87</v>
      </c>
      <c r="AQ1729" t="s">
        <v>87</v>
      </c>
      <c r="AR1729" t="s">
        <v>87</v>
      </c>
      <c r="AS1729" t="s">
        <v>87</v>
      </c>
      <c r="AT1729" t="s">
        <v>87</v>
      </c>
      <c r="AU1729" t="s">
        <v>87</v>
      </c>
      <c r="AV1729" t="s">
        <v>87</v>
      </c>
      <c r="AW1729" t="s">
        <v>87</v>
      </c>
      <c r="AX1729" t="s">
        <v>87</v>
      </c>
      <c r="AY1729" t="s">
        <v>87</v>
      </c>
      <c r="AZ1729" t="s">
        <v>87</v>
      </c>
      <c r="BA1729" t="s">
        <v>87</v>
      </c>
      <c r="BB1729" t="s">
        <v>87</v>
      </c>
      <c r="BC1729" t="s">
        <v>87</v>
      </c>
      <c r="BD1729" t="s">
        <v>87</v>
      </c>
      <c r="BE1729" t="s">
        <v>87</v>
      </c>
    </row>
    <row r="1730" spans="1:57" hidden="1" x14ac:dyDescent="0.45">
      <c r="A1730" t="s">
        <v>3700</v>
      </c>
      <c r="B1730" t="s">
        <v>79</v>
      </c>
      <c r="C1730" t="s">
        <v>3698</v>
      </c>
      <c r="D1730" t="s">
        <v>81</v>
      </c>
      <c r="E1730" s="2" t="str">
        <f>HYPERLINK("capsilon://?command=openfolder&amp;siteaddress=FAM.docvelocity-na8.net&amp;folderid=FX66C008F7-0E3C-0F50-3E1E-ED3E6B3D48D6","FX220410113")</f>
        <v>FX220410113</v>
      </c>
      <c r="F1730" t="s">
        <v>19</v>
      </c>
      <c r="G1730" t="s">
        <v>19</v>
      </c>
      <c r="H1730" t="s">
        <v>82</v>
      </c>
      <c r="I1730" t="s">
        <v>3701</v>
      </c>
      <c r="J1730">
        <v>216</v>
      </c>
      <c r="K1730" t="s">
        <v>84</v>
      </c>
      <c r="L1730" t="s">
        <v>85</v>
      </c>
      <c r="M1730" t="s">
        <v>86</v>
      </c>
      <c r="N1730">
        <v>1</v>
      </c>
      <c r="O1730" s="1">
        <v>44678.703321759262</v>
      </c>
      <c r="P1730" s="1">
        <v>44678.729479166665</v>
      </c>
      <c r="Q1730">
        <v>2023</v>
      </c>
      <c r="R1730">
        <v>237</v>
      </c>
      <c r="S1730" t="b">
        <v>0</v>
      </c>
      <c r="T1730" t="s">
        <v>87</v>
      </c>
      <c r="U1730" t="b">
        <v>0</v>
      </c>
      <c r="V1730" t="s">
        <v>88</v>
      </c>
      <c r="W1730" s="1">
        <v>44678.729479166665</v>
      </c>
      <c r="X1730">
        <v>93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216</v>
      </c>
      <c r="AE1730">
        <v>211</v>
      </c>
      <c r="AF1730">
        <v>0</v>
      </c>
      <c r="AG1730">
        <v>4</v>
      </c>
      <c r="AH1730" t="s">
        <v>87</v>
      </c>
      <c r="AI1730" t="s">
        <v>87</v>
      </c>
      <c r="AJ1730" t="s">
        <v>87</v>
      </c>
      <c r="AK1730" t="s">
        <v>87</v>
      </c>
      <c r="AL1730" t="s">
        <v>87</v>
      </c>
      <c r="AM1730" t="s">
        <v>87</v>
      </c>
      <c r="AN1730" t="s">
        <v>87</v>
      </c>
      <c r="AO1730" t="s">
        <v>87</v>
      </c>
      <c r="AP1730" t="s">
        <v>87</v>
      </c>
      <c r="AQ1730" t="s">
        <v>87</v>
      </c>
      <c r="AR1730" t="s">
        <v>87</v>
      </c>
      <c r="AS1730" t="s">
        <v>87</v>
      </c>
      <c r="AT1730" t="s">
        <v>87</v>
      </c>
      <c r="AU1730" t="s">
        <v>87</v>
      </c>
      <c r="AV1730" t="s">
        <v>87</v>
      </c>
      <c r="AW1730" t="s">
        <v>87</v>
      </c>
      <c r="AX1730" t="s">
        <v>87</v>
      </c>
      <c r="AY1730" t="s">
        <v>87</v>
      </c>
      <c r="AZ1730" t="s">
        <v>87</v>
      </c>
      <c r="BA1730" t="s">
        <v>87</v>
      </c>
      <c r="BB1730" t="s">
        <v>87</v>
      </c>
      <c r="BC1730" t="s">
        <v>87</v>
      </c>
      <c r="BD1730" t="s">
        <v>87</v>
      </c>
      <c r="BE1730" t="s">
        <v>87</v>
      </c>
    </row>
    <row r="1731" spans="1:57" hidden="1" x14ac:dyDescent="0.45">
      <c r="A1731" t="s">
        <v>3702</v>
      </c>
      <c r="B1731" t="s">
        <v>79</v>
      </c>
      <c r="C1731" t="s">
        <v>3504</v>
      </c>
      <c r="D1731" t="s">
        <v>81</v>
      </c>
      <c r="E1731" s="2" t="str">
        <f>HYPERLINK("capsilon://?command=openfolder&amp;siteaddress=FAM.docvelocity-na8.net&amp;folderid=FXE6254314-81B4-39B1-3CF4-FF29FDE6E6E1","FX22015447")</f>
        <v>FX22015447</v>
      </c>
      <c r="F1731" t="s">
        <v>19</v>
      </c>
      <c r="G1731" t="s">
        <v>19</v>
      </c>
      <c r="H1731" t="s">
        <v>82</v>
      </c>
      <c r="I1731" t="s">
        <v>3703</v>
      </c>
      <c r="J1731">
        <v>496</v>
      </c>
      <c r="K1731" t="s">
        <v>84</v>
      </c>
      <c r="L1731" t="s">
        <v>85</v>
      </c>
      <c r="M1731" t="s">
        <v>86</v>
      </c>
      <c r="N1731">
        <v>1</v>
      </c>
      <c r="O1731" s="1">
        <v>44678.710740740738</v>
      </c>
      <c r="P1731" s="1">
        <v>44678.732523148145</v>
      </c>
      <c r="Q1731">
        <v>1531</v>
      </c>
      <c r="R1731">
        <v>351</v>
      </c>
      <c r="S1731" t="b">
        <v>0</v>
      </c>
      <c r="T1731" t="s">
        <v>87</v>
      </c>
      <c r="U1731" t="b">
        <v>0</v>
      </c>
      <c r="V1731" t="s">
        <v>88</v>
      </c>
      <c r="W1731" s="1">
        <v>44678.732523148145</v>
      </c>
      <c r="X1731">
        <v>239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496</v>
      </c>
      <c r="AE1731">
        <v>479</v>
      </c>
      <c r="AF1731">
        <v>0</v>
      </c>
      <c r="AG1731">
        <v>11</v>
      </c>
      <c r="AH1731" t="s">
        <v>87</v>
      </c>
      <c r="AI1731" t="s">
        <v>87</v>
      </c>
      <c r="AJ1731" t="s">
        <v>87</v>
      </c>
      <c r="AK1731" t="s">
        <v>87</v>
      </c>
      <c r="AL1731" t="s">
        <v>87</v>
      </c>
      <c r="AM1731" t="s">
        <v>87</v>
      </c>
      <c r="AN1731" t="s">
        <v>87</v>
      </c>
      <c r="AO1731" t="s">
        <v>87</v>
      </c>
      <c r="AP1731" t="s">
        <v>87</v>
      </c>
      <c r="AQ1731" t="s">
        <v>87</v>
      </c>
      <c r="AR1731" t="s">
        <v>87</v>
      </c>
      <c r="AS1731" t="s">
        <v>87</v>
      </c>
      <c r="AT1731" t="s">
        <v>87</v>
      </c>
      <c r="AU1731" t="s">
        <v>87</v>
      </c>
      <c r="AV1731" t="s">
        <v>87</v>
      </c>
      <c r="AW1731" t="s">
        <v>87</v>
      </c>
      <c r="AX1731" t="s">
        <v>87</v>
      </c>
      <c r="AY1731" t="s">
        <v>87</v>
      </c>
      <c r="AZ1731" t="s">
        <v>87</v>
      </c>
      <c r="BA1731" t="s">
        <v>87</v>
      </c>
      <c r="BB1731" t="s">
        <v>87</v>
      </c>
      <c r="BC1731" t="s">
        <v>87</v>
      </c>
      <c r="BD1731" t="s">
        <v>87</v>
      </c>
      <c r="BE1731" t="s">
        <v>87</v>
      </c>
    </row>
    <row r="1732" spans="1:57" hidden="1" x14ac:dyDescent="0.45">
      <c r="A1732" t="s">
        <v>3704</v>
      </c>
      <c r="B1732" t="s">
        <v>79</v>
      </c>
      <c r="C1732" t="s">
        <v>3689</v>
      </c>
      <c r="D1732" t="s">
        <v>81</v>
      </c>
      <c r="E1732" s="2" t="str">
        <f>HYPERLINK("capsilon://?command=openfolder&amp;siteaddress=FAM.docvelocity-na8.net&amp;folderid=FX56F22E42-1A2A-2A9C-0729-20AD49192905","FX22049822")</f>
        <v>FX22049822</v>
      </c>
      <c r="F1732" t="s">
        <v>19</v>
      </c>
      <c r="G1732" t="s">
        <v>19</v>
      </c>
      <c r="H1732" t="s">
        <v>82</v>
      </c>
      <c r="I1732" t="s">
        <v>3705</v>
      </c>
      <c r="J1732">
        <v>243</v>
      </c>
      <c r="K1732" t="s">
        <v>84</v>
      </c>
      <c r="L1732" t="s">
        <v>85</v>
      </c>
      <c r="M1732" t="s">
        <v>86</v>
      </c>
      <c r="N1732">
        <v>1</v>
      </c>
      <c r="O1732" s="1">
        <v>44678.718553240738</v>
      </c>
      <c r="P1732" s="1">
        <v>44678.73609953704</v>
      </c>
      <c r="Q1732">
        <v>1038</v>
      </c>
      <c r="R1732">
        <v>478</v>
      </c>
      <c r="S1732" t="b">
        <v>0</v>
      </c>
      <c r="T1732" t="s">
        <v>87</v>
      </c>
      <c r="U1732" t="b">
        <v>0</v>
      </c>
      <c r="V1732" t="s">
        <v>88</v>
      </c>
      <c r="W1732" s="1">
        <v>44678.73609953704</v>
      </c>
      <c r="X1732">
        <v>308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243</v>
      </c>
      <c r="AE1732">
        <v>219</v>
      </c>
      <c r="AF1732">
        <v>0</v>
      </c>
      <c r="AG1732">
        <v>7</v>
      </c>
      <c r="AH1732" t="s">
        <v>87</v>
      </c>
      <c r="AI1732" t="s">
        <v>87</v>
      </c>
      <c r="AJ1732" t="s">
        <v>87</v>
      </c>
      <c r="AK1732" t="s">
        <v>87</v>
      </c>
      <c r="AL1732" t="s">
        <v>87</v>
      </c>
      <c r="AM1732" t="s">
        <v>87</v>
      </c>
      <c r="AN1732" t="s">
        <v>87</v>
      </c>
      <c r="AO1732" t="s">
        <v>87</v>
      </c>
      <c r="AP1732" t="s">
        <v>87</v>
      </c>
      <c r="AQ1732" t="s">
        <v>87</v>
      </c>
      <c r="AR1732" t="s">
        <v>87</v>
      </c>
      <c r="AS1732" t="s">
        <v>87</v>
      </c>
      <c r="AT1732" t="s">
        <v>87</v>
      </c>
      <c r="AU1732" t="s">
        <v>87</v>
      </c>
      <c r="AV1732" t="s">
        <v>87</v>
      </c>
      <c r="AW1732" t="s">
        <v>87</v>
      </c>
      <c r="AX1732" t="s">
        <v>87</v>
      </c>
      <c r="AY1732" t="s">
        <v>87</v>
      </c>
      <c r="AZ1732" t="s">
        <v>87</v>
      </c>
      <c r="BA1732" t="s">
        <v>87</v>
      </c>
      <c r="BB1732" t="s">
        <v>87</v>
      </c>
      <c r="BC1732" t="s">
        <v>87</v>
      </c>
      <c r="BD1732" t="s">
        <v>87</v>
      </c>
      <c r="BE1732" t="s">
        <v>87</v>
      </c>
    </row>
    <row r="1733" spans="1:57" hidden="1" x14ac:dyDescent="0.45">
      <c r="A1733" t="s">
        <v>3706</v>
      </c>
      <c r="B1733" t="s">
        <v>79</v>
      </c>
      <c r="C1733" t="s">
        <v>3695</v>
      </c>
      <c r="D1733" t="s">
        <v>81</v>
      </c>
      <c r="E1733" s="2" t="str">
        <f>HYPERLINK("capsilon://?command=openfolder&amp;siteaddress=FAM.docvelocity-na8.net&amp;folderid=FX7C672AC2-EC9E-F6D1-E01C-E4ED9BFAC9F6","FX22049678")</f>
        <v>FX22049678</v>
      </c>
      <c r="F1733" t="s">
        <v>19</v>
      </c>
      <c r="G1733" t="s">
        <v>19</v>
      </c>
      <c r="H1733" t="s">
        <v>82</v>
      </c>
      <c r="I1733" t="s">
        <v>3696</v>
      </c>
      <c r="J1733">
        <v>369</v>
      </c>
      <c r="K1733" t="s">
        <v>84</v>
      </c>
      <c r="L1733" t="s">
        <v>85</v>
      </c>
      <c r="M1733" t="s">
        <v>86</v>
      </c>
      <c r="N1733">
        <v>2</v>
      </c>
      <c r="O1733" s="1">
        <v>44678.727465277778</v>
      </c>
      <c r="P1733" s="1">
        <v>44678.7497337963</v>
      </c>
      <c r="Q1733">
        <v>127</v>
      </c>
      <c r="R1733">
        <v>1797</v>
      </c>
      <c r="S1733" t="b">
        <v>0</v>
      </c>
      <c r="T1733" t="s">
        <v>87</v>
      </c>
      <c r="U1733" t="b">
        <v>1</v>
      </c>
      <c r="V1733" t="s">
        <v>531</v>
      </c>
      <c r="W1733" s="1">
        <v>44678.737164351849</v>
      </c>
      <c r="X1733">
        <v>835</v>
      </c>
      <c r="Y1733">
        <v>321</v>
      </c>
      <c r="Z1733">
        <v>0</v>
      </c>
      <c r="AA1733">
        <v>321</v>
      </c>
      <c r="AB1733">
        <v>0</v>
      </c>
      <c r="AC1733">
        <v>10</v>
      </c>
      <c r="AD1733">
        <v>48</v>
      </c>
      <c r="AE1733">
        <v>0</v>
      </c>
      <c r="AF1733">
        <v>0</v>
      </c>
      <c r="AG1733">
        <v>0</v>
      </c>
      <c r="AH1733" t="s">
        <v>115</v>
      </c>
      <c r="AI1733" s="1">
        <v>44678.7497337963</v>
      </c>
      <c r="AJ1733">
        <v>962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48</v>
      </c>
      <c r="AQ1733">
        <v>0</v>
      </c>
      <c r="AR1733">
        <v>0</v>
      </c>
      <c r="AS1733">
        <v>0</v>
      </c>
      <c r="AT1733" t="s">
        <v>87</v>
      </c>
      <c r="AU1733" t="s">
        <v>87</v>
      </c>
      <c r="AV1733" t="s">
        <v>87</v>
      </c>
      <c r="AW1733" t="s">
        <v>87</v>
      </c>
      <c r="AX1733" t="s">
        <v>87</v>
      </c>
      <c r="AY1733" t="s">
        <v>87</v>
      </c>
      <c r="AZ1733" t="s">
        <v>87</v>
      </c>
      <c r="BA1733" t="s">
        <v>87</v>
      </c>
      <c r="BB1733" t="s">
        <v>87</v>
      </c>
      <c r="BC1733" t="s">
        <v>87</v>
      </c>
      <c r="BD1733" t="s">
        <v>87</v>
      </c>
      <c r="BE1733" t="s">
        <v>87</v>
      </c>
    </row>
    <row r="1734" spans="1:57" hidden="1" x14ac:dyDescent="0.45">
      <c r="A1734" t="s">
        <v>3707</v>
      </c>
      <c r="B1734" t="s">
        <v>79</v>
      </c>
      <c r="C1734" t="s">
        <v>3708</v>
      </c>
      <c r="D1734" t="s">
        <v>81</v>
      </c>
      <c r="E1734" s="2" t="str">
        <f>HYPERLINK("capsilon://?command=openfolder&amp;siteaddress=FAM.docvelocity-na8.net&amp;folderid=FX637BEF1B-87C3-22C6-3177-1F693829DD47","FX22049909")</f>
        <v>FX22049909</v>
      </c>
      <c r="F1734" t="s">
        <v>19</v>
      </c>
      <c r="G1734" t="s">
        <v>19</v>
      </c>
      <c r="H1734" t="s">
        <v>82</v>
      </c>
      <c r="I1734" t="s">
        <v>3709</v>
      </c>
      <c r="J1734">
        <v>112</v>
      </c>
      <c r="K1734" t="s">
        <v>84</v>
      </c>
      <c r="L1734" t="s">
        <v>85</v>
      </c>
      <c r="M1734" t="s">
        <v>86</v>
      </c>
      <c r="N1734">
        <v>2</v>
      </c>
      <c r="O1734" s="1">
        <v>44678.728935185187</v>
      </c>
      <c r="P1734" s="1">
        <v>44678.752812500003</v>
      </c>
      <c r="Q1734">
        <v>482</v>
      </c>
      <c r="R1734">
        <v>1581</v>
      </c>
      <c r="S1734" t="b">
        <v>0</v>
      </c>
      <c r="T1734" t="s">
        <v>87</v>
      </c>
      <c r="U1734" t="b">
        <v>0</v>
      </c>
      <c r="V1734" t="s">
        <v>148</v>
      </c>
      <c r="W1734" s="1">
        <v>44678.740567129629</v>
      </c>
      <c r="X1734">
        <v>999</v>
      </c>
      <c r="Y1734">
        <v>95</v>
      </c>
      <c r="Z1734">
        <v>0</v>
      </c>
      <c r="AA1734">
        <v>95</v>
      </c>
      <c r="AB1734">
        <v>0</v>
      </c>
      <c r="AC1734">
        <v>4</v>
      </c>
      <c r="AD1734">
        <v>17</v>
      </c>
      <c r="AE1734">
        <v>0</v>
      </c>
      <c r="AF1734">
        <v>0</v>
      </c>
      <c r="AG1734">
        <v>0</v>
      </c>
      <c r="AH1734" t="s">
        <v>182</v>
      </c>
      <c r="AI1734" s="1">
        <v>44678.752812500003</v>
      </c>
      <c r="AJ1734">
        <v>582</v>
      </c>
      <c r="AK1734">
        <v>2</v>
      </c>
      <c r="AL1734">
        <v>0</v>
      </c>
      <c r="AM1734">
        <v>2</v>
      </c>
      <c r="AN1734">
        <v>0</v>
      </c>
      <c r="AO1734">
        <v>2</v>
      </c>
      <c r="AP1734">
        <v>15</v>
      </c>
      <c r="AQ1734">
        <v>0</v>
      </c>
      <c r="AR1734">
        <v>0</v>
      </c>
      <c r="AS1734">
        <v>0</v>
      </c>
      <c r="AT1734" t="s">
        <v>87</v>
      </c>
      <c r="AU1734" t="s">
        <v>87</v>
      </c>
      <c r="AV1734" t="s">
        <v>87</v>
      </c>
      <c r="AW1734" t="s">
        <v>87</v>
      </c>
      <c r="AX1734" t="s">
        <v>87</v>
      </c>
      <c r="AY1734" t="s">
        <v>87</v>
      </c>
      <c r="AZ1734" t="s">
        <v>87</v>
      </c>
      <c r="BA1734" t="s">
        <v>87</v>
      </c>
      <c r="BB1734" t="s">
        <v>87</v>
      </c>
      <c r="BC1734" t="s">
        <v>87</v>
      </c>
      <c r="BD1734" t="s">
        <v>87</v>
      </c>
      <c r="BE1734" t="s">
        <v>87</v>
      </c>
    </row>
    <row r="1735" spans="1:57" hidden="1" x14ac:dyDescent="0.45">
      <c r="A1735" t="s">
        <v>3710</v>
      </c>
      <c r="B1735" t="s">
        <v>79</v>
      </c>
      <c r="C1735" t="s">
        <v>3698</v>
      </c>
      <c r="D1735" t="s">
        <v>81</v>
      </c>
      <c r="E1735" s="2" t="str">
        <f>HYPERLINK("capsilon://?command=openfolder&amp;siteaddress=FAM.docvelocity-na8.net&amp;folderid=FX66C008F7-0E3C-0F50-3E1E-ED3E6B3D48D6","FX220410113")</f>
        <v>FX220410113</v>
      </c>
      <c r="F1735" t="s">
        <v>19</v>
      </c>
      <c r="G1735" t="s">
        <v>19</v>
      </c>
      <c r="H1735" t="s">
        <v>82</v>
      </c>
      <c r="I1735" t="s">
        <v>3699</v>
      </c>
      <c r="J1735">
        <v>592</v>
      </c>
      <c r="K1735" t="s">
        <v>84</v>
      </c>
      <c r="L1735" t="s">
        <v>85</v>
      </c>
      <c r="M1735" t="s">
        <v>86</v>
      </c>
      <c r="N1735">
        <v>2</v>
      </c>
      <c r="O1735" s="1">
        <v>44678.729421296295</v>
      </c>
      <c r="P1735" s="1">
        <v>44678.795069444444</v>
      </c>
      <c r="Q1735">
        <v>1343</v>
      </c>
      <c r="R1735">
        <v>4329</v>
      </c>
      <c r="S1735" t="b">
        <v>0</v>
      </c>
      <c r="T1735" t="s">
        <v>87</v>
      </c>
      <c r="U1735" t="b">
        <v>1</v>
      </c>
      <c r="V1735" t="s">
        <v>531</v>
      </c>
      <c r="W1735" s="1">
        <v>44678.780358796299</v>
      </c>
      <c r="X1735">
        <v>1987</v>
      </c>
      <c r="Y1735">
        <v>280</v>
      </c>
      <c r="Z1735">
        <v>0</v>
      </c>
      <c r="AA1735">
        <v>280</v>
      </c>
      <c r="AB1735">
        <v>30</v>
      </c>
      <c r="AC1735">
        <v>78</v>
      </c>
      <c r="AD1735">
        <v>312</v>
      </c>
      <c r="AE1735">
        <v>0</v>
      </c>
      <c r="AF1735">
        <v>0</v>
      </c>
      <c r="AG1735">
        <v>0</v>
      </c>
      <c r="AH1735" t="s">
        <v>115</v>
      </c>
      <c r="AI1735" s="1">
        <v>44678.795069444444</v>
      </c>
      <c r="AJ1735">
        <v>1137</v>
      </c>
      <c r="AK1735">
        <v>3</v>
      </c>
      <c r="AL1735">
        <v>0</v>
      </c>
      <c r="AM1735">
        <v>3</v>
      </c>
      <c r="AN1735">
        <v>21</v>
      </c>
      <c r="AO1735">
        <v>3</v>
      </c>
      <c r="AP1735">
        <v>309</v>
      </c>
      <c r="AQ1735">
        <v>0</v>
      </c>
      <c r="AR1735">
        <v>0</v>
      </c>
      <c r="AS1735">
        <v>0</v>
      </c>
      <c r="AT1735" t="s">
        <v>87</v>
      </c>
      <c r="AU1735" t="s">
        <v>87</v>
      </c>
      <c r="AV1735" t="s">
        <v>87</v>
      </c>
      <c r="AW1735" t="s">
        <v>87</v>
      </c>
      <c r="AX1735" t="s">
        <v>87</v>
      </c>
      <c r="AY1735" t="s">
        <v>87</v>
      </c>
      <c r="AZ1735" t="s">
        <v>87</v>
      </c>
      <c r="BA1735" t="s">
        <v>87</v>
      </c>
      <c r="BB1735" t="s">
        <v>87</v>
      </c>
      <c r="BC1735" t="s">
        <v>87</v>
      </c>
      <c r="BD1735" t="s">
        <v>87</v>
      </c>
      <c r="BE1735" t="s">
        <v>87</v>
      </c>
    </row>
    <row r="1736" spans="1:57" hidden="1" x14ac:dyDescent="0.45">
      <c r="A1736" t="s">
        <v>3711</v>
      </c>
      <c r="B1736" t="s">
        <v>79</v>
      </c>
      <c r="C1736" t="s">
        <v>3698</v>
      </c>
      <c r="D1736" t="s">
        <v>81</v>
      </c>
      <c r="E1736" s="2" t="str">
        <f>HYPERLINK("capsilon://?command=openfolder&amp;siteaddress=FAM.docvelocity-na8.net&amp;folderid=FX66C008F7-0E3C-0F50-3E1E-ED3E6B3D48D6","FX220410113")</f>
        <v>FX220410113</v>
      </c>
      <c r="F1736" t="s">
        <v>19</v>
      </c>
      <c r="G1736" t="s">
        <v>19</v>
      </c>
      <c r="H1736" t="s">
        <v>82</v>
      </c>
      <c r="I1736" t="s">
        <v>3701</v>
      </c>
      <c r="J1736">
        <v>288</v>
      </c>
      <c r="K1736" t="s">
        <v>84</v>
      </c>
      <c r="L1736" t="s">
        <v>85</v>
      </c>
      <c r="M1736" t="s">
        <v>86</v>
      </c>
      <c r="N1736">
        <v>2</v>
      </c>
      <c r="O1736" s="1">
        <v>44678.730995370373</v>
      </c>
      <c r="P1736" s="1">
        <v>44678.769699074073</v>
      </c>
      <c r="Q1736">
        <v>93</v>
      </c>
      <c r="R1736">
        <v>3251</v>
      </c>
      <c r="S1736" t="b">
        <v>0</v>
      </c>
      <c r="T1736" t="s">
        <v>87</v>
      </c>
      <c r="U1736" t="b">
        <v>1</v>
      </c>
      <c r="V1736" t="s">
        <v>158</v>
      </c>
      <c r="W1736" s="1">
        <v>44678.751770833333</v>
      </c>
      <c r="X1736">
        <v>1792</v>
      </c>
      <c r="Y1736">
        <v>271</v>
      </c>
      <c r="Z1736">
        <v>0</v>
      </c>
      <c r="AA1736">
        <v>271</v>
      </c>
      <c r="AB1736">
        <v>0</v>
      </c>
      <c r="AC1736">
        <v>26</v>
      </c>
      <c r="AD1736">
        <v>17</v>
      </c>
      <c r="AE1736">
        <v>0</v>
      </c>
      <c r="AF1736">
        <v>0</v>
      </c>
      <c r="AG1736">
        <v>0</v>
      </c>
      <c r="AH1736" t="s">
        <v>182</v>
      </c>
      <c r="AI1736" s="1">
        <v>44678.769699074073</v>
      </c>
      <c r="AJ1736">
        <v>1459</v>
      </c>
      <c r="AK1736">
        <v>8</v>
      </c>
      <c r="AL1736">
        <v>0</v>
      </c>
      <c r="AM1736">
        <v>8</v>
      </c>
      <c r="AN1736">
        <v>0</v>
      </c>
      <c r="AO1736">
        <v>8</v>
      </c>
      <c r="AP1736">
        <v>9</v>
      </c>
      <c r="AQ1736">
        <v>0</v>
      </c>
      <c r="AR1736">
        <v>0</v>
      </c>
      <c r="AS1736">
        <v>0</v>
      </c>
      <c r="AT1736" t="s">
        <v>87</v>
      </c>
      <c r="AU1736" t="s">
        <v>87</v>
      </c>
      <c r="AV1736" t="s">
        <v>87</v>
      </c>
      <c r="AW1736" t="s">
        <v>87</v>
      </c>
      <c r="AX1736" t="s">
        <v>87</v>
      </c>
      <c r="AY1736" t="s">
        <v>87</v>
      </c>
      <c r="AZ1736" t="s">
        <v>87</v>
      </c>
      <c r="BA1736" t="s">
        <v>87</v>
      </c>
      <c r="BB1736" t="s">
        <v>87</v>
      </c>
      <c r="BC1736" t="s">
        <v>87</v>
      </c>
      <c r="BD1736" t="s">
        <v>87</v>
      </c>
      <c r="BE1736" t="s">
        <v>87</v>
      </c>
    </row>
    <row r="1737" spans="1:57" hidden="1" x14ac:dyDescent="0.45">
      <c r="A1737" t="s">
        <v>3712</v>
      </c>
      <c r="B1737" t="s">
        <v>79</v>
      </c>
      <c r="C1737" t="s">
        <v>3504</v>
      </c>
      <c r="D1737" t="s">
        <v>81</v>
      </c>
      <c r="E1737" s="2" t="str">
        <f>HYPERLINK("capsilon://?command=openfolder&amp;siteaddress=FAM.docvelocity-na8.net&amp;folderid=FXE6254314-81B4-39B1-3CF4-FF29FDE6E6E1","FX22015447")</f>
        <v>FX22015447</v>
      </c>
      <c r="F1737" t="s">
        <v>19</v>
      </c>
      <c r="G1737" t="s">
        <v>19</v>
      </c>
      <c r="H1737" t="s">
        <v>82</v>
      </c>
      <c r="I1737" t="s">
        <v>3703</v>
      </c>
      <c r="J1737">
        <v>692</v>
      </c>
      <c r="K1737" t="s">
        <v>84</v>
      </c>
      <c r="L1737" t="s">
        <v>85</v>
      </c>
      <c r="M1737" t="s">
        <v>86</v>
      </c>
      <c r="N1737">
        <v>2</v>
      </c>
      <c r="O1737" s="1">
        <v>44678.733518518522</v>
      </c>
      <c r="P1737" s="1">
        <v>44678.790543981479</v>
      </c>
      <c r="Q1737">
        <v>1355</v>
      </c>
      <c r="R1737">
        <v>3572</v>
      </c>
      <c r="S1737" t="b">
        <v>0</v>
      </c>
      <c r="T1737" t="s">
        <v>87</v>
      </c>
      <c r="U1737" t="b">
        <v>1</v>
      </c>
      <c r="V1737" t="s">
        <v>531</v>
      </c>
      <c r="W1737" s="1">
        <v>44678.757349537038</v>
      </c>
      <c r="X1737">
        <v>1744</v>
      </c>
      <c r="Y1737">
        <v>564</v>
      </c>
      <c r="Z1737">
        <v>0</v>
      </c>
      <c r="AA1737">
        <v>564</v>
      </c>
      <c r="AB1737">
        <v>69</v>
      </c>
      <c r="AC1737">
        <v>24</v>
      </c>
      <c r="AD1737">
        <v>128</v>
      </c>
      <c r="AE1737">
        <v>0</v>
      </c>
      <c r="AF1737">
        <v>0</v>
      </c>
      <c r="AG1737">
        <v>0</v>
      </c>
      <c r="AH1737" t="s">
        <v>182</v>
      </c>
      <c r="AI1737" s="1">
        <v>44678.790543981479</v>
      </c>
      <c r="AJ1737">
        <v>1800</v>
      </c>
      <c r="AK1737">
        <v>1</v>
      </c>
      <c r="AL1737">
        <v>0</v>
      </c>
      <c r="AM1737">
        <v>1</v>
      </c>
      <c r="AN1737">
        <v>69</v>
      </c>
      <c r="AO1737">
        <v>1</v>
      </c>
      <c r="AP1737">
        <v>127</v>
      </c>
      <c r="AQ1737">
        <v>0</v>
      </c>
      <c r="AR1737">
        <v>0</v>
      </c>
      <c r="AS1737">
        <v>0</v>
      </c>
      <c r="AT1737" t="s">
        <v>87</v>
      </c>
      <c r="AU1737" t="s">
        <v>87</v>
      </c>
      <c r="AV1737" t="s">
        <v>87</v>
      </c>
      <c r="AW1737" t="s">
        <v>87</v>
      </c>
      <c r="AX1737" t="s">
        <v>87</v>
      </c>
      <c r="AY1737" t="s">
        <v>87</v>
      </c>
      <c r="AZ1737" t="s">
        <v>87</v>
      </c>
      <c r="BA1737" t="s">
        <v>87</v>
      </c>
      <c r="BB1737" t="s">
        <v>87</v>
      </c>
      <c r="BC1737" t="s">
        <v>87</v>
      </c>
      <c r="BD1737" t="s">
        <v>87</v>
      </c>
      <c r="BE1737" t="s">
        <v>87</v>
      </c>
    </row>
    <row r="1738" spans="1:57" hidden="1" x14ac:dyDescent="0.45">
      <c r="A1738" t="s">
        <v>3713</v>
      </c>
      <c r="B1738" t="s">
        <v>79</v>
      </c>
      <c r="C1738" t="s">
        <v>3689</v>
      </c>
      <c r="D1738" t="s">
        <v>81</v>
      </c>
      <c r="E1738" s="2" t="str">
        <f>HYPERLINK("capsilon://?command=openfolder&amp;siteaddress=FAM.docvelocity-na8.net&amp;folderid=FX56F22E42-1A2A-2A9C-0729-20AD49192905","FX22049822")</f>
        <v>FX22049822</v>
      </c>
      <c r="F1738" t="s">
        <v>19</v>
      </c>
      <c r="G1738" t="s">
        <v>19</v>
      </c>
      <c r="H1738" t="s">
        <v>82</v>
      </c>
      <c r="I1738" t="s">
        <v>3705</v>
      </c>
      <c r="J1738">
        <v>319</v>
      </c>
      <c r="K1738" t="s">
        <v>84</v>
      </c>
      <c r="L1738" t="s">
        <v>85</v>
      </c>
      <c r="M1738" t="s">
        <v>86</v>
      </c>
      <c r="N1738">
        <v>2</v>
      </c>
      <c r="O1738" s="1">
        <v>44678.73704861111</v>
      </c>
      <c r="P1738" s="1">
        <v>44678.780821759261</v>
      </c>
      <c r="Q1738">
        <v>1269</v>
      </c>
      <c r="R1738">
        <v>2513</v>
      </c>
      <c r="S1738" t="b">
        <v>0</v>
      </c>
      <c r="T1738" t="s">
        <v>87</v>
      </c>
      <c r="U1738" t="b">
        <v>1</v>
      </c>
      <c r="V1738" t="s">
        <v>158</v>
      </c>
      <c r="W1738" s="1">
        <v>44678.772326388891</v>
      </c>
      <c r="X1738">
        <v>1775</v>
      </c>
      <c r="Y1738">
        <v>271</v>
      </c>
      <c r="Z1738">
        <v>0</v>
      </c>
      <c r="AA1738">
        <v>271</v>
      </c>
      <c r="AB1738">
        <v>5</v>
      </c>
      <c r="AC1738">
        <v>38</v>
      </c>
      <c r="AD1738">
        <v>48</v>
      </c>
      <c r="AE1738">
        <v>0</v>
      </c>
      <c r="AF1738">
        <v>0</v>
      </c>
      <c r="AG1738">
        <v>0</v>
      </c>
      <c r="AH1738" t="s">
        <v>190</v>
      </c>
      <c r="AI1738" s="1">
        <v>44678.780821759261</v>
      </c>
      <c r="AJ1738">
        <v>703</v>
      </c>
      <c r="AK1738">
        <v>10</v>
      </c>
      <c r="AL1738">
        <v>0</v>
      </c>
      <c r="AM1738">
        <v>10</v>
      </c>
      <c r="AN1738">
        <v>0</v>
      </c>
      <c r="AO1738">
        <v>11</v>
      </c>
      <c r="AP1738">
        <v>38</v>
      </c>
      <c r="AQ1738">
        <v>0</v>
      </c>
      <c r="AR1738">
        <v>0</v>
      </c>
      <c r="AS1738">
        <v>0</v>
      </c>
      <c r="AT1738" t="s">
        <v>87</v>
      </c>
      <c r="AU1738" t="s">
        <v>87</v>
      </c>
      <c r="AV1738" t="s">
        <v>87</v>
      </c>
      <c r="AW1738" t="s">
        <v>87</v>
      </c>
      <c r="AX1738" t="s">
        <v>87</v>
      </c>
      <c r="AY1738" t="s">
        <v>87</v>
      </c>
      <c r="AZ1738" t="s">
        <v>87</v>
      </c>
      <c r="BA1738" t="s">
        <v>87</v>
      </c>
      <c r="BB1738" t="s">
        <v>87</v>
      </c>
      <c r="BC1738" t="s">
        <v>87</v>
      </c>
      <c r="BD1738" t="s">
        <v>87</v>
      </c>
      <c r="BE1738" t="s">
        <v>87</v>
      </c>
    </row>
    <row r="1739" spans="1:57" hidden="1" x14ac:dyDescent="0.45">
      <c r="A1739" t="s">
        <v>3714</v>
      </c>
      <c r="B1739" t="s">
        <v>79</v>
      </c>
      <c r="C1739" t="s">
        <v>3715</v>
      </c>
      <c r="D1739" t="s">
        <v>81</v>
      </c>
      <c r="E1739" s="2" t="str">
        <f>HYPERLINK("capsilon://?command=openfolder&amp;siteaddress=FAM.docvelocity-na8.net&amp;folderid=FX4AB25B71-7E3A-1F1A-72D6-FEF05E1BCF40","FX22047774")</f>
        <v>FX22047774</v>
      </c>
      <c r="F1739" t="s">
        <v>19</v>
      </c>
      <c r="G1739" t="s">
        <v>19</v>
      </c>
      <c r="H1739" t="s">
        <v>82</v>
      </c>
      <c r="I1739" t="s">
        <v>3716</v>
      </c>
      <c r="J1739">
        <v>288</v>
      </c>
      <c r="K1739" t="s">
        <v>84</v>
      </c>
      <c r="L1739" t="s">
        <v>85</v>
      </c>
      <c r="M1739" t="s">
        <v>86</v>
      </c>
      <c r="N1739">
        <v>1</v>
      </c>
      <c r="O1739" s="1">
        <v>44678.741608796299</v>
      </c>
      <c r="P1739" s="1">
        <v>44678.774745370371</v>
      </c>
      <c r="Q1739">
        <v>2312</v>
      </c>
      <c r="R1739">
        <v>551</v>
      </c>
      <c r="S1739" t="b">
        <v>0</v>
      </c>
      <c r="T1739" t="s">
        <v>87</v>
      </c>
      <c r="U1739" t="b">
        <v>0</v>
      </c>
      <c r="V1739" t="s">
        <v>88</v>
      </c>
      <c r="W1739" s="1">
        <v>44678.774745370371</v>
      </c>
      <c r="X1739">
        <v>440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288</v>
      </c>
      <c r="AE1739">
        <v>262</v>
      </c>
      <c r="AF1739">
        <v>0</v>
      </c>
      <c r="AG1739">
        <v>8</v>
      </c>
      <c r="AH1739" t="s">
        <v>87</v>
      </c>
      <c r="AI1739" t="s">
        <v>87</v>
      </c>
      <c r="AJ1739" t="s">
        <v>87</v>
      </c>
      <c r="AK1739" t="s">
        <v>87</v>
      </c>
      <c r="AL1739" t="s">
        <v>87</v>
      </c>
      <c r="AM1739" t="s">
        <v>87</v>
      </c>
      <c r="AN1739" t="s">
        <v>87</v>
      </c>
      <c r="AO1739" t="s">
        <v>87</v>
      </c>
      <c r="AP1739" t="s">
        <v>87</v>
      </c>
      <c r="AQ1739" t="s">
        <v>87</v>
      </c>
      <c r="AR1739" t="s">
        <v>87</v>
      </c>
      <c r="AS1739" t="s">
        <v>87</v>
      </c>
      <c r="AT1739" t="s">
        <v>87</v>
      </c>
      <c r="AU1739" t="s">
        <v>87</v>
      </c>
      <c r="AV1739" t="s">
        <v>87</v>
      </c>
      <c r="AW1739" t="s">
        <v>87</v>
      </c>
      <c r="AX1739" t="s">
        <v>87</v>
      </c>
      <c r="AY1739" t="s">
        <v>87</v>
      </c>
      <c r="AZ1739" t="s">
        <v>87</v>
      </c>
      <c r="BA1739" t="s">
        <v>87</v>
      </c>
      <c r="BB1739" t="s">
        <v>87</v>
      </c>
      <c r="BC1739" t="s">
        <v>87</v>
      </c>
      <c r="BD1739" t="s">
        <v>87</v>
      </c>
      <c r="BE1739" t="s">
        <v>87</v>
      </c>
    </row>
    <row r="1740" spans="1:57" hidden="1" x14ac:dyDescent="0.45">
      <c r="A1740" t="s">
        <v>3717</v>
      </c>
      <c r="B1740" t="s">
        <v>79</v>
      </c>
      <c r="C1740" t="s">
        <v>3718</v>
      </c>
      <c r="D1740" t="s">
        <v>81</v>
      </c>
      <c r="E1740" s="2" t="str">
        <f>HYPERLINK("capsilon://?command=openfolder&amp;siteaddress=FAM.docvelocity-na8.net&amp;folderid=FXDCB4C94B-2637-A9F9-E2B5-E664C53EEA9F","FX220410378")</f>
        <v>FX220410378</v>
      </c>
      <c r="F1740" t="s">
        <v>19</v>
      </c>
      <c r="G1740" t="s">
        <v>19</v>
      </c>
      <c r="H1740" t="s">
        <v>82</v>
      </c>
      <c r="I1740" t="s">
        <v>3719</v>
      </c>
      <c r="J1740">
        <v>95</v>
      </c>
      <c r="K1740" t="s">
        <v>84</v>
      </c>
      <c r="L1740" t="s">
        <v>85</v>
      </c>
      <c r="M1740" t="s">
        <v>86</v>
      </c>
      <c r="N1740">
        <v>1</v>
      </c>
      <c r="O1740" s="1">
        <v>44678.7421875</v>
      </c>
      <c r="P1740" s="1">
        <v>44678.775856481479</v>
      </c>
      <c r="Q1740">
        <v>2711</v>
      </c>
      <c r="R1740">
        <v>198</v>
      </c>
      <c r="S1740" t="b">
        <v>0</v>
      </c>
      <c r="T1740" t="s">
        <v>87</v>
      </c>
      <c r="U1740" t="b">
        <v>0</v>
      </c>
      <c r="V1740" t="s">
        <v>88</v>
      </c>
      <c r="W1740" s="1">
        <v>44678.775856481479</v>
      </c>
      <c r="X1740">
        <v>95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95</v>
      </c>
      <c r="AE1740">
        <v>83</v>
      </c>
      <c r="AF1740">
        <v>0</v>
      </c>
      <c r="AG1740">
        <v>4</v>
      </c>
      <c r="AH1740" t="s">
        <v>87</v>
      </c>
      <c r="AI1740" t="s">
        <v>87</v>
      </c>
      <c r="AJ1740" t="s">
        <v>87</v>
      </c>
      <c r="AK1740" t="s">
        <v>87</v>
      </c>
      <c r="AL1740" t="s">
        <v>87</v>
      </c>
      <c r="AM1740" t="s">
        <v>87</v>
      </c>
      <c r="AN1740" t="s">
        <v>87</v>
      </c>
      <c r="AO1740" t="s">
        <v>87</v>
      </c>
      <c r="AP1740" t="s">
        <v>87</v>
      </c>
      <c r="AQ1740" t="s">
        <v>87</v>
      </c>
      <c r="AR1740" t="s">
        <v>87</v>
      </c>
      <c r="AS1740" t="s">
        <v>87</v>
      </c>
      <c r="AT1740" t="s">
        <v>87</v>
      </c>
      <c r="AU1740" t="s">
        <v>87</v>
      </c>
      <c r="AV1740" t="s">
        <v>87</v>
      </c>
      <c r="AW1740" t="s">
        <v>87</v>
      </c>
      <c r="AX1740" t="s">
        <v>87</v>
      </c>
      <c r="AY1740" t="s">
        <v>87</v>
      </c>
      <c r="AZ1740" t="s">
        <v>87</v>
      </c>
      <c r="BA1740" t="s">
        <v>87</v>
      </c>
      <c r="BB1740" t="s">
        <v>87</v>
      </c>
      <c r="BC1740" t="s">
        <v>87</v>
      </c>
      <c r="BD1740" t="s">
        <v>87</v>
      </c>
      <c r="BE1740" t="s">
        <v>87</v>
      </c>
    </row>
    <row r="1741" spans="1:57" hidden="1" x14ac:dyDescent="0.45">
      <c r="A1741" t="s">
        <v>3720</v>
      </c>
      <c r="B1741" t="s">
        <v>79</v>
      </c>
      <c r="C1741" t="s">
        <v>3721</v>
      </c>
      <c r="D1741" t="s">
        <v>81</v>
      </c>
      <c r="E1741" s="2" t="str">
        <f>HYPERLINK("capsilon://?command=openfolder&amp;siteaddress=FAM.docvelocity-na8.net&amp;folderid=FX7CCA494F-6522-38F5-5134-E5AD1A6BF8C4","FX22033111")</f>
        <v>FX22033111</v>
      </c>
      <c r="F1741" t="s">
        <v>19</v>
      </c>
      <c r="G1741" t="s">
        <v>19</v>
      </c>
      <c r="H1741" t="s">
        <v>82</v>
      </c>
      <c r="I1741" t="s">
        <v>3722</v>
      </c>
      <c r="J1741">
        <v>0</v>
      </c>
      <c r="K1741" t="s">
        <v>84</v>
      </c>
      <c r="L1741" t="s">
        <v>85</v>
      </c>
      <c r="M1741" t="s">
        <v>86</v>
      </c>
      <c r="N1741">
        <v>2</v>
      </c>
      <c r="O1741" s="1">
        <v>44655.738738425927</v>
      </c>
      <c r="P1741" s="1">
        <v>44655.765347222223</v>
      </c>
      <c r="Q1741">
        <v>2167</v>
      </c>
      <c r="R1741">
        <v>132</v>
      </c>
      <c r="S1741" t="b">
        <v>0</v>
      </c>
      <c r="T1741" t="s">
        <v>87</v>
      </c>
      <c r="U1741" t="b">
        <v>0</v>
      </c>
      <c r="V1741" t="s">
        <v>531</v>
      </c>
      <c r="W1741" s="1">
        <v>44655.743055555555</v>
      </c>
      <c r="X1741">
        <v>104</v>
      </c>
      <c r="Y1741">
        <v>0</v>
      </c>
      <c r="Z1741">
        <v>0</v>
      </c>
      <c r="AA1741">
        <v>0</v>
      </c>
      <c r="AB1741">
        <v>37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 t="s">
        <v>99</v>
      </c>
      <c r="AI1741" s="1">
        <v>44655.765347222223</v>
      </c>
      <c r="AJ1741">
        <v>28</v>
      </c>
      <c r="AK1741">
        <v>0</v>
      </c>
      <c r="AL1741">
        <v>0</v>
      </c>
      <c r="AM1741">
        <v>0</v>
      </c>
      <c r="AN1741">
        <v>37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 t="s">
        <v>87</v>
      </c>
      <c r="AU1741" t="s">
        <v>87</v>
      </c>
      <c r="AV1741" t="s">
        <v>87</v>
      </c>
      <c r="AW1741" t="s">
        <v>87</v>
      </c>
      <c r="AX1741" t="s">
        <v>87</v>
      </c>
      <c r="AY1741" t="s">
        <v>87</v>
      </c>
      <c r="AZ1741" t="s">
        <v>87</v>
      </c>
      <c r="BA1741" t="s">
        <v>87</v>
      </c>
      <c r="BB1741" t="s">
        <v>87</v>
      </c>
      <c r="BC1741" t="s">
        <v>87</v>
      </c>
      <c r="BD1741" t="s">
        <v>87</v>
      </c>
      <c r="BE1741" t="s">
        <v>87</v>
      </c>
    </row>
    <row r="1742" spans="1:57" hidden="1" x14ac:dyDescent="0.45">
      <c r="A1742" t="s">
        <v>3723</v>
      </c>
      <c r="B1742" t="s">
        <v>79</v>
      </c>
      <c r="C1742" t="s">
        <v>3724</v>
      </c>
      <c r="D1742" t="s">
        <v>81</v>
      </c>
      <c r="E1742" s="2" t="str">
        <f>HYPERLINK("capsilon://?command=openfolder&amp;siteaddress=FAM.docvelocity-na8.net&amp;folderid=FXB95777B0-B21E-44BE-93E0-BB1C513F8FAA","FX220410079")</f>
        <v>FX220410079</v>
      </c>
      <c r="F1742" t="s">
        <v>19</v>
      </c>
      <c r="G1742" t="s">
        <v>19</v>
      </c>
      <c r="H1742" t="s">
        <v>82</v>
      </c>
      <c r="I1742" t="s">
        <v>3725</v>
      </c>
      <c r="J1742">
        <v>49</v>
      </c>
      <c r="K1742" t="s">
        <v>84</v>
      </c>
      <c r="L1742" t="s">
        <v>85</v>
      </c>
      <c r="M1742" t="s">
        <v>86</v>
      </c>
      <c r="N1742">
        <v>2</v>
      </c>
      <c r="O1742" s="1">
        <v>44678.756273148145</v>
      </c>
      <c r="P1742" s="1">
        <v>44678.781898148147</v>
      </c>
      <c r="Q1742">
        <v>1252</v>
      </c>
      <c r="R1742">
        <v>962</v>
      </c>
      <c r="S1742" t="b">
        <v>0</v>
      </c>
      <c r="T1742" t="s">
        <v>87</v>
      </c>
      <c r="U1742" t="b">
        <v>0</v>
      </c>
      <c r="V1742" t="s">
        <v>133</v>
      </c>
      <c r="W1742" s="1">
        <v>44678.77003472222</v>
      </c>
      <c r="X1742">
        <v>736</v>
      </c>
      <c r="Y1742">
        <v>41</v>
      </c>
      <c r="Z1742">
        <v>0</v>
      </c>
      <c r="AA1742">
        <v>41</v>
      </c>
      <c r="AB1742">
        <v>0</v>
      </c>
      <c r="AC1742">
        <v>19</v>
      </c>
      <c r="AD1742">
        <v>8</v>
      </c>
      <c r="AE1742">
        <v>0</v>
      </c>
      <c r="AF1742">
        <v>0</v>
      </c>
      <c r="AG1742">
        <v>0</v>
      </c>
      <c r="AH1742" t="s">
        <v>115</v>
      </c>
      <c r="AI1742" s="1">
        <v>44678.781898148147</v>
      </c>
      <c r="AJ1742">
        <v>182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8</v>
      </c>
      <c r="AQ1742">
        <v>0</v>
      </c>
      <c r="AR1742">
        <v>0</v>
      </c>
      <c r="AS1742">
        <v>0</v>
      </c>
      <c r="AT1742" t="s">
        <v>87</v>
      </c>
      <c r="AU1742" t="s">
        <v>87</v>
      </c>
      <c r="AV1742" t="s">
        <v>87</v>
      </c>
      <c r="AW1742" t="s">
        <v>87</v>
      </c>
      <c r="AX1742" t="s">
        <v>87</v>
      </c>
      <c r="AY1742" t="s">
        <v>87</v>
      </c>
      <c r="AZ1742" t="s">
        <v>87</v>
      </c>
      <c r="BA1742" t="s">
        <v>87</v>
      </c>
      <c r="BB1742" t="s">
        <v>87</v>
      </c>
      <c r="BC1742" t="s">
        <v>87</v>
      </c>
      <c r="BD1742" t="s">
        <v>87</v>
      </c>
      <c r="BE1742" t="s">
        <v>87</v>
      </c>
    </row>
    <row r="1743" spans="1:57" hidden="1" x14ac:dyDescent="0.45">
      <c r="A1743" t="s">
        <v>3726</v>
      </c>
      <c r="B1743" t="s">
        <v>79</v>
      </c>
      <c r="C1743" t="s">
        <v>3724</v>
      </c>
      <c r="D1743" t="s">
        <v>81</v>
      </c>
      <c r="E1743" s="2" t="str">
        <f>HYPERLINK("capsilon://?command=openfolder&amp;siteaddress=FAM.docvelocity-na8.net&amp;folderid=FXB95777B0-B21E-44BE-93E0-BB1C513F8FAA","FX220410079")</f>
        <v>FX220410079</v>
      </c>
      <c r="F1743" t="s">
        <v>19</v>
      </c>
      <c r="G1743" t="s">
        <v>19</v>
      </c>
      <c r="H1743" t="s">
        <v>82</v>
      </c>
      <c r="I1743" t="s">
        <v>3727</v>
      </c>
      <c r="J1743">
        <v>28</v>
      </c>
      <c r="K1743" t="s">
        <v>84</v>
      </c>
      <c r="L1743" t="s">
        <v>85</v>
      </c>
      <c r="M1743" t="s">
        <v>86</v>
      </c>
      <c r="N1743">
        <v>2</v>
      </c>
      <c r="O1743" s="1">
        <v>44678.756724537037</v>
      </c>
      <c r="P1743" s="1">
        <v>44678.782129629632</v>
      </c>
      <c r="Q1743">
        <v>1445</v>
      </c>
      <c r="R1743">
        <v>750</v>
      </c>
      <c r="S1743" t="b">
        <v>0</v>
      </c>
      <c r="T1743" t="s">
        <v>87</v>
      </c>
      <c r="U1743" t="b">
        <v>0</v>
      </c>
      <c r="V1743" t="s">
        <v>148</v>
      </c>
      <c r="W1743" s="1">
        <v>44678.76902777778</v>
      </c>
      <c r="X1743">
        <v>638</v>
      </c>
      <c r="Y1743">
        <v>21</v>
      </c>
      <c r="Z1743">
        <v>0</v>
      </c>
      <c r="AA1743">
        <v>21</v>
      </c>
      <c r="AB1743">
        <v>0</v>
      </c>
      <c r="AC1743">
        <v>1</v>
      </c>
      <c r="AD1743">
        <v>7</v>
      </c>
      <c r="AE1743">
        <v>0</v>
      </c>
      <c r="AF1743">
        <v>0</v>
      </c>
      <c r="AG1743">
        <v>0</v>
      </c>
      <c r="AH1743" t="s">
        <v>190</v>
      </c>
      <c r="AI1743" s="1">
        <v>44678.782129629632</v>
      </c>
      <c r="AJ1743">
        <v>112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7</v>
      </c>
      <c r="AQ1743">
        <v>0</v>
      </c>
      <c r="AR1743">
        <v>0</v>
      </c>
      <c r="AS1743">
        <v>0</v>
      </c>
      <c r="AT1743" t="s">
        <v>87</v>
      </c>
      <c r="AU1743" t="s">
        <v>87</v>
      </c>
      <c r="AV1743" t="s">
        <v>87</v>
      </c>
      <c r="AW1743" t="s">
        <v>87</v>
      </c>
      <c r="AX1743" t="s">
        <v>87</v>
      </c>
      <c r="AY1743" t="s">
        <v>87</v>
      </c>
      <c r="AZ1743" t="s">
        <v>87</v>
      </c>
      <c r="BA1743" t="s">
        <v>87</v>
      </c>
      <c r="BB1743" t="s">
        <v>87</v>
      </c>
      <c r="BC1743" t="s">
        <v>87</v>
      </c>
      <c r="BD1743" t="s">
        <v>87</v>
      </c>
      <c r="BE1743" t="s">
        <v>87</v>
      </c>
    </row>
    <row r="1744" spans="1:57" hidden="1" x14ac:dyDescent="0.45">
      <c r="A1744" t="s">
        <v>3728</v>
      </c>
      <c r="B1744" t="s">
        <v>79</v>
      </c>
      <c r="C1744" t="s">
        <v>3724</v>
      </c>
      <c r="D1744" t="s">
        <v>81</v>
      </c>
      <c r="E1744" s="2" t="str">
        <f>HYPERLINK("capsilon://?command=openfolder&amp;siteaddress=FAM.docvelocity-na8.net&amp;folderid=FXB95777B0-B21E-44BE-93E0-BB1C513F8FAA","FX220410079")</f>
        <v>FX220410079</v>
      </c>
      <c r="F1744" t="s">
        <v>19</v>
      </c>
      <c r="G1744" t="s">
        <v>19</v>
      </c>
      <c r="H1744" t="s">
        <v>82</v>
      </c>
      <c r="I1744" t="s">
        <v>3729</v>
      </c>
      <c r="J1744">
        <v>28</v>
      </c>
      <c r="K1744" t="s">
        <v>84</v>
      </c>
      <c r="L1744" t="s">
        <v>85</v>
      </c>
      <c r="M1744" t="s">
        <v>86</v>
      </c>
      <c r="N1744">
        <v>2</v>
      </c>
      <c r="O1744" s="1">
        <v>44678.756782407407</v>
      </c>
      <c r="P1744" s="1">
        <v>44678.783275462964</v>
      </c>
      <c r="Q1744">
        <v>1878</v>
      </c>
      <c r="R1744">
        <v>411</v>
      </c>
      <c r="S1744" t="b">
        <v>0</v>
      </c>
      <c r="T1744" t="s">
        <v>87</v>
      </c>
      <c r="U1744" t="b">
        <v>0</v>
      </c>
      <c r="V1744" t="s">
        <v>3131</v>
      </c>
      <c r="W1744" s="1">
        <v>44678.766539351855</v>
      </c>
      <c r="X1744">
        <v>313</v>
      </c>
      <c r="Y1744">
        <v>21</v>
      </c>
      <c r="Z1744">
        <v>0</v>
      </c>
      <c r="AA1744">
        <v>21</v>
      </c>
      <c r="AB1744">
        <v>0</v>
      </c>
      <c r="AC1744">
        <v>1</v>
      </c>
      <c r="AD1744">
        <v>7</v>
      </c>
      <c r="AE1744">
        <v>0</v>
      </c>
      <c r="AF1744">
        <v>0</v>
      </c>
      <c r="AG1744">
        <v>0</v>
      </c>
      <c r="AH1744" t="s">
        <v>190</v>
      </c>
      <c r="AI1744" s="1">
        <v>44678.783275462964</v>
      </c>
      <c r="AJ1744">
        <v>98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7</v>
      </c>
      <c r="AQ1744">
        <v>0</v>
      </c>
      <c r="AR1744">
        <v>0</v>
      </c>
      <c r="AS1744">
        <v>0</v>
      </c>
      <c r="AT1744" t="s">
        <v>87</v>
      </c>
      <c r="AU1744" t="s">
        <v>87</v>
      </c>
      <c r="AV1744" t="s">
        <v>87</v>
      </c>
      <c r="AW1744" t="s">
        <v>87</v>
      </c>
      <c r="AX1744" t="s">
        <v>87</v>
      </c>
      <c r="AY1744" t="s">
        <v>87</v>
      </c>
      <c r="AZ1744" t="s">
        <v>87</v>
      </c>
      <c r="BA1744" t="s">
        <v>87</v>
      </c>
      <c r="BB1744" t="s">
        <v>87</v>
      </c>
      <c r="BC1744" t="s">
        <v>87</v>
      </c>
      <c r="BD1744" t="s">
        <v>87</v>
      </c>
      <c r="BE1744" t="s">
        <v>87</v>
      </c>
    </row>
    <row r="1745" spans="1:57" hidden="1" x14ac:dyDescent="0.45">
      <c r="A1745" t="s">
        <v>3730</v>
      </c>
      <c r="B1745" t="s">
        <v>79</v>
      </c>
      <c r="C1745" t="s">
        <v>3724</v>
      </c>
      <c r="D1745" t="s">
        <v>81</v>
      </c>
      <c r="E1745" s="2" t="str">
        <f>HYPERLINK("capsilon://?command=openfolder&amp;siteaddress=FAM.docvelocity-na8.net&amp;folderid=FXB95777B0-B21E-44BE-93E0-BB1C513F8FAA","FX220410079")</f>
        <v>FX220410079</v>
      </c>
      <c r="F1745" t="s">
        <v>19</v>
      </c>
      <c r="G1745" t="s">
        <v>19</v>
      </c>
      <c r="H1745" t="s">
        <v>82</v>
      </c>
      <c r="I1745" t="s">
        <v>3731</v>
      </c>
      <c r="J1745">
        <v>49</v>
      </c>
      <c r="K1745" t="s">
        <v>84</v>
      </c>
      <c r="L1745" t="s">
        <v>85</v>
      </c>
      <c r="M1745" t="s">
        <v>86</v>
      </c>
      <c r="N1745">
        <v>2</v>
      </c>
      <c r="O1745" s="1">
        <v>44678.756805555553</v>
      </c>
      <c r="P1745" s="1">
        <v>44678.784768518519</v>
      </c>
      <c r="Q1745">
        <v>1228</v>
      </c>
      <c r="R1745">
        <v>1188</v>
      </c>
      <c r="S1745" t="b">
        <v>0</v>
      </c>
      <c r="T1745" t="s">
        <v>87</v>
      </c>
      <c r="U1745" t="b">
        <v>0</v>
      </c>
      <c r="V1745" t="s">
        <v>130</v>
      </c>
      <c r="W1745" s="1">
        <v>44678.775381944448</v>
      </c>
      <c r="X1745">
        <v>1060</v>
      </c>
      <c r="Y1745">
        <v>41</v>
      </c>
      <c r="Z1745">
        <v>0</v>
      </c>
      <c r="AA1745">
        <v>41</v>
      </c>
      <c r="AB1745">
        <v>0</v>
      </c>
      <c r="AC1745">
        <v>19</v>
      </c>
      <c r="AD1745">
        <v>8</v>
      </c>
      <c r="AE1745">
        <v>0</v>
      </c>
      <c r="AF1745">
        <v>0</v>
      </c>
      <c r="AG1745">
        <v>0</v>
      </c>
      <c r="AH1745" t="s">
        <v>190</v>
      </c>
      <c r="AI1745" s="1">
        <v>44678.784768518519</v>
      </c>
      <c r="AJ1745">
        <v>128</v>
      </c>
      <c r="AK1745">
        <v>0</v>
      </c>
      <c r="AL1745">
        <v>0</v>
      </c>
      <c r="AM1745">
        <v>0</v>
      </c>
      <c r="AN1745">
        <v>5</v>
      </c>
      <c r="AO1745">
        <v>0</v>
      </c>
      <c r="AP1745">
        <v>8</v>
      </c>
      <c r="AQ1745">
        <v>0</v>
      </c>
      <c r="AR1745">
        <v>0</v>
      </c>
      <c r="AS1745">
        <v>0</v>
      </c>
      <c r="AT1745" t="s">
        <v>87</v>
      </c>
      <c r="AU1745" t="s">
        <v>87</v>
      </c>
      <c r="AV1745" t="s">
        <v>87</v>
      </c>
      <c r="AW1745" t="s">
        <v>87</v>
      </c>
      <c r="AX1745" t="s">
        <v>87</v>
      </c>
      <c r="AY1745" t="s">
        <v>87</v>
      </c>
      <c r="AZ1745" t="s">
        <v>87</v>
      </c>
      <c r="BA1745" t="s">
        <v>87</v>
      </c>
      <c r="BB1745" t="s">
        <v>87</v>
      </c>
      <c r="BC1745" t="s">
        <v>87</v>
      </c>
      <c r="BD1745" t="s">
        <v>87</v>
      </c>
      <c r="BE1745" t="s">
        <v>87</v>
      </c>
    </row>
    <row r="1746" spans="1:57" hidden="1" x14ac:dyDescent="0.45">
      <c r="A1746" t="s">
        <v>3732</v>
      </c>
      <c r="B1746" t="s">
        <v>79</v>
      </c>
      <c r="C1746" t="s">
        <v>925</v>
      </c>
      <c r="D1746" t="s">
        <v>81</v>
      </c>
      <c r="E1746" s="2" t="str">
        <f>HYPERLINK("capsilon://?command=openfolder&amp;siteaddress=FAM.docvelocity-na8.net&amp;folderid=FXAAF998AA-3AE7-DAD2-AA09-12B6AB05D017","FX220314037")</f>
        <v>FX220314037</v>
      </c>
      <c r="F1746" t="s">
        <v>19</v>
      </c>
      <c r="G1746" t="s">
        <v>19</v>
      </c>
      <c r="H1746" t="s">
        <v>82</v>
      </c>
      <c r="I1746" t="s">
        <v>3643</v>
      </c>
      <c r="J1746">
        <v>315</v>
      </c>
      <c r="K1746" t="s">
        <v>84</v>
      </c>
      <c r="L1746" t="s">
        <v>85</v>
      </c>
      <c r="M1746" t="s">
        <v>86</v>
      </c>
      <c r="N1746">
        <v>2</v>
      </c>
      <c r="O1746" s="1">
        <v>44655.738888888889</v>
      </c>
      <c r="P1746" s="1">
        <v>44655.867349537039</v>
      </c>
      <c r="Q1746">
        <v>3845</v>
      </c>
      <c r="R1746">
        <v>7254</v>
      </c>
      <c r="S1746" t="b">
        <v>0</v>
      </c>
      <c r="T1746" t="s">
        <v>87</v>
      </c>
      <c r="U1746" t="b">
        <v>1</v>
      </c>
      <c r="V1746" t="s">
        <v>127</v>
      </c>
      <c r="W1746" s="1">
        <v>44655.795289351852</v>
      </c>
      <c r="X1746">
        <v>4572</v>
      </c>
      <c r="Y1746">
        <v>260</v>
      </c>
      <c r="Z1746">
        <v>0</v>
      </c>
      <c r="AA1746">
        <v>260</v>
      </c>
      <c r="AB1746">
        <v>0</v>
      </c>
      <c r="AC1746">
        <v>107</v>
      </c>
      <c r="AD1746">
        <v>55</v>
      </c>
      <c r="AE1746">
        <v>0</v>
      </c>
      <c r="AF1746">
        <v>0</v>
      </c>
      <c r="AG1746">
        <v>0</v>
      </c>
      <c r="AH1746" t="s">
        <v>299</v>
      </c>
      <c r="AI1746" s="1">
        <v>44655.867349537039</v>
      </c>
      <c r="AJ1746">
        <v>2641</v>
      </c>
      <c r="AK1746">
        <v>1</v>
      </c>
      <c r="AL1746">
        <v>0</v>
      </c>
      <c r="AM1746">
        <v>1</v>
      </c>
      <c r="AN1746">
        <v>0</v>
      </c>
      <c r="AO1746">
        <v>1</v>
      </c>
      <c r="AP1746">
        <v>54</v>
      </c>
      <c r="AQ1746">
        <v>0</v>
      </c>
      <c r="AR1746">
        <v>0</v>
      </c>
      <c r="AS1746">
        <v>0</v>
      </c>
      <c r="AT1746" t="s">
        <v>87</v>
      </c>
      <c r="AU1746" t="s">
        <v>87</v>
      </c>
      <c r="AV1746" t="s">
        <v>87</v>
      </c>
      <c r="AW1746" t="s">
        <v>87</v>
      </c>
      <c r="AX1746" t="s">
        <v>87</v>
      </c>
      <c r="AY1746" t="s">
        <v>87</v>
      </c>
      <c r="AZ1746" t="s">
        <v>87</v>
      </c>
      <c r="BA1746" t="s">
        <v>87</v>
      </c>
      <c r="BB1746" t="s">
        <v>87</v>
      </c>
      <c r="BC1746" t="s">
        <v>87</v>
      </c>
      <c r="BD1746" t="s">
        <v>87</v>
      </c>
      <c r="BE1746" t="s">
        <v>87</v>
      </c>
    </row>
    <row r="1747" spans="1:57" hidden="1" x14ac:dyDescent="0.45">
      <c r="A1747" t="s">
        <v>3733</v>
      </c>
      <c r="B1747" t="s">
        <v>79</v>
      </c>
      <c r="C1747" t="s">
        <v>3715</v>
      </c>
      <c r="D1747" t="s">
        <v>81</v>
      </c>
      <c r="E1747" s="2" t="str">
        <f>HYPERLINK("capsilon://?command=openfolder&amp;siteaddress=FAM.docvelocity-na8.net&amp;folderid=FX4AB25B71-7E3A-1F1A-72D6-FEF05E1BCF40","FX22047774")</f>
        <v>FX22047774</v>
      </c>
      <c r="F1747" t="s">
        <v>19</v>
      </c>
      <c r="G1747" t="s">
        <v>19</v>
      </c>
      <c r="H1747" t="s">
        <v>82</v>
      </c>
      <c r="I1747" t="s">
        <v>3716</v>
      </c>
      <c r="J1747">
        <v>412</v>
      </c>
      <c r="K1747" t="s">
        <v>84</v>
      </c>
      <c r="L1747" t="s">
        <v>85</v>
      </c>
      <c r="M1747" t="s">
        <v>86</v>
      </c>
      <c r="N1747">
        <v>2</v>
      </c>
      <c r="O1747" s="1">
        <v>44678.775543981479</v>
      </c>
      <c r="P1747" s="1">
        <v>44678.83797453704</v>
      </c>
      <c r="Q1747">
        <v>1793</v>
      </c>
      <c r="R1747">
        <v>3601</v>
      </c>
      <c r="S1747" t="b">
        <v>0</v>
      </c>
      <c r="T1747" t="s">
        <v>87</v>
      </c>
      <c r="U1747" t="b">
        <v>1</v>
      </c>
      <c r="V1747" t="s">
        <v>133</v>
      </c>
      <c r="W1747" s="1">
        <v>44678.805821759262</v>
      </c>
      <c r="X1747">
        <v>2615</v>
      </c>
      <c r="Y1747">
        <v>258</v>
      </c>
      <c r="Z1747">
        <v>0</v>
      </c>
      <c r="AA1747">
        <v>258</v>
      </c>
      <c r="AB1747">
        <v>53</v>
      </c>
      <c r="AC1747">
        <v>42</v>
      </c>
      <c r="AD1747">
        <v>154</v>
      </c>
      <c r="AE1747">
        <v>0</v>
      </c>
      <c r="AF1747">
        <v>0</v>
      </c>
      <c r="AG1747">
        <v>0</v>
      </c>
      <c r="AH1747" t="s">
        <v>240</v>
      </c>
      <c r="AI1747" s="1">
        <v>44678.83797453704</v>
      </c>
      <c r="AJ1747">
        <v>978</v>
      </c>
      <c r="AK1747">
        <v>1</v>
      </c>
      <c r="AL1747">
        <v>0</v>
      </c>
      <c r="AM1747">
        <v>1</v>
      </c>
      <c r="AN1747">
        <v>53</v>
      </c>
      <c r="AO1747">
        <v>1</v>
      </c>
      <c r="AP1747">
        <v>153</v>
      </c>
      <c r="AQ1747">
        <v>0</v>
      </c>
      <c r="AR1747">
        <v>0</v>
      </c>
      <c r="AS1747">
        <v>0</v>
      </c>
      <c r="AT1747" t="s">
        <v>87</v>
      </c>
      <c r="AU1747" t="s">
        <v>87</v>
      </c>
      <c r="AV1747" t="s">
        <v>87</v>
      </c>
      <c r="AW1747" t="s">
        <v>87</v>
      </c>
      <c r="AX1747" t="s">
        <v>87</v>
      </c>
      <c r="AY1747" t="s">
        <v>87</v>
      </c>
      <c r="AZ1747" t="s">
        <v>87</v>
      </c>
      <c r="BA1747" t="s">
        <v>87</v>
      </c>
      <c r="BB1747" t="s">
        <v>87</v>
      </c>
      <c r="BC1747" t="s">
        <v>87</v>
      </c>
      <c r="BD1747" t="s">
        <v>87</v>
      </c>
      <c r="BE1747" t="s">
        <v>87</v>
      </c>
    </row>
    <row r="1748" spans="1:57" hidden="1" x14ac:dyDescent="0.45">
      <c r="A1748" t="s">
        <v>3734</v>
      </c>
      <c r="B1748" t="s">
        <v>79</v>
      </c>
      <c r="C1748" t="s">
        <v>2458</v>
      </c>
      <c r="D1748" t="s">
        <v>81</v>
      </c>
      <c r="E1748" s="2" t="str">
        <f>HYPERLINK("capsilon://?command=openfolder&amp;siteaddress=FAM.docvelocity-na8.net&amp;folderid=FXCBA6BF74-ABDB-94A5-6DB6-9FAD4D63CEB1","FX22047086")</f>
        <v>FX22047086</v>
      </c>
      <c r="F1748" t="s">
        <v>19</v>
      </c>
      <c r="G1748" t="s">
        <v>19</v>
      </c>
      <c r="H1748" t="s">
        <v>82</v>
      </c>
      <c r="I1748" t="s">
        <v>3735</v>
      </c>
      <c r="J1748">
        <v>69</v>
      </c>
      <c r="K1748" t="s">
        <v>84</v>
      </c>
      <c r="L1748" t="s">
        <v>85</v>
      </c>
      <c r="M1748" t="s">
        <v>86</v>
      </c>
      <c r="N1748">
        <v>2</v>
      </c>
      <c r="O1748" s="1">
        <v>44678.776736111111</v>
      </c>
      <c r="P1748" s="1">
        <v>44678.786921296298</v>
      </c>
      <c r="Q1748">
        <v>128</v>
      </c>
      <c r="R1748">
        <v>752</v>
      </c>
      <c r="S1748" t="b">
        <v>0</v>
      </c>
      <c r="T1748" t="s">
        <v>87</v>
      </c>
      <c r="U1748" t="b">
        <v>0</v>
      </c>
      <c r="V1748" t="s">
        <v>3131</v>
      </c>
      <c r="W1748" s="1">
        <v>44678.783310185187</v>
      </c>
      <c r="X1748">
        <v>567</v>
      </c>
      <c r="Y1748">
        <v>64</v>
      </c>
      <c r="Z1748">
        <v>0</v>
      </c>
      <c r="AA1748">
        <v>64</v>
      </c>
      <c r="AB1748">
        <v>0</v>
      </c>
      <c r="AC1748">
        <v>1</v>
      </c>
      <c r="AD1748">
        <v>5</v>
      </c>
      <c r="AE1748">
        <v>0</v>
      </c>
      <c r="AF1748">
        <v>0</v>
      </c>
      <c r="AG1748">
        <v>0</v>
      </c>
      <c r="AH1748" t="s">
        <v>190</v>
      </c>
      <c r="AI1748" s="1">
        <v>44678.786921296298</v>
      </c>
      <c r="AJ1748">
        <v>185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5</v>
      </c>
      <c r="AQ1748">
        <v>0</v>
      </c>
      <c r="AR1748">
        <v>0</v>
      </c>
      <c r="AS1748">
        <v>0</v>
      </c>
      <c r="AT1748" t="s">
        <v>87</v>
      </c>
      <c r="AU1748" t="s">
        <v>87</v>
      </c>
      <c r="AV1748" t="s">
        <v>87</v>
      </c>
      <c r="AW1748" t="s">
        <v>87</v>
      </c>
      <c r="AX1748" t="s">
        <v>87</v>
      </c>
      <c r="AY1748" t="s">
        <v>87</v>
      </c>
      <c r="AZ1748" t="s">
        <v>87</v>
      </c>
      <c r="BA1748" t="s">
        <v>87</v>
      </c>
      <c r="BB1748" t="s">
        <v>87</v>
      </c>
      <c r="BC1748" t="s">
        <v>87</v>
      </c>
      <c r="BD1748" t="s">
        <v>87</v>
      </c>
      <c r="BE1748" t="s">
        <v>87</v>
      </c>
    </row>
    <row r="1749" spans="1:57" hidden="1" x14ac:dyDescent="0.45">
      <c r="A1749" t="s">
        <v>3736</v>
      </c>
      <c r="B1749" t="s">
        <v>79</v>
      </c>
      <c r="C1749" t="s">
        <v>3718</v>
      </c>
      <c r="D1749" t="s">
        <v>81</v>
      </c>
      <c r="E1749" s="2" t="str">
        <f>HYPERLINK("capsilon://?command=openfolder&amp;siteaddress=FAM.docvelocity-na8.net&amp;folderid=FXDCB4C94B-2637-A9F9-E2B5-E664C53EEA9F","FX220410378")</f>
        <v>FX220410378</v>
      </c>
      <c r="F1749" t="s">
        <v>19</v>
      </c>
      <c r="G1749" t="s">
        <v>19</v>
      </c>
      <c r="H1749" t="s">
        <v>82</v>
      </c>
      <c r="I1749" t="s">
        <v>3719</v>
      </c>
      <c r="J1749">
        <v>151</v>
      </c>
      <c r="K1749" t="s">
        <v>84</v>
      </c>
      <c r="L1749" t="s">
        <v>85</v>
      </c>
      <c r="M1749" t="s">
        <v>86</v>
      </c>
      <c r="N1749">
        <v>2</v>
      </c>
      <c r="O1749" s="1">
        <v>44678.776909722219</v>
      </c>
      <c r="P1749" s="1">
        <v>44678.801261574074</v>
      </c>
      <c r="Q1749">
        <v>244</v>
      </c>
      <c r="R1749">
        <v>1860</v>
      </c>
      <c r="S1749" t="b">
        <v>0</v>
      </c>
      <c r="T1749" t="s">
        <v>87</v>
      </c>
      <c r="U1749" t="b">
        <v>1</v>
      </c>
      <c r="V1749" t="s">
        <v>130</v>
      </c>
      <c r="W1749" s="1">
        <v>44678.792453703703</v>
      </c>
      <c r="X1749">
        <v>1326</v>
      </c>
      <c r="Y1749">
        <v>120</v>
      </c>
      <c r="Z1749">
        <v>0</v>
      </c>
      <c r="AA1749">
        <v>120</v>
      </c>
      <c r="AB1749">
        <v>0</v>
      </c>
      <c r="AC1749">
        <v>8</v>
      </c>
      <c r="AD1749">
        <v>31</v>
      </c>
      <c r="AE1749">
        <v>0</v>
      </c>
      <c r="AF1749">
        <v>0</v>
      </c>
      <c r="AG1749">
        <v>0</v>
      </c>
      <c r="AH1749" t="s">
        <v>115</v>
      </c>
      <c r="AI1749" s="1">
        <v>44678.801261574074</v>
      </c>
      <c r="AJ1749">
        <v>534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31</v>
      </c>
      <c r="AQ1749">
        <v>0</v>
      </c>
      <c r="AR1749">
        <v>0</v>
      </c>
      <c r="AS1749">
        <v>0</v>
      </c>
      <c r="AT1749" t="s">
        <v>87</v>
      </c>
      <c r="AU1749" t="s">
        <v>87</v>
      </c>
      <c r="AV1749" t="s">
        <v>87</v>
      </c>
      <c r="AW1749" t="s">
        <v>87</v>
      </c>
      <c r="AX1749" t="s">
        <v>87</v>
      </c>
      <c r="AY1749" t="s">
        <v>87</v>
      </c>
      <c r="AZ1749" t="s">
        <v>87</v>
      </c>
      <c r="BA1749" t="s">
        <v>87</v>
      </c>
      <c r="BB1749" t="s">
        <v>87</v>
      </c>
      <c r="BC1749" t="s">
        <v>87</v>
      </c>
      <c r="BD1749" t="s">
        <v>87</v>
      </c>
      <c r="BE1749" t="s">
        <v>87</v>
      </c>
    </row>
    <row r="1750" spans="1:57" hidden="1" x14ac:dyDescent="0.45">
      <c r="A1750" t="s">
        <v>3737</v>
      </c>
      <c r="B1750" t="s">
        <v>79</v>
      </c>
      <c r="C1750" t="s">
        <v>2458</v>
      </c>
      <c r="D1750" t="s">
        <v>81</v>
      </c>
      <c r="E1750" s="2" t="str">
        <f>HYPERLINK("capsilon://?command=openfolder&amp;siteaddress=FAM.docvelocity-na8.net&amp;folderid=FXCBA6BF74-ABDB-94A5-6DB6-9FAD4D63CEB1","FX22047086")</f>
        <v>FX22047086</v>
      </c>
      <c r="F1750" t="s">
        <v>19</v>
      </c>
      <c r="G1750" t="s">
        <v>19</v>
      </c>
      <c r="H1750" t="s">
        <v>82</v>
      </c>
      <c r="I1750" t="s">
        <v>3738</v>
      </c>
      <c r="J1750">
        <v>69</v>
      </c>
      <c r="K1750" t="s">
        <v>84</v>
      </c>
      <c r="L1750" t="s">
        <v>85</v>
      </c>
      <c r="M1750" t="s">
        <v>86</v>
      </c>
      <c r="N1750">
        <v>2</v>
      </c>
      <c r="O1750" s="1">
        <v>44678.776990740742</v>
      </c>
      <c r="P1750" s="1">
        <v>44678.795416666668</v>
      </c>
      <c r="Q1750">
        <v>835</v>
      </c>
      <c r="R1750">
        <v>757</v>
      </c>
      <c r="S1750" t="b">
        <v>0</v>
      </c>
      <c r="T1750" t="s">
        <v>87</v>
      </c>
      <c r="U1750" t="b">
        <v>0</v>
      </c>
      <c r="V1750" t="s">
        <v>531</v>
      </c>
      <c r="W1750" s="1">
        <v>44678.783831018518</v>
      </c>
      <c r="X1750">
        <v>300</v>
      </c>
      <c r="Y1750">
        <v>59</v>
      </c>
      <c r="Z1750">
        <v>0</v>
      </c>
      <c r="AA1750">
        <v>59</v>
      </c>
      <c r="AB1750">
        <v>0</v>
      </c>
      <c r="AC1750">
        <v>7</v>
      </c>
      <c r="AD1750">
        <v>10</v>
      </c>
      <c r="AE1750">
        <v>0</v>
      </c>
      <c r="AF1750">
        <v>0</v>
      </c>
      <c r="AG1750">
        <v>0</v>
      </c>
      <c r="AH1750" t="s">
        <v>182</v>
      </c>
      <c r="AI1750" s="1">
        <v>44678.795416666668</v>
      </c>
      <c r="AJ1750">
        <v>421</v>
      </c>
      <c r="AK1750">
        <v>1</v>
      </c>
      <c r="AL1750">
        <v>0</v>
      </c>
      <c r="AM1750">
        <v>1</v>
      </c>
      <c r="AN1750">
        <v>0</v>
      </c>
      <c r="AO1750">
        <v>1</v>
      </c>
      <c r="AP1750">
        <v>9</v>
      </c>
      <c r="AQ1750">
        <v>0</v>
      </c>
      <c r="AR1750">
        <v>0</v>
      </c>
      <c r="AS1750">
        <v>0</v>
      </c>
      <c r="AT1750" t="s">
        <v>87</v>
      </c>
      <c r="AU1750" t="s">
        <v>87</v>
      </c>
      <c r="AV1750" t="s">
        <v>87</v>
      </c>
      <c r="AW1750" t="s">
        <v>87</v>
      </c>
      <c r="AX1750" t="s">
        <v>87</v>
      </c>
      <c r="AY1750" t="s">
        <v>87</v>
      </c>
      <c r="AZ1750" t="s">
        <v>87</v>
      </c>
      <c r="BA1750" t="s">
        <v>87</v>
      </c>
      <c r="BB1750" t="s">
        <v>87</v>
      </c>
      <c r="BC1750" t="s">
        <v>87</v>
      </c>
      <c r="BD1750" t="s">
        <v>87</v>
      </c>
      <c r="BE1750" t="s">
        <v>87</v>
      </c>
    </row>
    <row r="1751" spans="1:57" hidden="1" x14ac:dyDescent="0.45">
      <c r="A1751" t="s">
        <v>3739</v>
      </c>
      <c r="B1751" t="s">
        <v>79</v>
      </c>
      <c r="C1751" t="s">
        <v>3740</v>
      </c>
      <c r="D1751" t="s">
        <v>81</v>
      </c>
      <c r="E1751" s="2" t="str">
        <f>HYPERLINK("capsilon://?command=openfolder&amp;siteaddress=FAM.docvelocity-na8.net&amp;folderid=FXC71AD8E7-FB41-1264-A326-A80E081A5652","FX22049393")</f>
        <v>FX22049393</v>
      </c>
      <c r="F1751" t="s">
        <v>19</v>
      </c>
      <c r="G1751" t="s">
        <v>19</v>
      </c>
      <c r="H1751" t="s">
        <v>82</v>
      </c>
      <c r="I1751" t="s">
        <v>3741</v>
      </c>
      <c r="J1751">
        <v>128</v>
      </c>
      <c r="K1751" t="s">
        <v>84</v>
      </c>
      <c r="L1751" t="s">
        <v>85</v>
      </c>
      <c r="M1751" t="s">
        <v>86</v>
      </c>
      <c r="N1751">
        <v>1</v>
      </c>
      <c r="O1751" s="1">
        <v>44678.80228009259</v>
      </c>
      <c r="P1751" s="1">
        <v>44678.854664351849</v>
      </c>
      <c r="Q1751">
        <v>3070</v>
      </c>
      <c r="R1751">
        <v>1456</v>
      </c>
      <c r="S1751" t="b">
        <v>0</v>
      </c>
      <c r="T1751" t="s">
        <v>87</v>
      </c>
      <c r="U1751" t="b">
        <v>0</v>
      </c>
      <c r="V1751" t="s">
        <v>315</v>
      </c>
      <c r="W1751" s="1">
        <v>44678.854664351849</v>
      </c>
      <c r="X1751">
        <v>1398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128</v>
      </c>
      <c r="AE1751">
        <v>116</v>
      </c>
      <c r="AF1751">
        <v>0</v>
      </c>
      <c r="AG1751">
        <v>6</v>
      </c>
      <c r="AH1751" t="s">
        <v>87</v>
      </c>
      <c r="AI1751" t="s">
        <v>87</v>
      </c>
      <c r="AJ1751" t="s">
        <v>87</v>
      </c>
      <c r="AK1751" t="s">
        <v>87</v>
      </c>
      <c r="AL1751" t="s">
        <v>87</v>
      </c>
      <c r="AM1751" t="s">
        <v>87</v>
      </c>
      <c r="AN1751" t="s">
        <v>87</v>
      </c>
      <c r="AO1751" t="s">
        <v>87</v>
      </c>
      <c r="AP1751" t="s">
        <v>87</v>
      </c>
      <c r="AQ1751" t="s">
        <v>87</v>
      </c>
      <c r="AR1751" t="s">
        <v>87</v>
      </c>
      <c r="AS1751" t="s">
        <v>87</v>
      </c>
      <c r="AT1751" t="s">
        <v>87</v>
      </c>
      <c r="AU1751" t="s">
        <v>87</v>
      </c>
      <c r="AV1751" t="s">
        <v>87</v>
      </c>
      <c r="AW1751" t="s">
        <v>87</v>
      </c>
      <c r="AX1751" t="s">
        <v>87</v>
      </c>
      <c r="AY1751" t="s">
        <v>87</v>
      </c>
      <c r="AZ1751" t="s">
        <v>87</v>
      </c>
      <c r="BA1751" t="s">
        <v>87</v>
      </c>
      <c r="BB1751" t="s">
        <v>87</v>
      </c>
      <c r="BC1751" t="s">
        <v>87</v>
      </c>
      <c r="BD1751" t="s">
        <v>87</v>
      </c>
      <c r="BE1751" t="s">
        <v>87</v>
      </c>
    </row>
    <row r="1752" spans="1:57" hidden="1" x14ac:dyDescent="0.45">
      <c r="A1752" t="s">
        <v>3742</v>
      </c>
      <c r="B1752" t="s">
        <v>79</v>
      </c>
      <c r="C1752" t="s">
        <v>3269</v>
      </c>
      <c r="D1752" t="s">
        <v>81</v>
      </c>
      <c r="E1752" s="2" t="str">
        <f t="shared" ref="E1752:E1765" si="42">HYPERLINK("capsilon://?command=openfolder&amp;siteaddress=FAM.docvelocity-na8.net&amp;folderid=FX87F1265C-5C1B-82E3-B7C0-6972C82BD467","FX22049177")</f>
        <v>FX22049177</v>
      </c>
      <c r="F1752" t="s">
        <v>19</v>
      </c>
      <c r="G1752" t="s">
        <v>19</v>
      </c>
      <c r="H1752" t="s">
        <v>82</v>
      </c>
      <c r="I1752" t="s">
        <v>3743</v>
      </c>
      <c r="J1752">
        <v>28</v>
      </c>
      <c r="K1752" t="s">
        <v>84</v>
      </c>
      <c r="L1752" t="s">
        <v>85</v>
      </c>
      <c r="M1752" t="s">
        <v>86</v>
      </c>
      <c r="N1752">
        <v>2</v>
      </c>
      <c r="O1752" s="1">
        <v>44678.811712962961</v>
      </c>
      <c r="P1752" s="1">
        <v>44678.859884259262</v>
      </c>
      <c r="Q1752">
        <v>3453</v>
      </c>
      <c r="R1752">
        <v>709</v>
      </c>
      <c r="S1752" t="b">
        <v>0</v>
      </c>
      <c r="T1752" t="s">
        <v>87</v>
      </c>
      <c r="U1752" t="b">
        <v>0</v>
      </c>
      <c r="V1752" t="s">
        <v>320</v>
      </c>
      <c r="W1752" s="1">
        <v>44678.852766203701</v>
      </c>
      <c r="X1752">
        <v>517</v>
      </c>
      <c r="Y1752">
        <v>21</v>
      </c>
      <c r="Z1752">
        <v>0</v>
      </c>
      <c r="AA1752">
        <v>21</v>
      </c>
      <c r="AB1752">
        <v>0</v>
      </c>
      <c r="AC1752">
        <v>0</v>
      </c>
      <c r="AD1752">
        <v>7</v>
      </c>
      <c r="AE1752">
        <v>0</v>
      </c>
      <c r="AF1752">
        <v>0</v>
      </c>
      <c r="AG1752">
        <v>0</v>
      </c>
      <c r="AH1752" t="s">
        <v>299</v>
      </c>
      <c r="AI1752" s="1">
        <v>44678.859884259262</v>
      </c>
      <c r="AJ1752">
        <v>192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7</v>
      </c>
      <c r="AQ1752">
        <v>0</v>
      </c>
      <c r="AR1752">
        <v>0</v>
      </c>
      <c r="AS1752">
        <v>0</v>
      </c>
      <c r="AT1752" t="s">
        <v>87</v>
      </c>
      <c r="AU1752" t="s">
        <v>87</v>
      </c>
      <c r="AV1752" t="s">
        <v>87</v>
      </c>
      <c r="AW1752" t="s">
        <v>87</v>
      </c>
      <c r="AX1752" t="s">
        <v>87</v>
      </c>
      <c r="AY1752" t="s">
        <v>87</v>
      </c>
      <c r="AZ1752" t="s">
        <v>87</v>
      </c>
      <c r="BA1752" t="s">
        <v>87</v>
      </c>
      <c r="BB1752" t="s">
        <v>87</v>
      </c>
      <c r="BC1752" t="s">
        <v>87</v>
      </c>
      <c r="BD1752" t="s">
        <v>87</v>
      </c>
      <c r="BE1752" t="s">
        <v>87</v>
      </c>
    </row>
    <row r="1753" spans="1:57" hidden="1" x14ac:dyDescent="0.45">
      <c r="A1753" t="s">
        <v>3744</v>
      </c>
      <c r="B1753" t="s">
        <v>79</v>
      </c>
      <c r="C1753" t="s">
        <v>3269</v>
      </c>
      <c r="D1753" t="s">
        <v>81</v>
      </c>
      <c r="E1753" s="2" t="str">
        <f t="shared" si="42"/>
        <v>FX22049177</v>
      </c>
      <c r="F1753" t="s">
        <v>19</v>
      </c>
      <c r="G1753" t="s">
        <v>19</v>
      </c>
      <c r="H1753" t="s">
        <v>82</v>
      </c>
      <c r="I1753" t="s">
        <v>3745</v>
      </c>
      <c r="J1753">
        <v>28</v>
      </c>
      <c r="K1753" t="s">
        <v>84</v>
      </c>
      <c r="L1753" t="s">
        <v>85</v>
      </c>
      <c r="M1753" t="s">
        <v>86</v>
      </c>
      <c r="N1753">
        <v>2</v>
      </c>
      <c r="O1753" s="1">
        <v>44678.811840277776</v>
      </c>
      <c r="P1753" s="1">
        <v>44678.864733796298</v>
      </c>
      <c r="Q1753">
        <v>3587</v>
      </c>
      <c r="R1753">
        <v>983</v>
      </c>
      <c r="S1753" t="b">
        <v>0</v>
      </c>
      <c r="T1753" t="s">
        <v>87</v>
      </c>
      <c r="U1753" t="b">
        <v>0</v>
      </c>
      <c r="V1753" t="s">
        <v>320</v>
      </c>
      <c r="W1753" s="1">
        <v>44678.861215277779</v>
      </c>
      <c r="X1753">
        <v>729</v>
      </c>
      <c r="Y1753">
        <v>21</v>
      </c>
      <c r="Z1753">
        <v>0</v>
      </c>
      <c r="AA1753">
        <v>21</v>
      </c>
      <c r="AB1753">
        <v>0</v>
      </c>
      <c r="AC1753">
        <v>2</v>
      </c>
      <c r="AD1753">
        <v>7</v>
      </c>
      <c r="AE1753">
        <v>0</v>
      </c>
      <c r="AF1753">
        <v>0</v>
      </c>
      <c r="AG1753">
        <v>0</v>
      </c>
      <c r="AH1753" t="s">
        <v>299</v>
      </c>
      <c r="AI1753" s="1">
        <v>44678.864733796298</v>
      </c>
      <c r="AJ1753">
        <v>254</v>
      </c>
      <c r="AK1753">
        <v>1</v>
      </c>
      <c r="AL1753">
        <v>0</v>
      </c>
      <c r="AM1753">
        <v>1</v>
      </c>
      <c r="AN1753">
        <v>0</v>
      </c>
      <c r="AO1753">
        <v>1</v>
      </c>
      <c r="AP1753">
        <v>6</v>
      </c>
      <c r="AQ1753">
        <v>0</v>
      </c>
      <c r="AR1753">
        <v>0</v>
      </c>
      <c r="AS1753">
        <v>0</v>
      </c>
      <c r="AT1753" t="s">
        <v>87</v>
      </c>
      <c r="AU1753" t="s">
        <v>87</v>
      </c>
      <c r="AV1753" t="s">
        <v>87</v>
      </c>
      <c r="AW1753" t="s">
        <v>87</v>
      </c>
      <c r="AX1753" t="s">
        <v>87</v>
      </c>
      <c r="AY1753" t="s">
        <v>87</v>
      </c>
      <c r="AZ1753" t="s">
        <v>87</v>
      </c>
      <c r="BA1753" t="s">
        <v>87</v>
      </c>
      <c r="BB1753" t="s">
        <v>87</v>
      </c>
      <c r="BC1753" t="s">
        <v>87</v>
      </c>
      <c r="BD1753" t="s">
        <v>87</v>
      </c>
      <c r="BE1753" t="s">
        <v>87</v>
      </c>
    </row>
    <row r="1754" spans="1:57" hidden="1" x14ac:dyDescent="0.45">
      <c r="A1754" t="s">
        <v>3746</v>
      </c>
      <c r="B1754" t="s">
        <v>79</v>
      </c>
      <c r="C1754" t="s">
        <v>3269</v>
      </c>
      <c r="D1754" t="s">
        <v>81</v>
      </c>
      <c r="E1754" s="2" t="str">
        <f t="shared" si="42"/>
        <v>FX22049177</v>
      </c>
      <c r="F1754" t="s">
        <v>19</v>
      </c>
      <c r="G1754" t="s">
        <v>19</v>
      </c>
      <c r="H1754" t="s">
        <v>82</v>
      </c>
      <c r="I1754" t="s">
        <v>3747</v>
      </c>
      <c r="J1754">
        <v>28</v>
      </c>
      <c r="K1754" t="s">
        <v>84</v>
      </c>
      <c r="L1754" t="s">
        <v>85</v>
      </c>
      <c r="M1754" t="s">
        <v>86</v>
      </c>
      <c r="N1754">
        <v>2</v>
      </c>
      <c r="O1754" s="1">
        <v>44678.811909722222</v>
      </c>
      <c r="P1754" s="1">
        <v>44678.864537037036</v>
      </c>
      <c r="Q1754">
        <v>3746</v>
      </c>
      <c r="R1754">
        <v>801</v>
      </c>
      <c r="S1754" t="b">
        <v>0</v>
      </c>
      <c r="T1754" t="s">
        <v>87</v>
      </c>
      <c r="U1754" t="b">
        <v>0</v>
      </c>
      <c r="V1754" t="s">
        <v>315</v>
      </c>
      <c r="W1754" s="1">
        <v>44678.861655092594</v>
      </c>
      <c r="X1754">
        <v>603</v>
      </c>
      <c r="Y1754">
        <v>21</v>
      </c>
      <c r="Z1754">
        <v>0</v>
      </c>
      <c r="AA1754">
        <v>21</v>
      </c>
      <c r="AB1754">
        <v>0</v>
      </c>
      <c r="AC1754">
        <v>19</v>
      </c>
      <c r="AD1754">
        <v>7</v>
      </c>
      <c r="AE1754">
        <v>0</v>
      </c>
      <c r="AF1754">
        <v>0</v>
      </c>
      <c r="AG1754">
        <v>0</v>
      </c>
      <c r="AH1754" t="s">
        <v>200</v>
      </c>
      <c r="AI1754" s="1">
        <v>44678.864537037036</v>
      </c>
      <c r="AJ1754">
        <v>198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7</v>
      </c>
      <c r="AQ1754">
        <v>0</v>
      </c>
      <c r="AR1754">
        <v>0</v>
      </c>
      <c r="AS1754">
        <v>0</v>
      </c>
      <c r="AT1754" t="s">
        <v>87</v>
      </c>
      <c r="AU1754" t="s">
        <v>87</v>
      </c>
      <c r="AV1754" t="s">
        <v>87</v>
      </c>
      <c r="AW1754" t="s">
        <v>87</v>
      </c>
      <c r="AX1754" t="s">
        <v>87</v>
      </c>
      <c r="AY1754" t="s">
        <v>87</v>
      </c>
      <c r="AZ1754" t="s">
        <v>87</v>
      </c>
      <c r="BA1754" t="s">
        <v>87</v>
      </c>
      <c r="BB1754" t="s">
        <v>87</v>
      </c>
      <c r="BC1754" t="s">
        <v>87</v>
      </c>
      <c r="BD1754" t="s">
        <v>87</v>
      </c>
      <c r="BE1754" t="s">
        <v>87</v>
      </c>
    </row>
    <row r="1755" spans="1:57" hidden="1" x14ac:dyDescent="0.45">
      <c r="A1755" t="s">
        <v>3748</v>
      </c>
      <c r="B1755" t="s">
        <v>79</v>
      </c>
      <c r="C1755" t="s">
        <v>3269</v>
      </c>
      <c r="D1755" t="s">
        <v>81</v>
      </c>
      <c r="E1755" s="2" t="str">
        <f t="shared" si="42"/>
        <v>FX22049177</v>
      </c>
      <c r="F1755" t="s">
        <v>19</v>
      </c>
      <c r="G1755" t="s">
        <v>19</v>
      </c>
      <c r="H1755" t="s">
        <v>82</v>
      </c>
      <c r="I1755" t="s">
        <v>3749</v>
      </c>
      <c r="J1755">
        <v>28</v>
      </c>
      <c r="K1755" t="s">
        <v>84</v>
      </c>
      <c r="L1755" t="s">
        <v>85</v>
      </c>
      <c r="M1755" t="s">
        <v>86</v>
      </c>
      <c r="N1755">
        <v>2</v>
      </c>
      <c r="O1755" s="1">
        <v>44678.812025462961</v>
      </c>
      <c r="P1755" s="1">
        <v>44678.867048611108</v>
      </c>
      <c r="Q1755">
        <v>4349</v>
      </c>
      <c r="R1755">
        <v>405</v>
      </c>
      <c r="S1755" t="b">
        <v>0</v>
      </c>
      <c r="T1755" t="s">
        <v>87</v>
      </c>
      <c r="U1755" t="b">
        <v>0</v>
      </c>
      <c r="V1755" t="s">
        <v>315</v>
      </c>
      <c r="W1755" s="1">
        <v>44678.863622685189</v>
      </c>
      <c r="X1755">
        <v>169</v>
      </c>
      <c r="Y1755">
        <v>21</v>
      </c>
      <c r="Z1755">
        <v>0</v>
      </c>
      <c r="AA1755">
        <v>21</v>
      </c>
      <c r="AB1755">
        <v>0</v>
      </c>
      <c r="AC1755">
        <v>0</v>
      </c>
      <c r="AD1755">
        <v>7</v>
      </c>
      <c r="AE1755">
        <v>0</v>
      </c>
      <c r="AF1755">
        <v>0</v>
      </c>
      <c r="AG1755">
        <v>0</v>
      </c>
      <c r="AH1755" t="s">
        <v>240</v>
      </c>
      <c r="AI1755" s="1">
        <v>44678.867048611108</v>
      </c>
      <c r="AJ1755">
        <v>236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7</v>
      </c>
      <c r="AQ1755">
        <v>0</v>
      </c>
      <c r="AR1755">
        <v>0</v>
      </c>
      <c r="AS1755">
        <v>0</v>
      </c>
      <c r="AT1755" t="s">
        <v>87</v>
      </c>
      <c r="AU1755" t="s">
        <v>87</v>
      </c>
      <c r="AV1755" t="s">
        <v>87</v>
      </c>
      <c r="AW1755" t="s">
        <v>87</v>
      </c>
      <c r="AX1755" t="s">
        <v>87</v>
      </c>
      <c r="AY1755" t="s">
        <v>87</v>
      </c>
      <c r="AZ1755" t="s">
        <v>87</v>
      </c>
      <c r="BA1755" t="s">
        <v>87</v>
      </c>
      <c r="BB1755" t="s">
        <v>87</v>
      </c>
      <c r="BC1755" t="s">
        <v>87</v>
      </c>
      <c r="BD1755" t="s">
        <v>87</v>
      </c>
      <c r="BE1755" t="s">
        <v>87</v>
      </c>
    </row>
    <row r="1756" spans="1:57" hidden="1" x14ac:dyDescent="0.45">
      <c r="A1756" t="s">
        <v>3750</v>
      </c>
      <c r="B1756" t="s">
        <v>79</v>
      </c>
      <c r="C1756" t="s">
        <v>3269</v>
      </c>
      <c r="D1756" t="s">
        <v>81</v>
      </c>
      <c r="E1756" s="2" t="str">
        <f t="shared" si="42"/>
        <v>FX22049177</v>
      </c>
      <c r="F1756" t="s">
        <v>19</v>
      </c>
      <c r="G1756" t="s">
        <v>19</v>
      </c>
      <c r="H1756" t="s">
        <v>82</v>
      </c>
      <c r="I1756" t="s">
        <v>3751</v>
      </c>
      <c r="J1756">
        <v>28</v>
      </c>
      <c r="K1756" t="s">
        <v>84</v>
      </c>
      <c r="L1756" t="s">
        <v>85</v>
      </c>
      <c r="M1756" t="s">
        <v>86</v>
      </c>
      <c r="N1756">
        <v>2</v>
      </c>
      <c r="O1756" s="1">
        <v>44678.812141203707</v>
      </c>
      <c r="P1756" s="1">
        <v>44678.876655092594</v>
      </c>
      <c r="Q1756">
        <v>4764</v>
      </c>
      <c r="R1756">
        <v>810</v>
      </c>
      <c r="S1756" t="b">
        <v>0</v>
      </c>
      <c r="T1756" t="s">
        <v>87</v>
      </c>
      <c r="U1756" t="b">
        <v>0</v>
      </c>
      <c r="V1756" t="s">
        <v>315</v>
      </c>
      <c r="W1756" s="1">
        <v>44678.871793981481</v>
      </c>
      <c r="X1756">
        <v>532</v>
      </c>
      <c r="Y1756">
        <v>21</v>
      </c>
      <c r="Z1756">
        <v>0</v>
      </c>
      <c r="AA1756">
        <v>21</v>
      </c>
      <c r="AB1756">
        <v>0</v>
      </c>
      <c r="AC1756">
        <v>19</v>
      </c>
      <c r="AD1756">
        <v>7</v>
      </c>
      <c r="AE1756">
        <v>0</v>
      </c>
      <c r="AF1756">
        <v>0</v>
      </c>
      <c r="AG1756">
        <v>0</v>
      </c>
      <c r="AH1756" t="s">
        <v>299</v>
      </c>
      <c r="AI1756" s="1">
        <v>44678.876655092594</v>
      </c>
      <c r="AJ1756">
        <v>267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7</v>
      </c>
      <c r="AQ1756">
        <v>0</v>
      </c>
      <c r="AR1756">
        <v>0</v>
      </c>
      <c r="AS1756">
        <v>0</v>
      </c>
      <c r="AT1756" t="s">
        <v>87</v>
      </c>
      <c r="AU1756" t="s">
        <v>87</v>
      </c>
      <c r="AV1756" t="s">
        <v>87</v>
      </c>
      <c r="AW1756" t="s">
        <v>87</v>
      </c>
      <c r="AX1756" t="s">
        <v>87</v>
      </c>
      <c r="AY1756" t="s">
        <v>87</v>
      </c>
      <c r="AZ1756" t="s">
        <v>87</v>
      </c>
      <c r="BA1756" t="s">
        <v>87</v>
      </c>
      <c r="BB1756" t="s">
        <v>87</v>
      </c>
      <c r="BC1756" t="s">
        <v>87</v>
      </c>
      <c r="BD1756" t="s">
        <v>87</v>
      </c>
      <c r="BE1756" t="s">
        <v>87</v>
      </c>
    </row>
    <row r="1757" spans="1:57" hidden="1" x14ac:dyDescent="0.45">
      <c r="A1757" t="s">
        <v>3752</v>
      </c>
      <c r="B1757" t="s">
        <v>79</v>
      </c>
      <c r="C1757" t="s">
        <v>3269</v>
      </c>
      <c r="D1757" t="s">
        <v>81</v>
      </c>
      <c r="E1757" s="2" t="str">
        <f t="shared" si="42"/>
        <v>FX22049177</v>
      </c>
      <c r="F1757" t="s">
        <v>19</v>
      </c>
      <c r="G1757" t="s">
        <v>19</v>
      </c>
      <c r="H1757" t="s">
        <v>82</v>
      </c>
      <c r="I1757" t="s">
        <v>3753</v>
      </c>
      <c r="J1757">
        <v>28</v>
      </c>
      <c r="K1757" t="s">
        <v>84</v>
      </c>
      <c r="L1757" t="s">
        <v>85</v>
      </c>
      <c r="M1757" t="s">
        <v>86</v>
      </c>
      <c r="N1757">
        <v>2</v>
      </c>
      <c r="O1757" s="1">
        <v>44678.812303240738</v>
      </c>
      <c r="P1757" s="1">
        <v>44678.877662037034</v>
      </c>
      <c r="Q1757">
        <v>5153</v>
      </c>
      <c r="R1757">
        <v>494</v>
      </c>
      <c r="S1757" t="b">
        <v>0</v>
      </c>
      <c r="T1757" t="s">
        <v>87</v>
      </c>
      <c r="U1757" t="b">
        <v>0</v>
      </c>
      <c r="V1757" t="s">
        <v>315</v>
      </c>
      <c r="W1757" s="1">
        <v>44678.87427083333</v>
      </c>
      <c r="X1757">
        <v>213</v>
      </c>
      <c r="Y1757">
        <v>21</v>
      </c>
      <c r="Z1757">
        <v>0</v>
      </c>
      <c r="AA1757">
        <v>21</v>
      </c>
      <c r="AB1757">
        <v>0</v>
      </c>
      <c r="AC1757">
        <v>3</v>
      </c>
      <c r="AD1757">
        <v>7</v>
      </c>
      <c r="AE1757">
        <v>0</v>
      </c>
      <c r="AF1757">
        <v>0</v>
      </c>
      <c r="AG1757">
        <v>0</v>
      </c>
      <c r="AH1757" t="s">
        <v>240</v>
      </c>
      <c r="AI1757" s="1">
        <v>44678.877662037034</v>
      </c>
      <c r="AJ1757">
        <v>281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7</v>
      </c>
      <c r="AQ1757">
        <v>0</v>
      </c>
      <c r="AR1757">
        <v>0</v>
      </c>
      <c r="AS1757">
        <v>0</v>
      </c>
      <c r="AT1757" t="s">
        <v>87</v>
      </c>
      <c r="AU1757" t="s">
        <v>87</v>
      </c>
      <c r="AV1757" t="s">
        <v>87</v>
      </c>
      <c r="AW1757" t="s">
        <v>87</v>
      </c>
      <c r="AX1757" t="s">
        <v>87</v>
      </c>
      <c r="AY1757" t="s">
        <v>87</v>
      </c>
      <c r="AZ1757" t="s">
        <v>87</v>
      </c>
      <c r="BA1757" t="s">
        <v>87</v>
      </c>
      <c r="BB1757" t="s">
        <v>87</v>
      </c>
      <c r="BC1757" t="s">
        <v>87</v>
      </c>
      <c r="BD1757" t="s">
        <v>87</v>
      </c>
      <c r="BE1757" t="s">
        <v>87</v>
      </c>
    </row>
    <row r="1758" spans="1:57" hidden="1" x14ac:dyDescent="0.45">
      <c r="A1758" t="s">
        <v>3754</v>
      </c>
      <c r="B1758" t="s">
        <v>79</v>
      </c>
      <c r="C1758" t="s">
        <v>3269</v>
      </c>
      <c r="D1758" t="s">
        <v>81</v>
      </c>
      <c r="E1758" s="2" t="str">
        <f t="shared" si="42"/>
        <v>FX22049177</v>
      </c>
      <c r="F1758" t="s">
        <v>19</v>
      </c>
      <c r="G1758" t="s">
        <v>19</v>
      </c>
      <c r="H1758" t="s">
        <v>82</v>
      </c>
      <c r="I1758" t="s">
        <v>3755</v>
      </c>
      <c r="J1758">
        <v>28</v>
      </c>
      <c r="K1758" t="s">
        <v>84</v>
      </c>
      <c r="L1758" t="s">
        <v>85</v>
      </c>
      <c r="M1758" t="s">
        <v>86</v>
      </c>
      <c r="N1758">
        <v>2</v>
      </c>
      <c r="O1758" s="1">
        <v>44678.812430555554</v>
      </c>
      <c r="P1758" s="1">
        <v>44678.879108796296</v>
      </c>
      <c r="Q1758">
        <v>5356</v>
      </c>
      <c r="R1758">
        <v>405</v>
      </c>
      <c r="S1758" t="b">
        <v>0</v>
      </c>
      <c r="T1758" t="s">
        <v>87</v>
      </c>
      <c r="U1758" t="b">
        <v>0</v>
      </c>
      <c r="V1758" t="s">
        <v>315</v>
      </c>
      <c r="W1758" s="1">
        <v>44678.876701388886</v>
      </c>
      <c r="X1758">
        <v>209</v>
      </c>
      <c r="Y1758">
        <v>21</v>
      </c>
      <c r="Z1758">
        <v>0</v>
      </c>
      <c r="AA1758">
        <v>21</v>
      </c>
      <c r="AB1758">
        <v>0</v>
      </c>
      <c r="AC1758">
        <v>0</v>
      </c>
      <c r="AD1758">
        <v>7</v>
      </c>
      <c r="AE1758">
        <v>0</v>
      </c>
      <c r="AF1758">
        <v>0</v>
      </c>
      <c r="AG1758">
        <v>0</v>
      </c>
      <c r="AH1758" t="s">
        <v>299</v>
      </c>
      <c r="AI1758" s="1">
        <v>44678.879108796296</v>
      </c>
      <c r="AJ1758">
        <v>196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7</v>
      </c>
      <c r="AQ1758">
        <v>0</v>
      </c>
      <c r="AR1758">
        <v>0</v>
      </c>
      <c r="AS1758">
        <v>0</v>
      </c>
      <c r="AT1758" t="s">
        <v>87</v>
      </c>
      <c r="AU1758" t="s">
        <v>87</v>
      </c>
      <c r="AV1758" t="s">
        <v>87</v>
      </c>
      <c r="AW1758" t="s">
        <v>87</v>
      </c>
      <c r="AX1758" t="s">
        <v>87</v>
      </c>
      <c r="AY1758" t="s">
        <v>87</v>
      </c>
      <c r="AZ1758" t="s">
        <v>87</v>
      </c>
      <c r="BA1758" t="s">
        <v>87</v>
      </c>
      <c r="BB1758" t="s">
        <v>87</v>
      </c>
      <c r="BC1758" t="s">
        <v>87</v>
      </c>
      <c r="BD1758" t="s">
        <v>87</v>
      </c>
      <c r="BE1758" t="s">
        <v>87</v>
      </c>
    </row>
    <row r="1759" spans="1:57" hidden="1" x14ac:dyDescent="0.45">
      <c r="A1759" t="s">
        <v>3756</v>
      </c>
      <c r="B1759" t="s">
        <v>79</v>
      </c>
      <c r="C1759" t="s">
        <v>3269</v>
      </c>
      <c r="D1759" t="s">
        <v>81</v>
      </c>
      <c r="E1759" s="2" t="str">
        <f t="shared" si="42"/>
        <v>FX22049177</v>
      </c>
      <c r="F1759" t="s">
        <v>19</v>
      </c>
      <c r="G1759" t="s">
        <v>19</v>
      </c>
      <c r="H1759" t="s">
        <v>82</v>
      </c>
      <c r="I1759" t="s">
        <v>3757</v>
      </c>
      <c r="J1759">
        <v>28</v>
      </c>
      <c r="K1759" t="s">
        <v>84</v>
      </c>
      <c r="L1759" t="s">
        <v>85</v>
      </c>
      <c r="M1759" t="s">
        <v>86</v>
      </c>
      <c r="N1759">
        <v>2</v>
      </c>
      <c r="O1759" s="1">
        <v>44678.812511574077</v>
      </c>
      <c r="P1759" s="1">
        <v>44678.889039351852</v>
      </c>
      <c r="Q1759">
        <v>5926</v>
      </c>
      <c r="R1759">
        <v>686</v>
      </c>
      <c r="S1759" t="b">
        <v>0</v>
      </c>
      <c r="T1759" t="s">
        <v>87</v>
      </c>
      <c r="U1759" t="b">
        <v>0</v>
      </c>
      <c r="V1759" t="s">
        <v>320</v>
      </c>
      <c r="W1759" s="1">
        <v>44678.883946759262</v>
      </c>
      <c r="X1759">
        <v>328</v>
      </c>
      <c r="Y1759">
        <v>21</v>
      </c>
      <c r="Z1759">
        <v>0</v>
      </c>
      <c r="AA1759">
        <v>21</v>
      </c>
      <c r="AB1759">
        <v>0</v>
      </c>
      <c r="AC1759">
        <v>19</v>
      </c>
      <c r="AD1759">
        <v>7</v>
      </c>
      <c r="AE1759">
        <v>0</v>
      </c>
      <c r="AF1759">
        <v>0</v>
      </c>
      <c r="AG1759">
        <v>0</v>
      </c>
      <c r="AH1759" t="s">
        <v>240</v>
      </c>
      <c r="AI1759" s="1">
        <v>44678.889039351852</v>
      </c>
      <c r="AJ1759">
        <v>351</v>
      </c>
      <c r="AK1759">
        <v>1</v>
      </c>
      <c r="AL1759">
        <v>0</v>
      </c>
      <c r="AM1759">
        <v>1</v>
      </c>
      <c r="AN1759">
        <v>0</v>
      </c>
      <c r="AO1759">
        <v>1</v>
      </c>
      <c r="AP1759">
        <v>6</v>
      </c>
      <c r="AQ1759">
        <v>0</v>
      </c>
      <c r="AR1759">
        <v>0</v>
      </c>
      <c r="AS1759">
        <v>0</v>
      </c>
      <c r="AT1759" t="s">
        <v>87</v>
      </c>
      <c r="AU1759" t="s">
        <v>87</v>
      </c>
      <c r="AV1759" t="s">
        <v>87</v>
      </c>
      <c r="AW1759" t="s">
        <v>87</v>
      </c>
      <c r="AX1759" t="s">
        <v>87</v>
      </c>
      <c r="AY1759" t="s">
        <v>87</v>
      </c>
      <c r="AZ1759" t="s">
        <v>87</v>
      </c>
      <c r="BA1759" t="s">
        <v>87</v>
      </c>
      <c r="BB1759" t="s">
        <v>87</v>
      </c>
      <c r="BC1759" t="s">
        <v>87</v>
      </c>
      <c r="BD1759" t="s">
        <v>87</v>
      </c>
      <c r="BE1759" t="s">
        <v>87</v>
      </c>
    </row>
    <row r="1760" spans="1:57" hidden="1" x14ac:dyDescent="0.45">
      <c r="A1760" t="s">
        <v>3758</v>
      </c>
      <c r="B1760" t="s">
        <v>79</v>
      </c>
      <c r="C1760" t="s">
        <v>3269</v>
      </c>
      <c r="D1760" t="s">
        <v>81</v>
      </c>
      <c r="E1760" s="2" t="str">
        <f t="shared" si="42"/>
        <v>FX22049177</v>
      </c>
      <c r="F1760" t="s">
        <v>19</v>
      </c>
      <c r="G1760" t="s">
        <v>19</v>
      </c>
      <c r="H1760" t="s">
        <v>82</v>
      </c>
      <c r="I1760" t="s">
        <v>3759</v>
      </c>
      <c r="J1760">
        <v>28</v>
      </c>
      <c r="K1760" t="s">
        <v>84</v>
      </c>
      <c r="L1760" t="s">
        <v>85</v>
      </c>
      <c r="M1760" t="s">
        <v>86</v>
      </c>
      <c r="N1760">
        <v>2</v>
      </c>
      <c r="O1760" s="1">
        <v>44678.812581018516</v>
      </c>
      <c r="P1760" s="1">
        <v>44678.892060185186</v>
      </c>
      <c r="Q1760">
        <v>6417</v>
      </c>
      <c r="R1760">
        <v>450</v>
      </c>
      <c r="S1760" t="b">
        <v>0</v>
      </c>
      <c r="T1760" t="s">
        <v>87</v>
      </c>
      <c r="U1760" t="b">
        <v>0</v>
      </c>
      <c r="V1760" t="s">
        <v>320</v>
      </c>
      <c r="W1760" s="1">
        <v>44678.886157407411</v>
      </c>
      <c r="X1760">
        <v>190</v>
      </c>
      <c r="Y1760">
        <v>21</v>
      </c>
      <c r="Z1760">
        <v>0</v>
      </c>
      <c r="AA1760">
        <v>21</v>
      </c>
      <c r="AB1760">
        <v>0</v>
      </c>
      <c r="AC1760">
        <v>3</v>
      </c>
      <c r="AD1760">
        <v>7</v>
      </c>
      <c r="AE1760">
        <v>0</v>
      </c>
      <c r="AF1760">
        <v>0</v>
      </c>
      <c r="AG1760">
        <v>0</v>
      </c>
      <c r="AH1760" t="s">
        <v>240</v>
      </c>
      <c r="AI1760" s="1">
        <v>44678.892060185186</v>
      </c>
      <c r="AJ1760">
        <v>260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7</v>
      </c>
      <c r="AQ1760">
        <v>0</v>
      </c>
      <c r="AR1760">
        <v>0</v>
      </c>
      <c r="AS1760">
        <v>0</v>
      </c>
      <c r="AT1760" t="s">
        <v>87</v>
      </c>
      <c r="AU1760" t="s">
        <v>87</v>
      </c>
      <c r="AV1760" t="s">
        <v>87</v>
      </c>
      <c r="AW1760" t="s">
        <v>87</v>
      </c>
      <c r="AX1760" t="s">
        <v>87</v>
      </c>
      <c r="AY1760" t="s">
        <v>87</v>
      </c>
      <c r="AZ1760" t="s">
        <v>87</v>
      </c>
      <c r="BA1760" t="s">
        <v>87</v>
      </c>
      <c r="BB1760" t="s">
        <v>87</v>
      </c>
      <c r="BC1760" t="s">
        <v>87</v>
      </c>
      <c r="BD1760" t="s">
        <v>87</v>
      </c>
      <c r="BE1760" t="s">
        <v>87</v>
      </c>
    </row>
    <row r="1761" spans="1:57" hidden="1" x14ac:dyDescent="0.45">
      <c r="A1761" t="s">
        <v>3760</v>
      </c>
      <c r="B1761" t="s">
        <v>79</v>
      </c>
      <c r="C1761" t="s">
        <v>3269</v>
      </c>
      <c r="D1761" t="s">
        <v>81</v>
      </c>
      <c r="E1761" s="2" t="str">
        <f t="shared" si="42"/>
        <v>FX22049177</v>
      </c>
      <c r="F1761" t="s">
        <v>19</v>
      </c>
      <c r="G1761" t="s">
        <v>19</v>
      </c>
      <c r="H1761" t="s">
        <v>82</v>
      </c>
      <c r="I1761" t="s">
        <v>3761</v>
      </c>
      <c r="J1761">
        <v>281</v>
      </c>
      <c r="K1761" t="s">
        <v>84</v>
      </c>
      <c r="L1761" t="s">
        <v>85</v>
      </c>
      <c r="M1761" t="s">
        <v>86</v>
      </c>
      <c r="N1761">
        <v>1</v>
      </c>
      <c r="O1761" s="1">
        <v>44678.814965277779</v>
      </c>
      <c r="P1761" s="1">
        <v>44678.893043981479</v>
      </c>
      <c r="Q1761">
        <v>6152</v>
      </c>
      <c r="R1761">
        <v>594</v>
      </c>
      <c r="S1761" t="b">
        <v>0</v>
      </c>
      <c r="T1761" t="s">
        <v>87</v>
      </c>
      <c r="U1761" t="b">
        <v>0</v>
      </c>
      <c r="V1761" t="s">
        <v>320</v>
      </c>
      <c r="W1761" s="1">
        <v>44678.893043981479</v>
      </c>
      <c r="X1761">
        <v>594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281</v>
      </c>
      <c r="AE1761">
        <v>264</v>
      </c>
      <c r="AF1761">
        <v>0</v>
      </c>
      <c r="AG1761">
        <v>7</v>
      </c>
      <c r="AH1761" t="s">
        <v>87</v>
      </c>
      <c r="AI1761" t="s">
        <v>87</v>
      </c>
      <c r="AJ1761" t="s">
        <v>87</v>
      </c>
      <c r="AK1761" t="s">
        <v>87</v>
      </c>
      <c r="AL1761" t="s">
        <v>87</v>
      </c>
      <c r="AM1761" t="s">
        <v>87</v>
      </c>
      <c r="AN1761" t="s">
        <v>87</v>
      </c>
      <c r="AO1761" t="s">
        <v>87</v>
      </c>
      <c r="AP1761" t="s">
        <v>87</v>
      </c>
      <c r="AQ1761" t="s">
        <v>87</v>
      </c>
      <c r="AR1761" t="s">
        <v>87</v>
      </c>
      <c r="AS1761" t="s">
        <v>87</v>
      </c>
      <c r="AT1761" t="s">
        <v>87</v>
      </c>
      <c r="AU1761" t="s">
        <v>87</v>
      </c>
      <c r="AV1761" t="s">
        <v>87</v>
      </c>
      <c r="AW1761" t="s">
        <v>87</v>
      </c>
      <c r="AX1761" t="s">
        <v>87</v>
      </c>
      <c r="AY1761" t="s">
        <v>87</v>
      </c>
      <c r="AZ1761" t="s">
        <v>87</v>
      </c>
      <c r="BA1761" t="s">
        <v>87</v>
      </c>
      <c r="BB1761" t="s">
        <v>87</v>
      </c>
      <c r="BC1761" t="s">
        <v>87</v>
      </c>
      <c r="BD1761" t="s">
        <v>87</v>
      </c>
      <c r="BE1761" t="s">
        <v>87</v>
      </c>
    </row>
    <row r="1762" spans="1:57" hidden="1" x14ac:dyDescent="0.45">
      <c r="A1762" t="s">
        <v>3762</v>
      </c>
      <c r="B1762" t="s">
        <v>79</v>
      </c>
      <c r="C1762" t="s">
        <v>3269</v>
      </c>
      <c r="D1762" t="s">
        <v>81</v>
      </c>
      <c r="E1762" s="2" t="str">
        <f t="shared" si="42"/>
        <v>FX22049177</v>
      </c>
      <c r="F1762" t="s">
        <v>19</v>
      </c>
      <c r="G1762" t="s">
        <v>19</v>
      </c>
      <c r="H1762" t="s">
        <v>82</v>
      </c>
      <c r="I1762" t="s">
        <v>3763</v>
      </c>
      <c r="J1762">
        <v>151</v>
      </c>
      <c r="K1762" t="s">
        <v>84</v>
      </c>
      <c r="L1762" t="s">
        <v>85</v>
      </c>
      <c r="M1762" t="s">
        <v>86</v>
      </c>
      <c r="N1762">
        <v>1</v>
      </c>
      <c r="O1762" s="1">
        <v>44678.816527777781</v>
      </c>
      <c r="P1762" s="1">
        <v>44678.950266203705</v>
      </c>
      <c r="Q1762">
        <v>10537</v>
      </c>
      <c r="R1762">
        <v>1018</v>
      </c>
      <c r="S1762" t="b">
        <v>0</v>
      </c>
      <c r="T1762" t="s">
        <v>87</v>
      </c>
      <c r="U1762" t="b">
        <v>0</v>
      </c>
      <c r="V1762" t="s">
        <v>351</v>
      </c>
      <c r="W1762" s="1">
        <v>44678.950266203705</v>
      </c>
      <c r="X1762">
        <v>778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151</v>
      </c>
      <c r="AE1762">
        <v>141</v>
      </c>
      <c r="AF1762">
        <v>0</v>
      </c>
      <c r="AG1762">
        <v>4</v>
      </c>
      <c r="AH1762" t="s">
        <v>87</v>
      </c>
      <c r="AI1762" t="s">
        <v>87</v>
      </c>
      <c r="AJ1762" t="s">
        <v>87</v>
      </c>
      <c r="AK1762" t="s">
        <v>87</v>
      </c>
      <c r="AL1762" t="s">
        <v>87</v>
      </c>
      <c r="AM1762" t="s">
        <v>87</v>
      </c>
      <c r="AN1762" t="s">
        <v>87</v>
      </c>
      <c r="AO1762" t="s">
        <v>87</v>
      </c>
      <c r="AP1762" t="s">
        <v>87</v>
      </c>
      <c r="AQ1762" t="s">
        <v>87</v>
      </c>
      <c r="AR1762" t="s">
        <v>87</v>
      </c>
      <c r="AS1762" t="s">
        <v>87</v>
      </c>
      <c r="AT1762" t="s">
        <v>87</v>
      </c>
      <c r="AU1762" t="s">
        <v>87</v>
      </c>
      <c r="AV1762" t="s">
        <v>87</v>
      </c>
      <c r="AW1762" t="s">
        <v>87</v>
      </c>
      <c r="AX1762" t="s">
        <v>87</v>
      </c>
      <c r="AY1762" t="s">
        <v>87</v>
      </c>
      <c r="AZ1762" t="s">
        <v>87</v>
      </c>
      <c r="BA1762" t="s">
        <v>87</v>
      </c>
      <c r="BB1762" t="s">
        <v>87</v>
      </c>
      <c r="BC1762" t="s">
        <v>87</v>
      </c>
      <c r="BD1762" t="s">
        <v>87</v>
      </c>
      <c r="BE1762" t="s">
        <v>87</v>
      </c>
    </row>
    <row r="1763" spans="1:57" hidden="1" x14ac:dyDescent="0.45">
      <c r="A1763" t="s">
        <v>3764</v>
      </c>
      <c r="B1763" t="s">
        <v>79</v>
      </c>
      <c r="C1763" t="s">
        <v>3269</v>
      </c>
      <c r="D1763" t="s">
        <v>81</v>
      </c>
      <c r="E1763" s="2" t="str">
        <f t="shared" si="42"/>
        <v>FX22049177</v>
      </c>
      <c r="F1763" t="s">
        <v>19</v>
      </c>
      <c r="G1763" t="s">
        <v>19</v>
      </c>
      <c r="H1763" t="s">
        <v>82</v>
      </c>
      <c r="I1763" t="s">
        <v>3765</v>
      </c>
      <c r="J1763">
        <v>281</v>
      </c>
      <c r="K1763" t="s">
        <v>84</v>
      </c>
      <c r="L1763" t="s">
        <v>85</v>
      </c>
      <c r="M1763" t="s">
        <v>86</v>
      </c>
      <c r="N1763">
        <v>1</v>
      </c>
      <c r="O1763" s="1">
        <v>44678.816828703704</v>
      </c>
      <c r="P1763" s="1">
        <v>44678.979803240742</v>
      </c>
      <c r="Q1763">
        <v>13393</v>
      </c>
      <c r="R1763">
        <v>688</v>
      </c>
      <c r="S1763" t="b">
        <v>0</v>
      </c>
      <c r="T1763" t="s">
        <v>87</v>
      </c>
      <c r="U1763" t="b">
        <v>0</v>
      </c>
      <c r="V1763" t="s">
        <v>386</v>
      </c>
      <c r="W1763" s="1">
        <v>44678.979803240742</v>
      </c>
      <c r="X1763">
        <v>533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281</v>
      </c>
      <c r="AE1763">
        <v>264</v>
      </c>
      <c r="AF1763">
        <v>0</v>
      </c>
      <c r="AG1763">
        <v>7</v>
      </c>
      <c r="AH1763" t="s">
        <v>87</v>
      </c>
      <c r="AI1763" t="s">
        <v>87</v>
      </c>
      <c r="AJ1763" t="s">
        <v>87</v>
      </c>
      <c r="AK1763" t="s">
        <v>87</v>
      </c>
      <c r="AL1763" t="s">
        <v>87</v>
      </c>
      <c r="AM1763" t="s">
        <v>87</v>
      </c>
      <c r="AN1763" t="s">
        <v>87</v>
      </c>
      <c r="AO1763" t="s">
        <v>87</v>
      </c>
      <c r="AP1763" t="s">
        <v>87</v>
      </c>
      <c r="AQ1763" t="s">
        <v>87</v>
      </c>
      <c r="AR1763" t="s">
        <v>87</v>
      </c>
      <c r="AS1763" t="s">
        <v>87</v>
      </c>
      <c r="AT1763" t="s">
        <v>87</v>
      </c>
      <c r="AU1763" t="s">
        <v>87</v>
      </c>
      <c r="AV1763" t="s">
        <v>87</v>
      </c>
      <c r="AW1763" t="s">
        <v>87</v>
      </c>
      <c r="AX1763" t="s">
        <v>87</v>
      </c>
      <c r="AY1763" t="s">
        <v>87</v>
      </c>
      <c r="AZ1763" t="s">
        <v>87</v>
      </c>
      <c r="BA1763" t="s">
        <v>87</v>
      </c>
      <c r="BB1763" t="s">
        <v>87</v>
      </c>
      <c r="BC1763" t="s">
        <v>87</v>
      </c>
      <c r="BD1763" t="s">
        <v>87</v>
      </c>
      <c r="BE1763" t="s">
        <v>87</v>
      </c>
    </row>
    <row r="1764" spans="1:57" hidden="1" x14ac:dyDescent="0.45">
      <c r="A1764" t="s">
        <v>3766</v>
      </c>
      <c r="B1764" t="s">
        <v>79</v>
      </c>
      <c r="C1764" t="s">
        <v>3269</v>
      </c>
      <c r="D1764" t="s">
        <v>81</v>
      </c>
      <c r="E1764" s="2" t="str">
        <f t="shared" si="42"/>
        <v>FX22049177</v>
      </c>
      <c r="F1764" t="s">
        <v>19</v>
      </c>
      <c r="G1764" t="s">
        <v>19</v>
      </c>
      <c r="H1764" t="s">
        <v>82</v>
      </c>
      <c r="I1764" t="s">
        <v>3767</v>
      </c>
      <c r="J1764">
        <v>28</v>
      </c>
      <c r="K1764" t="s">
        <v>84</v>
      </c>
      <c r="L1764" t="s">
        <v>85</v>
      </c>
      <c r="M1764" t="s">
        <v>86</v>
      </c>
      <c r="N1764">
        <v>2</v>
      </c>
      <c r="O1764" s="1">
        <v>44678.81758101852</v>
      </c>
      <c r="P1764" s="1">
        <v>44678.980706018519</v>
      </c>
      <c r="Q1764">
        <v>13884</v>
      </c>
      <c r="R1764">
        <v>210</v>
      </c>
      <c r="S1764" t="b">
        <v>0</v>
      </c>
      <c r="T1764" t="s">
        <v>87</v>
      </c>
      <c r="U1764" t="b">
        <v>0</v>
      </c>
      <c r="V1764" t="s">
        <v>315</v>
      </c>
      <c r="W1764" s="1">
        <v>44678.977152777778</v>
      </c>
      <c r="X1764">
        <v>125</v>
      </c>
      <c r="Y1764">
        <v>21</v>
      </c>
      <c r="Z1764">
        <v>0</v>
      </c>
      <c r="AA1764">
        <v>21</v>
      </c>
      <c r="AB1764">
        <v>0</v>
      </c>
      <c r="AC1764">
        <v>0</v>
      </c>
      <c r="AD1764">
        <v>7</v>
      </c>
      <c r="AE1764">
        <v>0</v>
      </c>
      <c r="AF1764">
        <v>0</v>
      </c>
      <c r="AG1764">
        <v>0</v>
      </c>
      <c r="AH1764" t="s">
        <v>200</v>
      </c>
      <c r="AI1764" s="1">
        <v>44678.980706018519</v>
      </c>
      <c r="AJ1764">
        <v>85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7</v>
      </c>
      <c r="AQ1764">
        <v>0</v>
      </c>
      <c r="AR1764">
        <v>0</v>
      </c>
      <c r="AS1764">
        <v>0</v>
      </c>
      <c r="AT1764" t="s">
        <v>87</v>
      </c>
      <c r="AU1764" t="s">
        <v>87</v>
      </c>
      <c r="AV1764" t="s">
        <v>87</v>
      </c>
      <c r="AW1764" t="s">
        <v>87</v>
      </c>
      <c r="AX1764" t="s">
        <v>87</v>
      </c>
      <c r="AY1764" t="s">
        <v>87</v>
      </c>
      <c r="AZ1764" t="s">
        <v>87</v>
      </c>
      <c r="BA1764" t="s">
        <v>87</v>
      </c>
      <c r="BB1764" t="s">
        <v>87</v>
      </c>
      <c r="BC1764" t="s">
        <v>87</v>
      </c>
      <c r="BD1764" t="s">
        <v>87</v>
      </c>
      <c r="BE1764" t="s">
        <v>87</v>
      </c>
    </row>
    <row r="1765" spans="1:57" hidden="1" x14ac:dyDescent="0.45">
      <c r="A1765" t="s">
        <v>3768</v>
      </c>
      <c r="B1765" t="s">
        <v>79</v>
      </c>
      <c r="C1765" t="s">
        <v>3269</v>
      </c>
      <c r="D1765" t="s">
        <v>81</v>
      </c>
      <c r="E1765" s="2" t="str">
        <f t="shared" si="42"/>
        <v>FX22049177</v>
      </c>
      <c r="F1765" t="s">
        <v>19</v>
      </c>
      <c r="G1765" t="s">
        <v>19</v>
      </c>
      <c r="H1765" t="s">
        <v>82</v>
      </c>
      <c r="I1765" t="s">
        <v>3769</v>
      </c>
      <c r="J1765">
        <v>281</v>
      </c>
      <c r="K1765" t="s">
        <v>84</v>
      </c>
      <c r="L1765" t="s">
        <v>85</v>
      </c>
      <c r="M1765" t="s">
        <v>86</v>
      </c>
      <c r="N1765">
        <v>1</v>
      </c>
      <c r="O1765" s="1">
        <v>44678.817835648151</v>
      </c>
      <c r="P1765" s="1">
        <v>44678.985682870371</v>
      </c>
      <c r="Q1765">
        <v>13931</v>
      </c>
      <c r="R1765">
        <v>571</v>
      </c>
      <c r="S1765" t="b">
        <v>0</v>
      </c>
      <c r="T1765" t="s">
        <v>87</v>
      </c>
      <c r="U1765" t="b">
        <v>0</v>
      </c>
      <c r="V1765" t="s">
        <v>386</v>
      </c>
      <c r="W1765" s="1">
        <v>44678.985682870371</v>
      </c>
      <c r="X1765">
        <v>508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281</v>
      </c>
      <c r="AE1765">
        <v>264</v>
      </c>
      <c r="AF1765">
        <v>0</v>
      </c>
      <c r="AG1765">
        <v>7</v>
      </c>
      <c r="AH1765" t="s">
        <v>87</v>
      </c>
      <c r="AI1765" t="s">
        <v>87</v>
      </c>
      <c r="AJ1765" t="s">
        <v>87</v>
      </c>
      <c r="AK1765" t="s">
        <v>87</v>
      </c>
      <c r="AL1765" t="s">
        <v>87</v>
      </c>
      <c r="AM1765" t="s">
        <v>87</v>
      </c>
      <c r="AN1765" t="s">
        <v>87</v>
      </c>
      <c r="AO1765" t="s">
        <v>87</v>
      </c>
      <c r="AP1765" t="s">
        <v>87</v>
      </c>
      <c r="AQ1765" t="s">
        <v>87</v>
      </c>
      <c r="AR1765" t="s">
        <v>87</v>
      </c>
      <c r="AS1765" t="s">
        <v>87</v>
      </c>
      <c r="AT1765" t="s">
        <v>87</v>
      </c>
      <c r="AU1765" t="s">
        <v>87</v>
      </c>
      <c r="AV1765" t="s">
        <v>87</v>
      </c>
      <c r="AW1765" t="s">
        <v>87</v>
      </c>
      <c r="AX1765" t="s">
        <v>87</v>
      </c>
      <c r="AY1765" t="s">
        <v>87</v>
      </c>
      <c r="AZ1765" t="s">
        <v>87</v>
      </c>
      <c r="BA1765" t="s">
        <v>87</v>
      </c>
      <c r="BB1765" t="s">
        <v>87</v>
      </c>
      <c r="BC1765" t="s">
        <v>87</v>
      </c>
      <c r="BD1765" t="s">
        <v>87</v>
      </c>
      <c r="BE1765" t="s">
        <v>87</v>
      </c>
    </row>
    <row r="1766" spans="1:57" hidden="1" x14ac:dyDescent="0.45">
      <c r="A1766" t="s">
        <v>3770</v>
      </c>
      <c r="B1766" t="s">
        <v>79</v>
      </c>
      <c r="C1766" t="s">
        <v>3740</v>
      </c>
      <c r="D1766" t="s">
        <v>81</v>
      </c>
      <c r="E1766" s="2" t="str">
        <f>HYPERLINK("capsilon://?command=openfolder&amp;siteaddress=FAM.docvelocity-na8.net&amp;folderid=FXC71AD8E7-FB41-1264-A326-A80E081A5652","FX22049393")</f>
        <v>FX22049393</v>
      </c>
      <c r="F1766" t="s">
        <v>19</v>
      </c>
      <c r="G1766" t="s">
        <v>19</v>
      </c>
      <c r="H1766" t="s">
        <v>82</v>
      </c>
      <c r="I1766" t="s">
        <v>3741</v>
      </c>
      <c r="J1766">
        <v>232</v>
      </c>
      <c r="K1766" t="s">
        <v>84</v>
      </c>
      <c r="L1766" t="s">
        <v>85</v>
      </c>
      <c r="M1766" t="s">
        <v>86</v>
      </c>
      <c r="N1766">
        <v>2</v>
      </c>
      <c r="O1766" s="1">
        <v>44678.85564814815</v>
      </c>
      <c r="P1766" s="1">
        <v>44678.905034722222</v>
      </c>
      <c r="Q1766">
        <v>547</v>
      </c>
      <c r="R1766">
        <v>3720</v>
      </c>
      <c r="S1766" t="b">
        <v>0</v>
      </c>
      <c r="T1766" t="s">
        <v>87</v>
      </c>
      <c r="U1766" t="b">
        <v>1</v>
      </c>
      <c r="V1766" t="s">
        <v>320</v>
      </c>
      <c r="W1766" s="1">
        <v>44678.88013888889</v>
      </c>
      <c r="X1766">
        <v>1634</v>
      </c>
      <c r="Y1766">
        <v>186</v>
      </c>
      <c r="Z1766">
        <v>0</v>
      </c>
      <c r="AA1766">
        <v>186</v>
      </c>
      <c r="AB1766">
        <v>0</v>
      </c>
      <c r="AC1766">
        <v>12</v>
      </c>
      <c r="AD1766">
        <v>46</v>
      </c>
      <c r="AE1766">
        <v>0</v>
      </c>
      <c r="AF1766">
        <v>0</v>
      </c>
      <c r="AG1766">
        <v>0</v>
      </c>
      <c r="AH1766" t="s">
        <v>200</v>
      </c>
      <c r="AI1766" s="1">
        <v>44678.905034722222</v>
      </c>
      <c r="AJ1766">
        <v>1080</v>
      </c>
      <c r="AK1766">
        <v>3</v>
      </c>
      <c r="AL1766">
        <v>0</v>
      </c>
      <c r="AM1766">
        <v>3</v>
      </c>
      <c r="AN1766">
        <v>0</v>
      </c>
      <c r="AO1766">
        <v>3</v>
      </c>
      <c r="AP1766">
        <v>43</v>
      </c>
      <c r="AQ1766">
        <v>0</v>
      </c>
      <c r="AR1766">
        <v>0</v>
      </c>
      <c r="AS1766">
        <v>0</v>
      </c>
      <c r="AT1766" t="s">
        <v>87</v>
      </c>
      <c r="AU1766" t="s">
        <v>87</v>
      </c>
      <c r="AV1766" t="s">
        <v>87</v>
      </c>
      <c r="AW1766" t="s">
        <v>87</v>
      </c>
      <c r="AX1766" t="s">
        <v>87</v>
      </c>
      <c r="AY1766" t="s">
        <v>87</v>
      </c>
      <c r="AZ1766" t="s">
        <v>87</v>
      </c>
      <c r="BA1766" t="s">
        <v>87</v>
      </c>
      <c r="BB1766" t="s">
        <v>87</v>
      </c>
      <c r="BC1766" t="s">
        <v>87</v>
      </c>
      <c r="BD1766" t="s">
        <v>87</v>
      </c>
      <c r="BE1766" t="s">
        <v>87</v>
      </c>
    </row>
    <row r="1767" spans="1:57" hidden="1" x14ac:dyDescent="0.45">
      <c r="A1767" t="s">
        <v>3771</v>
      </c>
      <c r="B1767" t="s">
        <v>79</v>
      </c>
      <c r="C1767" t="s">
        <v>3673</v>
      </c>
      <c r="D1767" t="s">
        <v>81</v>
      </c>
      <c r="E1767" s="2" t="str">
        <f>HYPERLINK("capsilon://?command=openfolder&amp;siteaddress=FAM.docvelocity-na8.net&amp;folderid=FXC71BD1C5-88DE-F78D-3346-99401076CAC9","FX22049376")</f>
        <v>FX22049376</v>
      </c>
      <c r="F1767" t="s">
        <v>19</v>
      </c>
      <c r="G1767" t="s">
        <v>19</v>
      </c>
      <c r="H1767" t="s">
        <v>82</v>
      </c>
      <c r="I1767" t="s">
        <v>3772</v>
      </c>
      <c r="J1767">
        <v>248</v>
      </c>
      <c r="K1767" t="s">
        <v>84</v>
      </c>
      <c r="L1767" t="s">
        <v>85</v>
      </c>
      <c r="M1767" t="s">
        <v>86</v>
      </c>
      <c r="N1767">
        <v>1</v>
      </c>
      <c r="O1767" s="1">
        <v>44678.857256944444</v>
      </c>
      <c r="P1767" s="1">
        <v>44678.99145833333</v>
      </c>
      <c r="Q1767">
        <v>11081</v>
      </c>
      <c r="R1767">
        <v>514</v>
      </c>
      <c r="S1767" t="b">
        <v>0</v>
      </c>
      <c r="T1767" t="s">
        <v>87</v>
      </c>
      <c r="U1767" t="b">
        <v>0</v>
      </c>
      <c r="V1767" t="s">
        <v>315</v>
      </c>
      <c r="W1767" s="1">
        <v>44678.99145833333</v>
      </c>
      <c r="X1767">
        <v>505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248</v>
      </c>
      <c r="AE1767">
        <v>224</v>
      </c>
      <c r="AF1767">
        <v>0</v>
      </c>
      <c r="AG1767">
        <v>10</v>
      </c>
      <c r="AH1767" t="s">
        <v>87</v>
      </c>
      <c r="AI1767" t="s">
        <v>87</v>
      </c>
      <c r="AJ1767" t="s">
        <v>87</v>
      </c>
      <c r="AK1767" t="s">
        <v>87</v>
      </c>
      <c r="AL1767" t="s">
        <v>87</v>
      </c>
      <c r="AM1767" t="s">
        <v>87</v>
      </c>
      <c r="AN1767" t="s">
        <v>87</v>
      </c>
      <c r="AO1767" t="s">
        <v>87</v>
      </c>
      <c r="AP1767" t="s">
        <v>87</v>
      </c>
      <c r="AQ1767" t="s">
        <v>87</v>
      </c>
      <c r="AR1767" t="s">
        <v>87</v>
      </c>
      <c r="AS1767" t="s">
        <v>87</v>
      </c>
      <c r="AT1767" t="s">
        <v>87</v>
      </c>
      <c r="AU1767" t="s">
        <v>87</v>
      </c>
      <c r="AV1767" t="s">
        <v>87</v>
      </c>
      <c r="AW1767" t="s">
        <v>87</v>
      </c>
      <c r="AX1767" t="s">
        <v>87</v>
      </c>
      <c r="AY1767" t="s">
        <v>87</v>
      </c>
      <c r="AZ1767" t="s">
        <v>87</v>
      </c>
      <c r="BA1767" t="s">
        <v>87</v>
      </c>
      <c r="BB1767" t="s">
        <v>87</v>
      </c>
      <c r="BC1767" t="s">
        <v>87</v>
      </c>
      <c r="BD1767" t="s">
        <v>87</v>
      </c>
      <c r="BE1767" t="s">
        <v>87</v>
      </c>
    </row>
    <row r="1768" spans="1:57" hidden="1" x14ac:dyDescent="0.45">
      <c r="A1768" t="s">
        <v>3773</v>
      </c>
      <c r="B1768" t="s">
        <v>79</v>
      </c>
      <c r="C1768" t="s">
        <v>3774</v>
      </c>
      <c r="D1768" t="s">
        <v>81</v>
      </c>
      <c r="E1768" s="2" t="str">
        <f>HYPERLINK("capsilon://?command=openfolder&amp;siteaddress=FAM.docvelocity-na8.net&amp;folderid=FXE4A4A723-1671-2EE9-56A4-C55EADF63A85","FX220312246")</f>
        <v>FX220312246</v>
      </c>
      <c r="F1768" t="s">
        <v>19</v>
      </c>
      <c r="G1768" t="s">
        <v>19</v>
      </c>
      <c r="H1768" t="s">
        <v>82</v>
      </c>
      <c r="I1768" t="s">
        <v>3775</v>
      </c>
      <c r="J1768">
        <v>32</v>
      </c>
      <c r="K1768" t="s">
        <v>84</v>
      </c>
      <c r="L1768" t="s">
        <v>85</v>
      </c>
      <c r="M1768" t="s">
        <v>86</v>
      </c>
      <c r="N1768">
        <v>2</v>
      </c>
      <c r="O1768" s="1">
        <v>44655.741284722222</v>
      </c>
      <c r="P1768" s="1">
        <v>44655.780405092592</v>
      </c>
      <c r="Q1768">
        <v>2960</v>
      </c>
      <c r="R1768">
        <v>420</v>
      </c>
      <c r="S1768" t="b">
        <v>0</v>
      </c>
      <c r="T1768" t="s">
        <v>87</v>
      </c>
      <c r="U1768" t="b">
        <v>0</v>
      </c>
      <c r="V1768" t="s">
        <v>189</v>
      </c>
      <c r="W1768" s="1">
        <v>44655.746099537035</v>
      </c>
      <c r="X1768">
        <v>365</v>
      </c>
      <c r="Y1768">
        <v>27</v>
      </c>
      <c r="Z1768">
        <v>0</v>
      </c>
      <c r="AA1768">
        <v>27</v>
      </c>
      <c r="AB1768">
        <v>0</v>
      </c>
      <c r="AC1768">
        <v>5</v>
      </c>
      <c r="AD1768">
        <v>5</v>
      </c>
      <c r="AE1768">
        <v>0</v>
      </c>
      <c r="AF1768">
        <v>0</v>
      </c>
      <c r="AG1768">
        <v>0</v>
      </c>
      <c r="AH1768" t="s">
        <v>102</v>
      </c>
      <c r="AI1768" s="1">
        <v>44655.780405092592</v>
      </c>
      <c r="AJ1768">
        <v>51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5</v>
      </c>
      <c r="AQ1768">
        <v>0</v>
      </c>
      <c r="AR1768">
        <v>0</v>
      </c>
      <c r="AS1768">
        <v>0</v>
      </c>
      <c r="AT1768" t="s">
        <v>87</v>
      </c>
      <c r="AU1768" t="s">
        <v>87</v>
      </c>
      <c r="AV1768" t="s">
        <v>87</v>
      </c>
      <c r="AW1768" t="s">
        <v>87</v>
      </c>
      <c r="AX1768" t="s">
        <v>87</v>
      </c>
      <c r="AY1768" t="s">
        <v>87</v>
      </c>
      <c r="AZ1768" t="s">
        <v>87</v>
      </c>
      <c r="BA1768" t="s">
        <v>87</v>
      </c>
      <c r="BB1768" t="s">
        <v>87</v>
      </c>
      <c r="BC1768" t="s">
        <v>87</v>
      </c>
      <c r="BD1768" t="s">
        <v>87</v>
      </c>
      <c r="BE1768" t="s">
        <v>87</v>
      </c>
    </row>
    <row r="1769" spans="1:57" hidden="1" x14ac:dyDescent="0.45">
      <c r="A1769" t="s">
        <v>3776</v>
      </c>
      <c r="B1769" t="s">
        <v>79</v>
      </c>
      <c r="C1769" t="s">
        <v>3774</v>
      </c>
      <c r="D1769" t="s">
        <v>81</v>
      </c>
      <c r="E1769" s="2" t="str">
        <f>HYPERLINK("capsilon://?command=openfolder&amp;siteaddress=FAM.docvelocity-na8.net&amp;folderid=FXE4A4A723-1671-2EE9-56A4-C55EADF63A85","FX220312246")</f>
        <v>FX220312246</v>
      </c>
      <c r="F1769" t="s">
        <v>19</v>
      </c>
      <c r="G1769" t="s">
        <v>19</v>
      </c>
      <c r="H1769" t="s">
        <v>82</v>
      </c>
      <c r="I1769" t="s">
        <v>3777</v>
      </c>
      <c r="J1769">
        <v>32</v>
      </c>
      <c r="K1769" t="s">
        <v>84</v>
      </c>
      <c r="L1769" t="s">
        <v>85</v>
      </c>
      <c r="M1769" t="s">
        <v>86</v>
      </c>
      <c r="N1769">
        <v>2</v>
      </c>
      <c r="O1769" s="1">
        <v>44655.741377314815</v>
      </c>
      <c r="P1769" s="1">
        <v>44655.781863425924</v>
      </c>
      <c r="Q1769">
        <v>3060</v>
      </c>
      <c r="R1769">
        <v>438</v>
      </c>
      <c r="S1769" t="b">
        <v>0</v>
      </c>
      <c r="T1769" t="s">
        <v>87</v>
      </c>
      <c r="U1769" t="b">
        <v>0</v>
      </c>
      <c r="V1769" t="s">
        <v>189</v>
      </c>
      <c r="W1769" s="1">
        <v>44655.748437499999</v>
      </c>
      <c r="X1769">
        <v>202</v>
      </c>
      <c r="Y1769">
        <v>27</v>
      </c>
      <c r="Z1769">
        <v>0</v>
      </c>
      <c r="AA1769">
        <v>27</v>
      </c>
      <c r="AB1769">
        <v>0</v>
      </c>
      <c r="AC1769">
        <v>5</v>
      </c>
      <c r="AD1769">
        <v>5</v>
      </c>
      <c r="AE1769">
        <v>0</v>
      </c>
      <c r="AF1769">
        <v>0</v>
      </c>
      <c r="AG1769">
        <v>0</v>
      </c>
      <c r="AH1769" t="s">
        <v>99</v>
      </c>
      <c r="AI1769" s="1">
        <v>44655.781863425924</v>
      </c>
      <c r="AJ1769">
        <v>134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5</v>
      </c>
      <c r="AQ1769">
        <v>0</v>
      </c>
      <c r="AR1769">
        <v>0</v>
      </c>
      <c r="AS1769">
        <v>0</v>
      </c>
      <c r="AT1769" t="s">
        <v>87</v>
      </c>
      <c r="AU1769" t="s">
        <v>87</v>
      </c>
      <c r="AV1769" t="s">
        <v>87</v>
      </c>
      <c r="AW1769" t="s">
        <v>87</v>
      </c>
      <c r="AX1769" t="s">
        <v>87</v>
      </c>
      <c r="AY1769" t="s">
        <v>87</v>
      </c>
      <c r="AZ1769" t="s">
        <v>87</v>
      </c>
      <c r="BA1769" t="s">
        <v>87</v>
      </c>
      <c r="BB1769" t="s">
        <v>87</v>
      </c>
      <c r="BC1769" t="s">
        <v>87</v>
      </c>
      <c r="BD1769" t="s">
        <v>87</v>
      </c>
      <c r="BE1769" t="s">
        <v>87</v>
      </c>
    </row>
    <row r="1770" spans="1:57" hidden="1" x14ac:dyDescent="0.45">
      <c r="A1770" t="s">
        <v>3778</v>
      </c>
      <c r="B1770" t="s">
        <v>79</v>
      </c>
      <c r="C1770" t="s">
        <v>3269</v>
      </c>
      <c r="D1770" t="s">
        <v>81</v>
      </c>
      <c r="E1770" s="2" t="str">
        <f>HYPERLINK("capsilon://?command=openfolder&amp;siteaddress=FAM.docvelocity-na8.net&amp;folderid=FX87F1265C-5C1B-82E3-B7C0-6972C82BD467","FX22049177")</f>
        <v>FX22049177</v>
      </c>
      <c r="F1770" t="s">
        <v>19</v>
      </c>
      <c r="G1770" t="s">
        <v>19</v>
      </c>
      <c r="H1770" t="s">
        <v>82</v>
      </c>
      <c r="I1770" t="s">
        <v>3761</v>
      </c>
      <c r="J1770">
        <v>389</v>
      </c>
      <c r="K1770" t="s">
        <v>84</v>
      </c>
      <c r="L1770" t="s">
        <v>85</v>
      </c>
      <c r="M1770" t="s">
        <v>86</v>
      </c>
      <c r="N1770">
        <v>2</v>
      </c>
      <c r="O1770" s="1">
        <v>44678.893969907411</v>
      </c>
      <c r="P1770" s="1">
        <v>44678.979722222219</v>
      </c>
      <c r="Q1770">
        <v>4591</v>
      </c>
      <c r="R1770">
        <v>2818</v>
      </c>
      <c r="S1770" t="b">
        <v>0</v>
      </c>
      <c r="T1770" t="s">
        <v>87</v>
      </c>
      <c r="U1770" t="b">
        <v>1</v>
      </c>
      <c r="V1770" t="s">
        <v>351</v>
      </c>
      <c r="W1770" s="1">
        <v>44678.930752314816</v>
      </c>
      <c r="X1770">
        <v>1750</v>
      </c>
      <c r="Y1770">
        <v>117</v>
      </c>
      <c r="Z1770">
        <v>0</v>
      </c>
      <c r="AA1770">
        <v>117</v>
      </c>
      <c r="AB1770">
        <v>249</v>
      </c>
      <c r="AC1770">
        <v>41</v>
      </c>
      <c r="AD1770">
        <v>272</v>
      </c>
      <c r="AE1770">
        <v>0</v>
      </c>
      <c r="AF1770">
        <v>0</v>
      </c>
      <c r="AG1770">
        <v>0</v>
      </c>
      <c r="AH1770" t="s">
        <v>200</v>
      </c>
      <c r="AI1770" s="1">
        <v>44678.979722222219</v>
      </c>
      <c r="AJ1770">
        <v>1043</v>
      </c>
      <c r="AK1770">
        <v>7</v>
      </c>
      <c r="AL1770">
        <v>0</v>
      </c>
      <c r="AM1770">
        <v>7</v>
      </c>
      <c r="AN1770">
        <v>249</v>
      </c>
      <c r="AO1770">
        <v>6</v>
      </c>
      <c r="AP1770">
        <v>265</v>
      </c>
      <c r="AQ1770">
        <v>0</v>
      </c>
      <c r="AR1770">
        <v>0</v>
      </c>
      <c r="AS1770">
        <v>0</v>
      </c>
      <c r="AT1770" t="s">
        <v>87</v>
      </c>
      <c r="AU1770" t="s">
        <v>87</v>
      </c>
      <c r="AV1770" t="s">
        <v>87</v>
      </c>
      <c r="AW1770" t="s">
        <v>87</v>
      </c>
      <c r="AX1770" t="s">
        <v>87</v>
      </c>
      <c r="AY1770" t="s">
        <v>87</v>
      </c>
      <c r="AZ1770" t="s">
        <v>87</v>
      </c>
      <c r="BA1770" t="s">
        <v>87</v>
      </c>
      <c r="BB1770" t="s">
        <v>87</v>
      </c>
      <c r="BC1770" t="s">
        <v>87</v>
      </c>
      <c r="BD1770" t="s">
        <v>87</v>
      </c>
      <c r="BE1770" t="s">
        <v>87</v>
      </c>
    </row>
    <row r="1771" spans="1:57" hidden="1" x14ac:dyDescent="0.45">
      <c r="A1771" t="s">
        <v>3779</v>
      </c>
      <c r="B1771" t="s">
        <v>79</v>
      </c>
      <c r="C1771" t="s">
        <v>3774</v>
      </c>
      <c r="D1771" t="s">
        <v>81</v>
      </c>
      <c r="E1771" s="2" t="str">
        <f>HYPERLINK("capsilon://?command=openfolder&amp;siteaddress=FAM.docvelocity-na8.net&amp;folderid=FXE4A4A723-1671-2EE9-56A4-C55EADF63A85","FX220312246")</f>
        <v>FX220312246</v>
      </c>
      <c r="F1771" t="s">
        <v>19</v>
      </c>
      <c r="G1771" t="s">
        <v>19</v>
      </c>
      <c r="H1771" t="s">
        <v>82</v>
      </c>
      <c r="I1771" t="s">
        <v>3780</v>
      </c>
      <c r="J1771">
        <v>87</v>
      </c>
      <c r="K1771" t="s">
        <v>84</v>
      </c>
      <c r="L1771" t="s">
        <v>85</v>
      </c>
      <c r="M1771" t="s">
        <v>86</v>
      </c>
      <c r="N1771">
        <v>2</v>
      </c>
      <c r="O1771" s="1">
        <v>44655.741585648146</v>
      </c>
      <c r="P1771" s="1">
        <v>44655.960289351853</v>
      </c>
      <c r="Q1771">
        <v>16495</v>
      </c>
      <c r="R1771">
        <v>2401</v>
      </c>
      <c r="S1771" t="b">
        <v>0</v>
      </c>
      <c r="T1771" t="s">
        <v>87</v>
      </c>
      <c r="U1771" t="b">
        <v>0</v>
      </c>
      <c r="V1771" t="s">
        <v>531</v>
      </c>
      <c r="W1771" s="1">
        <v>44655.749201388891</v>
      </c>
      <c r="X1771">
        <v>530</v>
      </c>
      <c r="Y1771">
        <v>0</v>
      </c>
      <c r="Z1771">
        <v>0</v>
      </c>
      <c r="AA1771">
        <v>0</v>
      </c>
      <c r="AB1771">
        <v>82</v>
      </c>
      <c r="AC1771">
        <v>14</v>
      </c>
      <c r="AD1771">
        <v>87</v>
      </c>
      <c r="AE1771">
        <v>0</v>
      </c>
      <c r="AF1771">
        <v>0</v>
      </c>
      <c r="AG1771">
        <v>0</v>
      </c>
      <c r="AH1771" t="s">
        <v>240</v>
      </c>
      <c r="AI1771" s="1">
        <v>44655.960289351853</v>
      </c>
      <c r="AJ1771">
        <v>388</v>
      </c>
      <c r="AK1771">
        <v>2</v>
      </c>
      <c r="AL1771">
        <v>0</v>
      </c>
      <c r="AM1771">
        <v>2</v>
      </c>
      <c r="AN1771">
        <v>0</v>
      </c>
      <c r="AO1771">
        <v>2</v>
      </c>
      <c r="AP1771">
        <v>85</v>
      </c>
      <c r="AQ1771">
        <v>0</v>
      </c>
      <c r="AR1771">
        <v>0</v>
      </c>
      <c r="AS1771">
        <v>0</v>
      </c>
      <c r="AT1771" t="s">
        <v>87</v>
      </c>
      <c r="AU1771" t="s">
        <v>87</v>
      </c>
      <c r="AV1771" t="s">
        <v>87</v>
      </c>
      <c r="AW1771" t="s">
        <v>87</v>
      </c>
      <c r="AX1771" t="s">
        <v>87</v>
      </c>
      <c r="AY1771" t="s">
        <v>87</v>
      </c>
      <c r="AZ1771" t="s">
        <v>87</v>
      </c>
      <c r="BA1771" t="s">
        <v>87</v>
      </c>
      <c r="BB1771" t="s">
        <v>87</v>
      </c>
      <c r="BC1771" t="s">
        <v>87</v>
      </c>
      <c r="BD1771" t="s">
        <v>87</v>
      </c>
      <c r="BE1771" t="s">
        <v>87</v>
      </c>
    </row>
    <row r="1772" spans="1:57" hidden="1" x14ac:dyDescent="0.45">
      <c r="A1772" t="s">
        <v>3781</v>
      </c>
      <c r="B1772" t="s">
        <v>79</v>
      </c>
      <c r="C1772" t="s">
        <v>3774</v>
      </c>
      <c r="D1772" t="s">
        <v>81</v>
      </c>
      <c r="E1772" s="2" t="str">
        <f>HYPERLINK("capsilon://?command=openfolder&amp;siteaddress=FAM.docvelocity-na8.net&amp;folderid=FXE4A4A723-1671-2EE9-56A4-C55EADF63A85","FX220312246")</f>
        <v>FX220312246</v>
      </c>
      <c r="F1772" t="s">
        <v>19</v>
      </c>
      <c r="G1772" t="s">
        <v>19</v>
      </c>
      <c r="H1772" t="s">
        <v>82</v>
      </c>
      <c r="I1772" t="s">
        <v>3782</v>
      </c>
      <c r="J1772">
        <v>84</v>
      </c>
      <c r="K1772" t="s">
        <v>84</v>
      </c>
      <c r="L1772" t="s">
        <v>85</v>
      </c>
      <c r="M1772" t="s">
        <v>86</v>
      </c>
      <c r="N1772">
        <v>2</v>
      </c>
      <c r="O1772" s="1">
        <v>44655.741678240738</v>
      </c>
      <c r="P1772" s="1">
        <v>44655.785034722219</v>
      </c>
      <c r="Q1772">
        <v>3016</v>
      </c>
      <c r="R1772">
        <v>730</v>
      </c>
      <c r="S1772" t="b">
        <v>0</v>
      </c>
      <c r="T1772" t="s">
        <v>87</v>
      </c>
      <c r="U1772" t="b">
        <v>0</v>
      </c>
      <c r="V1772" t="s">
        <v>158</v>
      </c>
      <c r="W1772" s="1">
        <v>44655.750636574077</v>
      </c>
      <c r="X1772">
        <v>437</v>
      </c>
      <c r="Y1772">
        <v>74</v>
      </c>
      <c r="Z1772">
        <v>0</v>
      </c>
      <c r="AA1772">
        <v>74</v>
      </c>
      <c r="AB1772">
        <v>0</v>
      </c>
      <c r="AC1772">
        <v>6</v>
      </c>
      <c r="AD1772">
        <v>10</v>
      </c>
      <c r="AE1772">
        <v>0</v>
      </c>
      <c r="AF1772">
        <v>0</v>
      </c>
      <c r="AG1772">
        <v>0</v>
      </c>
      <c r="AH1772" t="s">
        <v>102</v>
      </c>
      <c r="AI1772" s="1">
        <v>44655.785034722219</v>
      </c>
      <c r="AJ1772">
        <v>244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10</v>
      </c>
      <c r="AQ1772">
        <v>0</v>
      </c>
      <c r="AR1772">
        <v>0</v>
      </c>
      <c r="AS1772">
        <v>0</v>
      </c>
      <c r="AT1772" t="s">
        <v>87</v>
      </c>
      <c r="AU1772" t="s">
        <v>87</v>
      </c>
      <c r="AV1772" t="s">
        <v>87</v>
      </c>
      <c r="AW1772" t="s">
        <v>87</v>
      </c>
      <c r="AX1772" t="s">
        <v>87</v>
      </c>
      <c r="AY1772" t="s">
        <v>87</v>
      </c>
      <c r="AZ1772" t="s">
        <v>87</v>
      </c>
      <c r="BA1772" t="s">
        <v>87</v>
      </c>
      <c r="BB1772" t="s">
        <v>87</v>
      </c>
      <c r="BC1772" t="s">
        <v>87</v>
      </c>
      <c r="BD1772" t="s">
        <v>87</v>
      </c>
      <c r="BE1772" t="s">
        <v>87</v>
      </c>
    </row>
    <row r="1773" spans="1:57" hidden="1" x14ac:dyDescent="0.45">
      <c r="A1773" t="s">
        <v>3783</v>
      </c>
      <c r="B1773" t="s">
        <v>79</v>
      </c>
      <c r="C1773" t="s">
        <v>3774</v>
      </c>
      <c r="D1773" t="s">
        <v>81</v>
      </c>
      <c r="E1773" s="2" t="str">
        <f>HYPERLINK("capsilon://?command=openfolder&amp;siteaddress=FAM.docvelocity-na8.net&amp;folderid=FXE4A4A723-1671-2EE9-56A4-C55EADF63A85","FX220312246")</f>
        <v>FX220312246</v>
      </c>
      <c r="F1773" t="s">
        <v>19</v>
      </c>
      <c r="G1773" t="s">
        <v>19</v>
      </c>
      <c r="H1773" t="s">
        <v>82</v>
      </c>
      <c r="I1773" t="s">
        <v>3784</v>
      </c>
      <c r="J1773">
        <v>59</v>
      </c>
      <c r="K1773" t="s">
        <v>84</v>
      </c>
      <c r="L1773" t="s">
        <v>85</v>
      </c>
      <c r="M1773" t="s">
        <v>86</v>
      </c>
      <c r="N1773">
        <v>2</v>
      </c>
      <c r="O1773" s="1">
        <v>44655.741712962961</v>
      </c>
      <c r="P1773" s="1">
        <v>44655.786516203705</v>
      </c>
      <c r="Q1773">
        <v>2937</v>
      </c>
      <c r="R1773">
        <v>934</v>
      </c>
      <c r="S1773" t="b">
        <v>0</v>
      </c>
      <c r="T1773" t="s">
        <v>87</v>
      </c>
      <c r="U1773" t="b">
        <v>0</v>
      </c>
      <c r="V1773" t="s">
        <v>133</v>
      </c>
      <c r="W1773" s="1">
        <v>44655.751631944448</v>
      </c>
      <c r="X1773">
        <v>759</v>
      </c>
      <c r="Y1773">
        <v>59</v>
      </c>
      <c r="Z1773">
        <v>0</v>
      </c>
      <c r="AA1773">
        <v>59</v>
      </c>
      <c r="AB1773">
        <v>0</v>
      </c>
      <c r="AC1773">
        <v>15</v>
      </c>
      <c r="AD1773">
        <v>0</v>
      </c>
      <c r="AE1773">
        <v>0</v>
      </c>
      <c r="AF1773">
        <v>0</v>
      </c>
      <c r="AG1773">
        <v>0</v>
      </c>
      <c r="AH1773" t="s">
        <v>115</v>
      </c>
      <c r="AI1773" s="1">
        <v>44655.786516203705</v>
      </c>
      <c r="AJ1773">
        <v>175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 t="s">
        <v>87</v>
      </c>
      <c r="AU1773" t="s">
        <v>87</v>
      </c>
      <c r="AV1773" t="s">
        <v>87</v>
      </c>
      <c r="AW1773" t="s">
        <v>87</v>
      </c>
      <c r="AX1773" t="s">
        <v>87</v>
      </c>
      <c r="AY1773" t="s">
        <v>87</v>
      </c>
      <c r="AZ1773" t="s">
        <v>87</v>
      </c>
      <c r="BA1773" t="s">
        <v>87</v>
      </c>
      <c r="BB1773" t="s">
        <v>87</v>
      </c>
      <c r="BC1773" t="s">
        <v>87</v>
      </c>
      <c r="BD1773" t="s">
        <v>87</v>
      </c>
      <c r="BE1773" t="s">
        <v>87</v>
      </c>
    </row>
    <row r="1774" spans="1:57" hidden="1" x14ac:dyDescent="0.45">
      <c r="A1774" t="s">
        <v>3785</v>
      </c>
      <c r="B1774" t="s">
        <v>79</v>
      </c>
      <c r="C1774" t="s">
        <v>3786</v>
      </c>
      <c r="D1774" t="s">
        <v>81</v>
      </c>
      <c r="E1774" s="2" t="str">
        <f>HYPERLINK("capsilon://?command=openfolder&amp;siteaddress=FAM.docvelocity-na8.net&amp;folderid=FX0C555CCD-92B7-C027-81AA-C0FBF141EC5F","FX220410286")</f>
        <v>FX220410286</v>
      </c>
      <c r="F1774" t="s">
        <v>19</v>
      </c>
      <c r="G1774" t="s">
        <v>19</v>
      </c>
      <c r="H1774" t="s">
        <v>82</v>
      </c>
      <c r="I1774" t="s">
        <v>3787</v>
      </c>
      <c r="J1774">
        <v>144</v>
      </c>
      <c r="K1774" t="s">
        <v>84</v>
      </c>
      <c r="L1774" t="s">
        <v>85</v>
      </c>
      <c r="M1774" t="s">
        <v>86</v>
      </c>
      <c r="N1774">
        <v>1</v>
      </c>
      <c r="O1774" s="1">
        <v>44678.932268518518</v>
      </c>
      <c r="P1774" s="1">
        <v>44678.990347222221</v>
      </c>
      <c r="Q1774">
        <v>4616</v>
      </c>
      <c r="R1774">
        <v>402</v>
      </c>
      <c r="S1774" t="b">
        <v>0</v>
      </c>
      <c r="T1774" t="s">
        <v>87</v>
      </c>
      <c r="U1774" t="b">
        <v>0</v>
      </c>
      <c r="V1774" t="s">
        <v>386</v>
      </c>
      <c r="W1774" s="1">
        <v>44678.990347222221</v>
      </c>
      <c r="X1774">
        <v>402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144</v>
      </c>
      <c r="AE1774">
        <v>120</v>
      </c>
      <c r="AF1774">
        <v>0</v>
      </c>
      <c r="AG1774">
        <v>5</v>
      </c>
      <c r="AH1774" t="s">
        <v>87</v>
      </c>
      <c r="AI1774" t="s">
        <v>87</v>
      </c>
      <c r="AJ1774" t="s">
        <v>87</v>
      </c>
      <c r="AK1774" t="s">
        <v>87</v>
      </c>
      <c r="AL1774" t="s">
        <v>87</v>
      </c>
      <c r="AM1774" t="s">
        <v>87</v>
      </c>
      <c r="AN1774" t="s">
        <v>87</v>
      </c>
      <c r="AO1774" t="s">
        <v>87</v>
      </c>
      <c r="AP1774" t="s">
        <v>87</v>
      </c>
      <c r="AQ1774" t="s">
        <v>87</v>
      </c>
      <c r="AR1774" t="s">
        <v>87</v>
      </c>
      <c r="AS1774" t="s">
        <v>87</v>
      </c>
      <c r="AT1774" t="s">
        <v>87</v>
      </c>
      <c r="AU1774" t="s">
        <v>87</v>
      </c>
      <c r="AV1774" t="s">
        <v>87</v>
      </c>
      <c r="AW1774" t="s">
        <v>87</v>
      </c>
      <c r="AX1774" t="s">
        <v>87</v>
      </c>
      <c r="AY1774" t="s">
        <v>87</v>
      </c>
      <c r="AZ1774" t="s">
        <v>87</v>
      </c>
      <c r="BA1774" t="s">
        <v>87</v>
      </c>
      <c r="BB1774" t="s">
        <v>87</v>
      </c>
      <c r="BC1774" t="s">
        <v>87</v>
      </c>
      <c r="BD1774" t="s">
        <v>87</v>
      </c>
      <c r="BE1774" t="s">
        <v>87</v>
      </c>
    </row>
    <row r="1775" spans="1:57" hidden="1" x14ac:dyDescent="0.45">
      <c r="A1775" t="s">
        <v>3788</v>
      </c>
      <c r="B1775" t="s">
        <v>79</v>
      </c>
      <c r="C1775" t="s">
        <v>3786</v>
      </c>
      <c r="D1775" t="s">
        <v>81</v>
      </c>
      <c r="E1775" s="2" t="str">
        <f>HYPERLINK("capsilon://?command=openfolder&amp;siteaddress=FAM.docvelocity-na8.net&amp;folderid=FX0C555CCD-92B7-C027-81AA-C0FBF141EC5F","FX220410286")</f>
        <v>FX220410286</v>
      </c>
      <c r="F1775" t="s">
        <v>19</v>
      </c>
      <c r="G1775" t="s">
        <v>19</v>
      </c>
      <c r="H1775" t="s">
        <v>82</v>
      </c>
      <c r="I1775" t="s">
        <v>3789</v>
      </c>
      <c r="J1775">
        <v>144</v>
      </c>
      <c r="K1775" t="s">
        <v>84</v>
      </c>
      <c r="L1775" t="s">
        <v>85</v>
      </c>
      <c r="M1775" t="s">
        <v>86</v>
      </c>
      <c r="N1775">
        <v>1</v>
      </c>
      <c r="O1775" s="1">
        <v>44678.933136574073</v>
      </c>
      <c r="P1775" s="1">
        <v>44679.004178240742</v>
      </c>
      <c r="Q1775">
        <v>5667</v>
      </c>
      <c r="R1775">
        <v>471</v>
      </c>
      <c r="S1775" t="b">
        <v>0</v>
      </c>
      <c r="T1775" t="s">
        <v>87</v>
      </c>
      <c r="U1775" t="b">
        <v>0</v>
      </c>
      <c r="V1775" t="s">
        <v>3474</v>
      </c>
      <c r="W1775" s="1">
        <v>44679.004178240742</v>
      </c>
      <c r="X1775">
        <v>471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144</v>
      </c>
      <c r="AE1775">
        <v>120</v>
      </c>
      <c r="AF1775">
        <v>0</v>
      </c>
      <c r="AG1775">
        <v>5</v>
      </c>
      <c r="AH1775" t="s">
        <v>87</v>
      </c>
      <c r="AI1775" t="s">
        <v>87</v>
      </c>
      <c r="AJ1775" t="s">
        <v>87</v>
      </c>
      <c r="AK1775" t="s">
        <v>87</v>
      </c>
      <c r="AL1775" t="s">
        <v>87</v>
      </c>
      <c r="AM1775" t="s">
        <v>87</v>
      </c>
      <c r="AN1775" t="s">
        <v>87</v>
      </c>
      <c r="AO1775" t="s">
        <v>87</v>
      </c>
      <c r="AP1775" t="s">
        <v>87</v>
      </c>
      <c r="AQ1775" t="s">
        <v>87</v>
      </c>
      <c r="AR1775" t="s">
        <v>87</v>
      </c>
      <c r="AS1775" t="s">
        <v>87</v>
      </c>
      <c r="AT1775" t="s">
        <v>87</v>
      </c>
      <c r="AU1775" t="s">
        <v>87</v>
      </c>
      <c r="AV1775" t="s">
        <v>87</v>
      </c>
      <c r="AW1775" t="s">
        <v>87</v>
      </c>
      <c r="AX1775" t="s">
        <v>87</v>
      </c>
      <c r="AY1775" t="s">
        <v>87</v>
      </c>
      <c r="AZ1775" t="s">
        <v>87</v>
      </c>
      <c r="BA1775" t="s">
        <v>87</v>
      </c>
      <c r="BB1775" t="s">
        <v>87</v>
      </c>
      <c r="BC1775" t="s">
        <v>87</v>
      </c>
      <c r="BD1775" t="s">
        <v>87</v>
      </c>
      <c r="BE1775" t="s">
        <v>87</v>
      </c>
    </row>
    <row r="1776" spans="1:57" hidden="1" x14ac:dyDescent="0.45">
      <c r="A1776" t="s">
        <v>3790</v>
      </c>
      <c r="B1776" t="s">
        <v>79</v>
      </c>
      <c r="C1776" t="s">
        <v>3791</v>
      </c>
      <c r="D1776" t="s">
        <v>81</v>
      </c>
      <c r="E1776" s="2" t="str">
        <f>HYPERLINK("capsilon://?command=openfolder&amp;siteaddress=FAM.docvelocity-na8.net&amp;folderid=FXF42F3B00-8864-6DBE-4AE0-9317011FA7FD","FX220410478")</f>
        <v>FX220410478</v>
      </c>
      <c r="F1776" t="s">
        <v>19</v>
      </c>
      <c r="G1776" t="s">
        <v>19</v>
      </c>
      <c r="H1776" t="s">
        <v>82</v>
      </c>
      <c r="I1776" t="s">
        <v>3792</v>
      </c>
      <c r="J1776">
        <v>144</v>
      </c>
      <c r="K1776" t="s">
        <v>84</v>
      </c>
      <c r="L1776" t="s">
        <v>85</v>
      </c>
      <c r="M1776" t="s">
        <v>86</v>
      </c>
      <c r="N1776">
        <v>1</v>
      </c>
      <c r="O1776" s="1">
        <v>44678.936192129629</v>
      </c>
      <c r="P1776" s="1">
        <v>44679.005057870374</v>
      </c>
      <c r="Q1776">
        <v>5563</v>
      </c>
      <c r="R1776">
        <v>387</v>
      </c>
      <c r="S1776" t="b">
        <v>0</v>
      </c>
      <c r="T1776" t="s">
        <v>87</v>
      </c>
      <c r="U1776" t="b">
        <v>0</v>
      </c>
      <c r="V1776" t="s">
        <v>315</v>
      </c>
      <c r="W1776" s="1">
        <v>44679.005057870374</v>
      </c>
      <c r="X1776">
        <v>379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144</v>
      </c>
      <c r="AE1776">
        <v>132</v>
      </c>
      <c r="AF1776">
        <v>0</v>
      </c>
      <c r="AG1776">
        <v>4</v>
      </c>
      <c r="AH1776" t="s">
        <v>87</v>
      </c>
      <c r="AI1776" t="s">
        <v>87</v>
      </c>
      <c r="AJ1776" t="s">
        <v>87</v>
      </c>
      <c r="AK1776" t="s">
        <v>87</v>
      </c>
      <c r="AL1776" t="s">
        <v>87</v>
      </c>
      <c r="AM1776" t="s">
        <v>87</v>
      </c>
      <c r="AN1776" t="s">
        <v>87</v>
      </c>
      <c r="AO1776" t="s">
        <v>87</v>
      </c>
      <c r="AP1776" t="s">
        <v>87</v>
      </c>
      <c r="AQ1776" t="s">
        <v>87</v>
      </c>
      <c r="AR1776" t="s">
        <v>87</v>
      </c>
      <c r="AS1776" t="s">
        <v>87</v>
      </c>
      <c r="AT1776" t="s">
        <v>87</v>
      </c>
      <c r="AU1776" t="s">
        <v>87</v>
      </c>
      <c r="AV1776" t="s">
        <v>87</v>
      </c>
      <c r="AW1776" t="s">
        <v>87</v>
      </c>
      <c r="AX1776" t="s">
        <v>87</v>
      </c>
      <c r="AY1776" t="s">
        <v>87</v>
      </c>
      <c r="AZ1776" t="s">
        <v>87</v>
      </c>
      <c r="BA1776" t="s">
        <v>87</v>
      </c>
      <c r="BB1776" t="s">
        <v>87</v>
      </c>
      <c r="BC1776" t="s">
        <v>87</v>
      </c>
      <c r="BD1776" t="s">
        <v>87</v>
      </c>
      <c r="BE1776" t="s">
        <v>87</v>
      </c>
    </row>
    <row r="1777" spans="1:57" hidden="1" x14ac:dyDescent="0.45">
      <c r="A1777" t="s">
        <v>3793</v>
      </c>
      <c r="B1777" t="s">
        <v>79</v>
      </c>
      <c r="C1777" t="s">
        <v>3269</v>
      </c>
      <c r="D1777" t="s">
        <v>81</v>
      </c>
      <c r="E1777" s="2" t="str">
        <f>HYPERLINK("capsilon://?command=openfolder&amp;siteaddress=FAM.docvelocity-na8.net&amp;folderid=FX87F1265C-5C1B-82E3-B7C0-6972C82BD467","FX22049177")</f>
        <v>FX22049177</v>
      </c>
      <c r="F1777" t="s">
        <v>19</v>
      </c>
      <c r="G1777" t="s">
        <v>19</v>
      </c>
      <c r="H1777" t="s">
        <v>82</v>
      </c>
      <c r="I1777" t="s">
        <v>3763</v>
      </c>
      <c r="J1777">
        <v>252</v>
      </c>
      <c r="K1777" t="s">
        <v>84</v>
      </c>
      <c r="L1777" t="s">
        <v>85</v>
      </c>
      <c r="M1777" t="s">
        <v>86</v>
      </c>
      <c r="N1777">
        <v>2</v>
      </c>
      <c r="O1777" s="1">
        <v>44678.951122685183</v>
      </c>
      <c r="P1777" s="1">
        <v>44679.019907407404</v>
      </c>
      <c r="Q1777">
        <v>1074</v>
      </c>
      <c r="R1777">
        <v>4869</v>
      </c>
      <c r="S1777" t="b">
        <v>0</v>
      </c>
      <c r="T1777" t="s">
        <v>87</v>
      </c>
      <c r="U1777" t="b">
        <v>1</v>
      </c>
      <c r="V1777" t="s">
        <v>351</v>
      </c>
      <c r="W1777" s="1">
        <v>44678.982812499999</v>
      </c>
      <c r="X1777">
        <v>2655</v>
      </c>
      <c r="Y1777">
        <v>186</v>
      </c>
      <c r="Z1777">
        <v>0</v>
      </c>
      <c r="AA1777">
        <v>186</v>
      </c>
      <c r="AB1777">
        <v>0</v>
      </c>
      <c r="AC1777">
        <v>83</v>
      </c>
      <c r="AD1777">
        <v>66</v>
      </c>
      <c r="AE1777">
        <v>0</v>
      </c>
      <c r="AF1777">
        <v>0</v>
      </c>
      <c r="AG1777">
        <v>0</v>
      </c>
      <c r="AH1777" t="s">
        <v>299</v>
      </c>
      <c r="AI1777" s="1">
        <v>44679.019907407404</v>
      </c>
      <c r="AJ1777">
        <v>1127</v>
      </c>
      <c r="AK1777">
        <v>12</v>
      </c>
      <c r="AL1777">
        <v>0</v>
      </c>
      <c r="AM1777">
        <v>12</v>
      </c>
      <c r="AN1777">
        <v>0</v>
      </c>
      <c r="AO1777">
        <v>7</v>
      </c>
      <c r="AP1777">
        <v>54</v>
      </c>
      <c r="AQ1777">
        <v>0</v>
      </c>
      <c r="AR1777">
        <v>0</v>
      </c>
      <c r="AS1777">
        <v>0</v>
      </c>
      <c r="AT1777" t="s">
        <v>87</v>
      </c>
      <c r="AU1777" t="s">
        <v>87</v>
      </c>
      <c r="AV1777" t="s">
        <v>87</v>
      </c>
      <c r="AW1777" t="s">
        <v>87</v>
      </c>
      <c r="AX1777" t="s">
        <v>87</v>
      </c>
      <c r="AY1777" t="s">
        <v>87</v>
      </c>
      <c r="AZ1777" t="s">
        <v>87</v>
      </c>
      <c r="BA1777" t="s">
        <v>87</v>
      </c>
      <c r="BB1777" t="s">
        <v>87</v>
      </c>
      <c r="BC1777" t="s">
        <v>87</v>
      </c>
      <c r="BD1777" t="s">
        <v>87</v>
      </c>
      <c r="BE1777" t="s">
        <v>87</v>
      </c>
    </row>
    <row r="1778" spans="1:57" hidden="1" x14ac:dyDescent="0.45">
      <c r="A1778" t="s">
        <v>3794</v>
      </c>
      <c r="B1778" t="s">
        <v>79</v>
      </c>
      <c r="C1778" t="s">
        <v>3795</v>
      </c>
      <c r="D1778" t="s">
        <v>81</v>
      </c>
      <c r="E1778" s="2" t="str">
        <f>HYPERLINK("capsilon://?command=openfolder&amp;siteaddress=FAM.docvelocity-na8.net&amp;folderid=FXCE82088C-0228-F0C6-5F56-B8FB1A1F7145","FX220410550")</f>
        <v>FX220410550</v>
      </c>
      <c r="F1778" t="s">
        <v>19</v>
      </c>
      <c r="G1778" t="s">
        <v>19</v>
      </c>
      <c r="H1778" t="s">
        <v>82</v>
      </c>
      <c r="I1778" t="s">
        <v>3796</v>
      </c>
      <c r="J1778">
        <v>63</v>
      </c>
      <c r="K1778" t="s">
        <v>84</v>
      </c>
      <c r="L1778" t="s">
        <v>85</v>
      </c>
      <c r="M1778" t="s">
        <v>86</v>
      </c>
      <c r="N1778">
        <v>1</v>
      </c>
      <c r="O1778" s="1">
        <v>44678.96398148148</v>
      </c>
      <c r="P1778" s="1">
        <v>44679.006249999999</v>
      </c>
      <c r="Q1778">
        <v>3474</v>
      </c>
      <c r="R1778">
        <v>178</v>
      </c>
      <c r="S1778" t="b">
        <v>0</v>
      </c>
      <c r="T1778" t="s">
        <v>87</v>
      </c>
      <c r="U1778" t="b">
        <v>0</v>
      </c>
      <c r="V1778" t="s">
        <v>3474</v>
      </c>
      <c r="W1778" s="1">
        <v>44679.006249999999</v>
      </c>
      <c r="X1778">
        <v>178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63</v>
      </c>
      <c r="AE1778">
        <v>51</v>
      </c>
      <c r="AF1778">
        <v>0</v>
      </c>
      <c r="AG1778">
        <v>3</v>
      </c>
      <c r="AH1778" t="s">
        <v>87</v>
      </c>
      <c r="AI1778" t="s">
        <v>87</v>
      </c>
      <c r="AJ1778" t="s">
        <v>87</v>
      </c>
      <c r="AK1778" t="s">
        <v>87</v>
      </c>
      <c r="AL1778" t="s">
        <v>87</v>
      </c>
      <c r="AM1778" t="s">
        <v>87</v>
      </c>
      <c r="AN1778" t="s">
        <v>87</v>
      </c>
      <c r="AO1778" t="s">
        <v>87</v>
      </c>
      <c r="AP1778" t="s">
        <v>87</v>
      </c>
      <c r="AQ1778" t="s">
        <v>87</v>
      </c>
      <c r="AR1778" t="s">
        <v>87</v>
      </c>
      <c r="AS1778" t="s">
        <v>87</v>
      </c>
      <c r="AT1778" t="s">
        <v>87</v>
      </c>
      <c r="AU1778" t="s">
        <v>87</v>
      </c>
      <c r="AV1778" t="s">
        <v>87</v>
      </c>
      <c r="AW1778" t="s">
        <v>87</v>
      </c>
      <c r="AX1778" t="s">
        <v>87</v>
      </c>
      <c r="AY1778" t="s">
        <v>87</v>
      </c>
      <c r="AZ1778" t="s">
        <v>87</v>
      </c>
      <c r="BA1778" t="s">
        <v>87</v>
      </c>
      <c r="BB1778" t="s">
        <v>87</v>
      </c>
      <c r="BC1778" t="s">
        <v>87</v>
      </c>
      <c r="BD1778" t="s">
        <v>87</v>
      </c>
      <c r="BE1778" t="s">
        <v>87</v>
      </c>
    </row>
    <row r="1779" spans="1:57" hidden="1" x14ac:dyDescent="0.45">
      <c r="A1779" t="s">
        <v>3797</v>
      </c>
      <c r="B1779" t="s">
        <v>79</v>
      </c>
      <c r="C1779" t="s">
        <v>3269</v>
      </c>
      <c r="D1779" t="s">
        <v>81</v>
      </c>
      <c r="E1779" s="2" t="str">
        <f>HYPERLINK("capsilon://?command=openfolder&amp;siteaddress=FAM.docvelocity-na8.net&amp;folderid=FX87F1265C-5C1B-82E3-B7C0-6972C82BD467","FX22049177")</f>
        <v>FX22049177</v>
      </c>
      <c r="F1779" t="s">
        <v>19</v>
      </c>
      <c r="G1779" t="s">
        <v>19</v>
      </c>
      <c r="H1779" t="s">
        <v>82</v>
      </c>
      <c r="I1779" t="s">
        <v>3765</v>
      </c>
      <c r="J1779">
        <v>389</v>
      </c>
      <c r="K1779" t="s">
        <v>84</v>
      </c>
      <c r="L1779" t="s">
        <v>85</v>
      </c>
      <c r="M1779" t="s">
        <v>86</v>
      </c>
      <c r="N1779">
        <v>2</v>
      </c>
      <c r="O1779" s="1">
        <v>44678.980740740742</v>
      </c>
      <c r="P1779" s="1">
        <v>44679.029016203705</v>
      </c>
      <c r="Q1779">
        <v>1871</v>
      </c>
      <c r="R1779">
        <v>2300</v>
      </c>
      <c r="S1779" t="b">
        <v>0</v>
      </c>
      <c r="T1779" t="s">
        <v>87</v>
      </c>
      <c r="U1779" t="b">
        <v>1</v>
      </c>
      <c r="V1779" t="s">
        <v>351</v>
      </c>
      <c r="W1779" s="1">
        <v>44678.994398148148</v>
      </c>
      <c r="X1779">
        <v>952</v>
      </c>
      <c r="Y1779">
        <v>80</v>
      </c>
      <c r="Z1779">
        <v>0</v>
      </c>
      <c r="AA1779">
        <v>80</v>
      </c>
      <c r="AB1779">
        <v>270</v>
      </c>
      <c r="AC1779">
        <v>19</v>
      </c>
      <c r="AD1779">
        <v>309</v>
      </c>
      <c r="AE1779">
        <v>0</v>
      </c>
      <c r="AF1779">
        <v>0</v>
      </c>
      <c r="AG1779">
        <v>0</v>
      </c>
      <c r="AH1779" t="s">
        <v>1193</v>
      </c>
      <c r="AI1779" s="1">
        <v>44679.029016203705</v>
      </c>
      <c r="AJ1779">
        <v>1272</v>
      </c>
      <c r="AK1779">
        <v>19</v>
      </c>
      <c r="AL1779">
        <v>0</v>
      </c>
      <c r="AM1779">
        <v>19</v>
      </c>
      <c r="AN1779">
        <v>270</v>
      </c>
      <c r="AO1779">
        <v>19</v>
      </c>
      <c r="AP1779">
        <v>290</v>
      </c>
      <c r="AQ1779">
        <v>0</v>
      </c>
      <c r="AR1779">
        <v>0</v>
      </c>
      <c r="AS1779">
        <v>0</v>
      </c>
      <c r="AT1779" t="s">
        <v>87</v>
      </c>
      <c r="AU1779" t="s">
        <v>87</v>
      </c>
      <c r="AV1779" t="s">
        <v>87</v>
      </c>
      <c r="AW1779" t="s">
        <v>87</v>
      </c>
      <c r="AX1779" t="s">
        <v>87</v>
      </c>
      <c r="AY1779" t="s">
        <v>87</v>
      </c>
      <c r="AZ1779" t="s">
        <v>87</v>
      </c>
      <c r="BA1779" t="s">
        <v>87</v>
      </c>
      <c r="BB1779" t="s">
        <v>87</v>
      </c>
      <c r="BC1779" t="s">
        <v>87</v>
      </c>
      <c r="BD1779" t="s">
        <v>87</v>
      </c>
      <c r="BE1779" t="s">
        <v>87</v>
      </c>
    </row>
    <row r="1780" spans="1:57" hidden="1" x14ac:dyDescent="0.45">
      <c r="A1780" t="s">
        <v>3798</v>
      </c>
      <c r="B1780" t="s">
        <v>79</v>
      </c>
      <c r="C1780" t="s">
        <v>3269</v>
      </c>
      <c r="D1780" t="s">
        <v>81</v>
      </c>
      <c r="E1780" s="2" t="str">
        <f>HYPERLINK("capsilon://?command=openfolder&amp;siteaddress=FAM.docvelocity-na8.net&amp;folderid=FX87F1265C-5C1B-82E3-B7C0-6972C82BD467","FX22049177")</f>
        <v>FX22049177</v>
      </c>
      <c r="F1780" t="s">
        <v>19</v>
      </c>
      <c r="G1780" t="s">
        <v>19</v>
      </c>
      <c r="H1780" t="s">
        <v>82</v>
      </c>
      <c r="I1780" t="s">
        <v>3769</v>
      </c>
      <c r="J1780">
        <v>389</v>
      </c>
      <c r="K1780" t="s">
        <v>84</v>
      </c>
      <c r="L1780" t="s">
        <v>85</v>
      </c>
      <c r="M1780" t="s">
        <v>86</v>
      </c>
      <c r="N1780">
        <v>2</v>
      </c>
      <c r="O1780" s="1">
        <v>44678.986504629633</v>
      </c>
      <c r="P1780" s="1">
        <v>44679.045856481483</v>
      </c>
      <c r="Q1780">
        <v>3271</v>
      </c>
      <c r="R1780">
        <v>1857</v>
      </c>
      <c r="S1780" t="b">
        <v>0</v>
      </c>
      <c r="T1780" t="s">
        <v>87</v>
      </c>
      <c r="U1780" t="b">
        <v>1</v>
      </c>
      <c r="V1780" t="s">
        <v>386</v>
      </c>
      <c r="W1780" s="1">
        <v>44679.000011574077</v>
      </c>
      <c r="X1780">
        <v>835</v>
      </c>
      <c r="Y1780">
        <v>80</v>
      </c>
      <c r="Z1780">
        <v>0</v>
      </c>
      <c r="AA1780">
        <v>80</v>
      </c>
      <c r="AB1780">
        <v>270</v>
      </c>
      <c r="AC1780">
        <v>32</v>
      </c>
      <c r="AD1780">
        <v>309</v>
      </c>
      <c r="AE1780">
        <v>0</v>
      </c>
      <c r="AF1780">
        <v>0</v>
      </c>
      <c r="AG1780">
        <v>0</v>
      </c>
      <c r="AH1780" t="s">
        <v>1193</v>
      </c>
      <c r="AI1780" s="1">
        <v>44679.045856481483</v>
      </c>
      <c r="AJ1780">
        <v>795</v>
      </c>
      <c r="AK1780">
        <v>5</v>
      </c>
      <c r="AL1780">
        <v>0</v>
      </c>
      <c r="AM1780">
        <v>5</v>
      </c>
      <c r="AN1780">
        <v>270</v>
      </c>
      <c r="AO1780">
        <v>5</v>
      </c>
      <c r="AP1780">
        <v>304</v>
      </c>
      <c r="AQ1780">
        <v>0</v>
      </c>
      <c r="AR1780">
        <v>0</v>
      </c>
      <c r="AS1780">
        <v>0</v>
      </c>
      <c r="AT1780" t="s">
        <v>87</v>
      </c>
      <c r="AU1780" t="s">
        <v>87</v>
      </c>
      <c r="AV1780" t="s">
        <v>87</v>
      </c>
      <c r="AW1780" t="s">
        <v>87</v>
      </c>
      <c r="AX1780" t="s">
        <v>87</v>
      </c>
      <c r="AY1780" t="s">
        <v>87</v>
      </c>
      <c r="AZ1780" t="s">
        <v>87</v>
      </c>
      <c r="BA1780" t="s">
        <v>87</v>
      </c>
      <c r="BB1780" t="s">
        <v>87</v>
      </c>
      <c r="BC1780" t="s">
        <v>87</v>
      </c>
      <c r="BD1780" t="s">
        <v>87</v>
      </c>
      <c r="BE1780" t="s">
        <v>87</v>
      </c>
    </row>
    <row r="1781" spans="1:57" hidden="1" x14ac:dyDescent="0.45">
      <c r="A1781" t="s">
        <v>3799</v>
      </c>
      <c r="B1781" t="s">
        <v>79</v>
      </c>
      <c r="C1781" t="s">
        <v>3786</v>
      </c>
      <c r="D1781" t="s">
        <v>81</v>
      </c>
      <c r="E1781" s="2" t="str">
        <f>HYPERLINK("capsilon://?command=openfolder&amp;siteaddress=FAM.docvelocity-na8.net&amp;folderid=FX0C555CCD-92B7-C027-81AA-C0FBF141EC5F","FX220410286")</f>
        <v>FX220410286</v>
      </c>
      <c r="F1781" t="s">
        <v>19</v>
      </c>
      <c r="G1781" t="s">
        <v>19</v>
      </c>
      <c r="H1781" t="s">
        <v>82</v>
      </c>
      <c r="I1781" t="s">
        <v>3787</v>
      </c>
      <c r="J1781">
        <v>172</v>
      </c>
      <c r="K1781" t="s">
        <v>84</v>
      </c>
      <c r="L1781" t="s">
        <v>85</v>
      </c>
      <c r="M1781" t="s">
        <v>86</v>
      </c>
      <c r="N1781">
        <v>2</v>
      </c>
      <c r="O1781" s="1">
        <v>44678.991307870368</v>
      </c>
      <c r="P1781" s="1">
        <v>44679.052604166667</v>
      </c>
      <c r="Q1781">
        <v>3920</v>
      </c>
      <c r="R1781">
        <v>1376</v>
      </c>
      <c r="S1781" t="b">
        <v>0</v>
      </c>
      <c r="T1781" t="s">
        <v>87</v>
      </c>
      <c r="U1781" t="b">
        <v>1</v>
      </c>
      <c r="V1781" t="s">
        <v>315</v>
      </c>
      <c r="W1781" s="1">
        <v>44679.000659722224</v>
      </c>
      <c r="X1781">
        <v>794</v>
      </c>
      <c r="Y1781">
        <v>141</v>
      </c>
      <c r="Z1781">
        <v>0</v>
      </c>
      <c r="AA1781">
        <v>141</v>
      </c>
      <c r="AB1781">
        <v>0</v>
      </c>
      <c r="AC1781">
        <v>18</v>
      </c>
      <c r="AD1781">
        <v>31</v>
      </c>
      <c r="AE1781">
        <v>0</v>
      </c>
      <c r="AF1781">
        <v>0</v>
      </c>
      <c r="AG1781">
        <v>0</v>
      </c>
      <c r="AH1781" t="s">
        <v>1193</v>
      </c>
      <c r="AI1781" s="1">
        <v>44679.052604166667</v>
      </c>
      <c r="AJ1781">
        <v>582</v>
      </c>
      <c r="AK1781">
        <v>2</v>
      </c>
      <c r="AL1781">
        <v>0</v>
      </c>
      <c r="AM1781">
        <v>2</v>
      </c>
      <c r="AN1781">
        <v>0</v>
      </c>
      <c r="AO1781">
        <v>2</v>
      </c>
      <c r="AP1781">
        <v>29</v>
      </c>
      <c r="AQ1781">
        <v>0</v>
      </c>
      <c r="AR1781">
        <v>0</v>
      </c>
      <c r="AS1781">
        <v>0</v>
      </c>
      <c r="AT1781" t="s">
        <v>87</v>
      </c>
      <c r="AU1781" t="s">
        <v>87</v>
      </c>
      <c r="AV1781" t="s">
        <v>87</v>
      </c>
      <c r="AW1781" t="s">
        <v>87</v>
      </c>
      <c r="AX1781" t="s">
        <v>87</v>
      </c>
      <c r="AY1781" t="s">
        <v>87</v>
      </c>
      <c r="AZ1781" t="s">
        <v>87</v>
      </c>
      <c r="BA1781" t="s">
        <v>87</v>
      </c>
      <c r="BB1781" t="s">
        <v>87</v>
      </c>
      <c r="BC1781" t="s">
        <v>87</v>
      </c>
      <c r="BD1781" t="s">
        <v>87</v>
      </c>
      <c r="BE1781" t="s">
        <v>87</v>
      </c>
    </row>
    <row r="1782" spans="1:57" hidden="1" x14ac:dyDescent="0.45">
      <c r="A1782" t="s">
        <v>3800</v>
      </c>
      <c r="B1782" t="s">
        <v>79</v>
      </c>
      <c r="C1782" t="s">
        <v>3673</v>
      </c>
      <c r="D1782" t="s">
        <v>81</v>
      </c>
      <c r="E1782" s="2" t="str">
        <f>HYPERLINK("capsilon://?command=openfolder&amp;siteaddress=FAM.docvelocity-na8.net&amp;folderid=FXC71BD1C5-88DE-F78D-3346-99401076CAC9","FX22049376")</f>
        <v>FX22049376</v>
      </c>
      <c r="F1782" t="s">
        <v>19</v>
      </c>
      <c r="G1782" t="s">
        <v>19</v>
      </c>
      <c r="H1782" t="s">
        <v>82</v>
      </c>
      <c r="I1782" t="s">
        <v>3772</v>
      </c>
      <c r="J1782">
        <v>404</v>
      </c>
      <c r="K1782" t="s">
        <v>84</v>
      </c>
      <c r="L1782" t="s">
        <v>85</v>
      </c>
      <c r="M1782" t="s">
        <v>86</v>
      </c>
      <c r="N1782">
        <v>2</v>
      </c>
      <c r="O1782" s="1">
        <v>44678.992662037039</v>
      </c>
      <c r="P1782" s="1">
        <v>44679.08394675926</v>
      </c>
      <c r="Q1782">
        <v>3399</v>
      </c>
      <c r="R1782">
        <v>4488</v>
      </c>
      <c r="S1782" t="b">
        <v>0</v>
      </c>
      <c r="T1782" t="s">
        <v>87</v>
      </c>
      <c r="U1782" t="b">
        <v>1</v>
      </c>
      <c r="V1782" t="s">
        <v>351</v>
      </c>
      <c r="W1782" s="1">
        <v>44679.013738425929</v>
      </c>
      <c r="X1782">
        <v>1671</v>
      </c>
      <c r="Y1782">
        <v>344</v>
      </c>
      <c r="Z1782">
        <v>0</v>
      </c>
      <c r="AA1782">
        <v>344</v>
      </c>
      <c r="AB1782">
        <v>0</v>
      </c>
      <c r="AC1782">
        <v>32</v>
      </c>
      <c r="AD1782">
        <v>60</v>
      </c>
      <c r="AE1782">
        <v>0</v>
      </c>
      <c r="AF1782">
        <v>0</v>
      </c>
      <c r="AG1782">
        <v>0</v>
      </c>
      <c r="AH1782" t="s">
        <v>299</v>
      </c>
      <c r="AI1782" s="1">
        <v>44679.08394675926</v>
      </c>
      <c r="AJ1782">
        <v>2817</v>
      </c>
      <c r="AK1782">
        <v>14</v>
      </c>
      <c r="AL1782">
        <v>0</v>
      </c>
      <c r="AM1782">
        <v>14</v>
      </c>
      <c r="AN1782">
        <v>0</v>
      </c>
      <c r="AO1782">
        <v>14</v>
      </c>
      <c r="AP1782">
        <v>46</v>
      </c>
      <c r="AQ1782">
        <v>0</v>
      </c>
      <c r="AR1782">
        <v>0</v>
      </c>
      <c r="AS1782">
        <v>0</v>
      </c>
      <c r="AT1782" t="s">
        <v>87</v>
      </c>
      <c r="AU1782" t="s">
        <v>87</v>
      </c>
      <c r="AV1782" t="s">
        <v>87</v>
      </c>
      <c r="AW1782" t="s">
        <v>87</v>
      </c>
      <c r="AX1782" t="s">
        <v>87</v>
      </c>
      <c r="AY1782" t="s">
        <v>87</v>
      </c>
      <c r="AZ1782" t="s">
        <v>87</v>
      </c>
      <c r="BA1782" t="s">
        <v>87</v>
      </c>
      <c r="BB1782" t="s">
        <v>87</v>
      </c>
      <c r="BC1782" t="s">
        <v>87</v>
      </c>
      <c r="BD1782" t="s">
        <v>87</v>
      </c>
      <c r="BE1782" t="s">
        <v>87</v>
      </c>
    </row>
    <row r="1783" spans="1:57" hidden="1" x14ac:dyDescent="0.45">
      <c r="A1783" t="s">
        <v>3801</v>
      </c>
      <c r="B1783" t="s">
        <v>79</v>
      </c>
      <c r="C1783" t="s">
        <v>3786</v>
      </c>
      <c r="D1783" t="s">
        <v>81</v>
      </c>
      <c r="E1783" s="2" t="str">
        <f>HYPERLINK("capsilon://?command=openfolder&amp;siteaddress=FAM.docvelocity-na8.net&amp;folderid=FX0C555CCD-92B7-C027-81AA-C0FBF141EC5F","FX220410286")</f>
        <v>FX220410286</v>
      </c>
      <c r="F1783" t="s">
        <v>19</v>
      </c>
      <c r="G1783" t="s">
        <v>19</v>
      </c>
      <c r="H1783" t="s">
        <v>82</v>
      </c>
      <c r="I1783" t="s">
        <v>3789</v>
      </c>
      <c r="J1783">
        <v>172</v>
      </c>
      <c r="K1783" t="s">
        <v>84</v>
      </c>
      <c r="L1783" t="s">
        <v>85</v>
      </c>
      <c r="M1783" t="s">
        <v>86</v>
      </c>
      <c r="N1783">
        <v>2</v>
      </c>
      <c r="O1783" s="1">
        <v>44679.005104166667</v>
      </c>
      <c r="P1783" s="1">
        <v>44679.128136574072</v>
      </c>
      <c r="Q1783">
        <v>9181</v>
      </c>
      <c r="R1783">
        <v>1449</v>
      </c>
      <c r="S1783" t="b">
        <v>0</v>
      </c>
      <c r="T1783" t="s">
        <v>87</v>
      </c>
      <c r="U1783" t="b">
        <v>1</v>
      </c>
      <c r="V1783" t="s">
        <v>315</v>
      </c>
      <c r="W1783" s="1">
        <v>44679.012418981481</v>
      </c>
      <c r="X1783">
        <v>629</v>
      </c>
      <c r="Y1783">
        <v>132</v>
      </c>
      <c r="Z1783">
        <v>0</v>
      </c>
      <c r="AA1783">
        <v>132</v>
      </c>
      <c r="AB1783">
        <v>0</v>
      </c>
      <c r="AC1783">
        <v>15</v>
      </c>
      <c r="AD1783">
        <v>40</v>
      </c>
      <c r="AE1783">
        <v>0</v>
      </c>
      <c r="AF1783">
        <v>0</v>
      </c>
      <c r="AG1783">
        <v>0</v>
      </c>
      <c r="AH1783" t="s">
        <v>200</v>
      </c>
      <c r="AI1783" s="1">
        <v>44679.128136574072</v>
      </c>
      <c r="AJ1783">
        <v>753</v>
      </c>
      <c r="AK1783">
        <v>2</v>
      </c>
      <c r="AL1783">
        <v>0</v>
      </c>
      <c r="AM1783">
        <v>2</v>
      </c>
      <c r="AN1783">
        <v>0</v>
      </c>
      <c r="AO1783">
        <v>1</v>
      </c>
      <c r="AP1783">
        <v>38</v>
      </c>
      <c r="AQ1783">
        <v>0</v>
      </c>
      <c r="AR1783">
        <v>0</v>
      </c>
      <c r="AS1783">
        <v>0</v>
      </c>
      <c r="AT1783" t="s">
        <v>87</v>
      </c>
      <c r="AU1783" t="s">
        <v>87</v>
      </c>
      <c r="AV1783" t="s">
        <v>87</v>
      </c>
      <c r="AW1783" t="s">
        <v>87</v>
      </c>
      <c r="AX1783" t="s">
        <v>87</v>
      </c>
      <c r="AY1783" t="s">
        <v>87</v>
      </c>
      <c r="AZ1783" t="s">
        <v>87</v>
      </c>
      <c r="BA1783" t="s">
        <v>87</v>
      </c>
      <c r="BB1783" t="s">
        <v>87</v>
      </c>
      <c r="BC1783" t="s">
        <v>87</v>
      </c>
      <c r="BD1783" t="s">
        <v>87</v>
      </c>
      <c r="BE1783" t="s">
        <v>87</v>
      </c>
    </row>
    <row r="1784" spans="1:57" hidden="1" x14ac:dyDescent="0.45">
      <c r="A1784" t="s">
        <v>3802</v>
      </c>
      <c r="B1784" t="s">
        <v>79</v>
      </c>
      <c r="C1784" t="s">
        <v>3791</v>
      </c>
      <c r="D1784" t="s">
        <v>81</v>
      </c>
      <c r="E1784" s="2" t="str">
        <f>HYPERLINK("capsilon://?command=openfolder&amp;siteaddress=FAM.docvelocity-na8.net&amp;folderid=FXF42F3B00-8864-6DBE-4AE0-9317011FA7FD","FX220410478")</f>
        <v>FX220410478</v>
      </c>
      <c r="F1784" t="s">
        <v>19</v>
      </c>
      <c r="G1784" t="s">
        <v>19</v>
      </c>
      <c r="H1784" t="s">
        <v>82</v>
      </c>
      <c r="I1784" t="s">
        <v>3792</v>
      </c>
      <c r="J1784">
        <v>196</v>
      </c>
      <c r="K1784" t="s">
        <v>84</v>
      </c>
      <c r="L1784" t="s">
        <v>85</v>
      </c>
      <c r="M1784" t="s">
        <v>86</v>
      </c>
      <c r="N1784">
        <v>2</v>
      </c>
      <c r="O1784" s="1">
        <v>44679.005983796298</v>
      </c>
      <c r="P1784" s="1">
        <v>44679.133344907408</v>
      </c>
      <c r="Q1784">
        <v>9784</v>
      </c>
      <c r="R1784">
        <v>1220</v>
      </c>
      <c r="S1784" t="b">
        <v>0</v>
      </c>
      <c r="T1784" t="s">
        <v>87</v>
      </c>
      <c r="U1784" t="b">
        <v>1</v>
      </c>
      <c r="V1784" t="s">
        <v>315</v>
      </c>
      <c r="W1784" s="1">
        <v>44679.020648148151</v>
      </c>
      <c r="X1784">
        <v>711</v>
      </c>
      <c r="Y1784">
        <v>168</v>
      </c>
      <c r="Z1784">
        <v>0</v>
      </c>
      <c r="AA1784">
        <v>168</v>
      </c>
      <c r="AB1784">
        <v>10</v>
      </c>
      <c r="AC1784">
        <v>8</v>
      </c>
      <c r="AD1784">
        <v>28</v>
      </c>
      <c r="AE1784">
        <v>0</v>
      </c>
      <c r="AF1784">
        <v>0</v>
      </c>
      <c r="AG1784">
        <v>0</v>
      </c>
      <c r="AH1784" t="s">
        <v>200</v>
      </c>
      <c r="AI1784" s="1">
        <v>44679.133344907408</v>
      </c>
      <c r="AJ1784">
        <v>449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28</v>
      </c>
      <c r="AQ1784">
        <v>0</v>
      </c>
      <c r="AR1784">
        <v>0</v>
      </c>
      <c r="AS1784">
        <v>0</v>
      </c>
      <c r="AT1784" t="s">
        <v>87</v>
      </c>
      <c r="AU1784" t="s">
        <v>87</v>
      </c>
      <c r="AV1784" t="s">
        <v>87</v>
      </c>
      <c r="AW1784" t="s">
        <v>87</v>
      </c>
      <c r="AX1784" t="s">
        <v>87</v>
      </c>
      <c r="AY1784" t="s">
        <v>87</v>
      </c>
      <c r="AZ1784" t="s">
        <v>87</v>
      </c>
      <c r="BA1784" t="s">
        <v>87</v>
      </c>
      <c r="BB1784" t="s">
        <v>87</v>
      </c>
      <c r="BC1784" t="s">
        <v>87</v>
      </c>
      <c r="BD1784" t="s">
        <v>87</v>
      </c>
      <c r="BE1784" t="s">
        <v>87</v>
      </c>
    </row>
    <row r="1785" spans="1:57" hidden="1" x14ac:dyDescent="0.45">
      <c r="A1785" t="s">
        <v>3803</v>
      </c>
      <c r="B1785" t="s">
        <v>79</v>
      </c>
      <c r="C1785" t="s">
        <v>3795</v>
      </c>
      <c r="D1785" t="s">
        <v>81</v>
      </c>
      <c r="E1785" s="2" t="str">
        <f>HYPERLINK("capsilon://?command=openfolder&amp;siteaddress=FAM.docvelocity-na8.net&amp;folderid=FXCE82088C-0228-F0C6-5F56-B8FB1A1F7145","FX220410550")</f>
        <v>FX220410550</v>
      </c>
      <c r="F1785" t="s">
        <v>19</v>
      </c>
      <c r="G1785" t="s">
        <v>19</v>
      </c>
      <c r="H1785" t="s">
        <v>82</v>
      </c>
      <c r="I1785" t="s">
        <v>3796</v>
      </c>
      <c r="J1785">
        <v>91</v>
      </c>
      <c r="K1785" t="s">
        <v>84</v>
      </c>
      <c r="L1785" t="s">
        <v>85</v>
      </c>
      <c r="M1785" t="s">
        <v>86</v>
      </c>
      <c r="N1785">
        <v>2</v>
      </c>
      <c r="O1785" s="1">
        <v>44679.007037037038</v>
      </c>
      <c r="P1785" s="1">
        <v>44679.134293981479</v>
      </c>
      <c r="Q1785">
        <v>9492</v>
      </c>
      <c r="R1785">
        <v>1503</v>
      </c>
      <c r="S1785" t="b">
        <v>0</v>
      </c>
      <c r="T1785" t="s">
        <v>87</v>
      </c>
      <c r="U1785" t="b">
        <v>1</v>
      </c>
      <c r="V1785" t="s">
        <v>351</v>
      </c>
      <c r="W1785" s="1">
        <v>44679.025601851848</v>
      </c>
      <c r="X1785">
        <v>1024</v>
      </c>
      <c r="Y1785">
        <v>78</v>
      </c>
      <c r="Z1785">
        <v>0</v>
      </c>
      <c r="AA1785">
        <v>78</v>
      </c>
      <c r="AB1785">
        <v>0</v>
      </c>
      <c r="AC1785">
        <v>8</v>
      </c>
      <c r="AD1785">
        <v>13</v>
      </c>
      <c r="AE1785">
        <v>0</v>
      </c>
      <c r="AF1785">
        <v>0</v>
      </c>
      <c r="AG1785">
        <v>0</v>
      </c>
      <c r="AH1785" t="s">
        <v>299</v>
      </c>
      <c r="AI1785" s="1">
        <v>44679.134293981479</v>
      </c>
      <c r="AJ1785">
        <v>406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13</v>
      </c>
      <c r="AQ1785">
        <v>0</v>
      </c>
      <c r="AR1785">
        <v>0</v>
      </c>
      <c r="AS1785">
        <v>0</v>
      </c>
      <c r="AT1785" t="s">
        <v>87</v>
      </c>
      <c r="AU1785" t="s">
        <v>87</v>
      </c>
      <c r="AV1785" t="s">
        <v>87</v>
      </c>
      <c r="AW1785" t="s">
        <v>87</v>
      </c>
      <c r="AX1785" t="s">
        <v>87</v>
      </c>
      <c r="AY1785" t="s">
        <v>87</v>
      </c>
      <c r="AZ1785" t="s">
        <v>87</v>
      </c>
      <c r="BA1785" t="s">
        <v>87</v>
      </c>
      <c r="BB1785" t="s">
        <v>87</v>
      </c>
      <c r="BC1785" t="s">
        <v>87</v>
      </c>
      <c r="BD1785" t="s">
        <v>87</v>
      </c>
      <c r="BE1785" t="s">
        <v>87</v>
      </c>
    </row>
    <row r="1786" spans="1:57" hidden="1" x14ac:dyDescent="0.45">
      <c r="A1786" t="s">
        <v>3804</v>
      </c>
      <c r="B1786" t="s">
        <v>79</v>
      </c>
      <c r="C1786" t="s">
        <v>3265</v>
      </c>
      <c r="D1786" t="s">
        <v>81</v>
      </c>
      <c r="E1786" s="2" t="str">
        <f>HYPERLINK("capsilon://?command=openfolder&amp;siteaddress=FAM.docvelocity-na8.net&amp;folderid=FX435488B5-B987-6780-9A3F-DDAF53C90F49","FX22032114")</f>
        <v>FX22032114</v>
      </c>
      <c r="F1786" t="s">
        <v>19</v>
      </c>
      <c r="G1786" t="s">
        <v>19</v>
      </c>
      <c r="H1786" t="s">
        <v>82</v>
      </c>
      <c r="I1786" t="s">
        <v>3805</v>
      </c>
      <c r="J1786">
        <v>112</v>
      </c>
      <c r="K1786" t="s">
        <v>84</v>
      </c>
      <c r="L1786" t="s">
        <v>85</v>
      </c>
      <c r="M1786" t="s">
        <v>86</v>
      </c>
      <c r="N1786">
        <v>1</v>
      </c>
      <c r="O1786" s="1">
        <v>44679.079444444447</v>
      </c>
      <c r="P1786" s="1">
        <v>44679.157465277778</v>
      </c>
      <c r="Q1786">
        <v>5789</v>
      </c>
      <c r="R1786">
        <v>952</v>
      </c>
      <c r="S1786" t="b">
        <v>0</v>
      </c>
      <c r="T1786" t="s">
        <v>87</v>
      </c>
      <c r="U1786" t="b">
        <v>0</v>
      </c>
      <c r="V1786" t="s">
        <v>1628</v>
      </c>
      <c r="W1786" s="1">
        <v>44679.157465277778</v>
      </c>
      <c r="X1786">
        <v>415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112</v>
      </c>
      <c r="AE1786">
        <v>93</v>
      </c>
      <c r="AF1786">
        <v>0</v>
      </c>
      <c r="AG1786">
        <v>4</v>
      </c>
      <c r="AH1786" t="s">
        <v>87</v>
      </c>
      <c r="AI1786" t="s">
        <v>87</v>
      </c>
      <c r="AJ1786" t="s">
        <v>87</v>
      </c>
      <c r="AK1786" t="s">
        <v>87</v>
      </c>
      <c r="AL1786" t="s">
        <v>87</v>
      </c>
      <c r="AM1786" t="s">
        <v>87</v>
      </c>
      <c r="AN1786" t="s">
        <v>87</v>
      </c>
      <c r="AO1786" t="s">
        <v>87</v>
      </c>
      <c r="AP1786" t="s">
        <v>87</v>
      </c>
      <c r="AQ1786" t="s">
        <v>87</v>
      </c>
      <c r="AR1786" t="s">
        <v>87</v>
      </c>
      <c r="AS1786" t="s">
        <v>87</v>
      </c>
      <c r="AT1786" t="s">
        <v>87</v>
      </c>
      <c r="AU1786" t="s">
        <v>87</v>
      </c>
      <c r="AV1786" t="s">
        <v>87</v>
      </c>
      <c r="AW1786" t="s">
        <v>87</v>
      </c>
      <c r="AX1786" t="s">
        <v>87</v>
      </c>
      <c r="AY1786" t="s">
        <v>87</v>
      </c>
      <c r="AZ1786" t="s">
        <v>87</v>
      </c>
      <c r="BA1786" t="s">
        <v>87</v>
      </c>
      <c r="BB1786" t="s">
        <v>87</v>
      </c>
      <c r="BC1786" t="s">
        <v>87</v>
      </c>
      <c r="BD1786" t="s">
        <v>87</v>
      </c>
      <c r="BE1786" t="s">
        <v>87</v>
      </c>
    </row>
    <row r="1787" spans="1:57" hidden="1" x14ac:dyDescent="0.45">
      <c r="A1787" t="s">
        <v>3806</v>
      </c>
      <c r="B1787" t="s">
        <v>79</v>
      </c>
      <c r="C1787" t="s">
        <v>3774</v>
      </c>
      <c r="D1787" t="s">
        <v>81</v>
      </c>
      <c r="E1787" s="2" t="str">
        <f>HYPERLINK("capsilon://?command=openfolder&amp;siteaddress=FAM.docvelocity-na8.net&amp;folderid=FXE4A4A723-1671-2EE9-56A4-C55EADF63A85","FX220312246")</f>
        <v>FX220312246</v>
      </c>
      <c r="F1787" t="s">
        <v>19</v>
      </c>
      <c r="G1787" t="s">
        <v>19</v>
      </c>
      <c r="H1787" t="s">
        <v>82</v>
      </c>
      <c r="I1787" t="s">
        <v>3807</v>
      </c>
      <c r="J1787">
        <v>59</v>
      </c>
      <c r="K1787" t="s">
        <v>84</v>
      </c>
      <c r="L1787" t="s">
        <v>85</v>
      </c>
      <c r="M1787" t="s">
        <v>86</v>
      </c>
      <c r="N1787">
        <v>2</v>
      </c>
      <c r="O1787" s="1">
        <v>44655.743807870371</v>
      </c>
      <c r="P1787" s="1">
        <v>44655.786226851851</v>
      </c>
      <c r="Q1787">
        <v>2714</v>
      </c>
      <c r="R1787">
        <v>951</v>
      </c>
      <c r="S1787" t="b">
        <v>0</v>
      </c>
      <c r="T1787" t="s">
        <v>87</v>
      </c>
      <c r="U1787" t="b">
        <v>0</v>
      </c>
      <c r="V1787" t="s">
        <v>130</v>
      </c>
      <c r="W1787" s="1">
        <v>44655.753541666665</v>
      </c>
      <c r="X1787">
        <v>831</v>
      </c>
      <c r="Y1787">
        <v>54</v>
      </c>
      <c r="Z1787">
        <v>0</v>
      </c>
      <c r="AA1787">
        <v>54</v>
      </c>
      <c r="AB1787">
        <v>0</v>
      </c>
      <c r="AC1787">
        <v>14</v>
      </c>
      <c r="AD1787">
        <v>5</v>
      </c>
      <c r="AE1787">
        <v>0</v>
      </c>
      <c r="AF1787">
        <v>0</v>
      </c>
      <c r="AG1787">
        <v>0</v>
      </c>
      <c r="AH1787" t="s">
        <v>102</v>
      </c>
      <c r="AI1787" s="1">
        <v>44655.786226851851</v>
      </c>
      <c r="AJ1787">
        <v>102</v>
      </c>
      <c r="AK1787">
        <v>0</v>
      </c>
      <c r="AL1787">
        <v>0</v>
      </c>
      <c r="AM1787">
        <v>0</v>
      </c>
      <c r="AN1787">
        <v>0</v>
      </c>
      <c r="AO1787">
        <v>1</v>
      </c>
      <c r="AP1787">
        <v>5</v>
      </c>
      <c r="AQ1787">
        <v>0</v>
      </c>
      <c r="AR1787">
        <v>0</v>
      </c>
      <c r="AS1787">
        <v>0</v>
      </c>
      <c r="AT1787" t="s">
        <v>87</v>
      </c>
      <c r="AU1787" t="s">
        <v>87</v>
      </c>
      <c r="AV1787" t="s">
        <v>87</v>
      </c>
      <c r="AW1787" t="s">
        <v>87</v>
      </c>
      <c r="AX1787" t="s">
        <v>87</v>
      </c>
      <c r="AY1787" t="s">
        <v>87</v>
      </c>
      <c r="AZ1787" t="s">
        <v>87</v>
      </c>
      <c r="BA1787" t="s">
        <v>87</v>
      </c>
      <c r="BB1787" t="s">
        <v>87</v>
      </c>
      <c r="BC1787" t="s">
        <v>87</v>
      </c>
      <c r="BD1787" t="s">
        <v>87</v>
      </c>
      <c r="BE1787" t="s">
        <v>87</v>
      </c>
    </row>
    <row r="1788" spans="1:57" hidden="1" x14ac:dyDescent="0.45">
      <c r="A1788" t="s">
        <v>3808</v>
      </c>
      <c r="B1788" t="s">
        <v>79</v>
      </c>
      <c r="C1788" t="s">
        <v>3265</v>
      </c>
      <c r="D1788" t="s">
        <v>81</v>
      </c>
      <c r="E1788" s="2" t="str">
        <f>HYPERLINK("capsilon://?command=openfolder&amp;siteaddress=FAM.docvelocity-na8.net&amp;folderid=FX435488B5-B987-6780-9A3F-DDAF53C90F49","FX22032114")</f>
        <v>FX22032114</v>
      </c>
      <c r="F1788" t="s">
        <v>19</v>
      </c>
      <c r="G1788" t="s">
        <v>19</v>
      </c>
      <c r="H1788" t="s">
        <v>82</v>
      </c>
      <c r="I1788" t="s">
        <v>3805</v>
      </c>
      <c r="J1788">
        <v>244</v>
      </c>
      <c r="K1788" t="s">
        <v>84</v>
      </c>
      <c r="L1788" t="s">
        <v>85</v>
      </c>
      <c r="M1788" t="s">
        <v>86</v>
      </c>
      <c r="N1788">
        <v>2</v>
      </c>
      <c r="O1788" s="1">
        <v>44679.158263888887</v>
      </c>
      <c r="P1788" s="1">
        <v>44679.193877314814</v>
      </c>
      <c r="Q1788">
        <v>19</v>
      </c>
      <c r="R1788">
        <v>3058</v>
      </c>
      <c r="S1788" t="b">
        <v>0</v>
      </c>
      <c r="T1788" t="s">
        <v>87</v>
      </c>
      <c r="U1788" t="b">
        <v>1</v>
      </c>
      <c r="V1788" t="s">
        <v>1628</v>
      </c>
      <c r="W1788" s="1">
        <v>44679.182303240741</v>
      </c>
      <c r="X1788">
        <v>2069</v>
      </c>
      <c r="Y1788">
        <v>197</v>
      </c>
      <c r="Z1788">
        <v>0</v>
      </c>
      <c r="AA1788">
        <v>197</v>
      </c>
      <c r="AB1788">
        <v>0</v>
      </c>
      <c r="AC1788">
        <v>88</v>
      </c>
      <c r="AD1788">
        <v>47</v>
      </c>
      <c r="AE1788">
        <v>0</v>
      </c>
      <c r="AF1788">
        <v>0</v>
      </c>
      <c r="AG1788">
        <v>0</v>
      </c>
      <c r="AH1788" t="s">
        <v>413</v>
      </c>
      <c r="AI1788" s="1">
        <v>44679.193877314814</v>
      </c>
      <c r="AJ1788">
        <v>989</v>
      </c>
      <c r="AK1788">
        <v>8</v>
      </c>
      <c r="AL1788">
        <v>0</v>
      </c>
      <c r="AM1788">
        <v>8</v>
      </c>
      <c r="AN1788">
        <v>0</v>
      </c>
      <c r="AO1788">
        <v>9</v>
      </c>
      <c r="AP1788">
        <v>39</v>
      </c>
      <c r="AQ1788">
        <v>0</v>
      </c>
      <c r="AR1788">
        <v>0</v>
      </c>
      <c r="AS1788">
        <v>0</v>
      </c>
      <c r="AT1788" t="s">
        <v>87</v>
      </c>
      <c r="AU1788" t="s">
        <v>87</v>
      </c>
      <c r="AV1788" t="s">
        <v>87</v>
      </c>
      <c r="AW1788" t="s">
        <v>87</v>
      </c>
      <c r="AX1788" t="s">
        <v>87</v>
      </c>
      <c r="AY1788" t="s">
        <v>87</v>
      </c>
      <c r="AZ1788" t="s">
        <v>87</v>
      </c>
      <c r="BA1788" t="s">
        <v>87</v>
      </c>
      <c r="BB1788" t="s">
        <v>87</v>
      </c>
      <c r="BC1788" t="s">
        <v>87</v>
      </c>
      <c r="BD1788" t="s">
        <v>87</v>
      </c>
      <c r="BE1788" t="s">
        <v>87</v>
      </c>
    </row>
    <row r="1789" spans="1:57" hidden="1" x14ac:dyDescent="0.45">
      <c r="A1789" t="s">
        <v>3809</v>
      </c>
      <c r="B1789" t="s">
        <v>79</v>
      </c>
      <c r="C1789" t="s">
        <v>3774</v>
      </c>
      <c r="D1789" t="s">
        <v>81</v>
      </c>
      <c r="E1789" s="2" t="str">
        <f t="shared" ref="E1789:E1799" si="43">HYPERLINK("capsilon://?command=openfolder&amp;siteaddress=FAM.docvelocity-na8.net&amp;folderid=FXE4A4A723-1671-2EE9-56A4-C55EADF63A85","FX220312246")</f>
        <v>FX220312246</v>
      </c>
      <c r="F1789" t="s">
        <v>19</v>
      </c>
      <c r="G1789" t="s">
        <v>19</v>
      </c>
      <c r="H1789" t="s">
        <v>82</v>
      </c>
      <c r="I1789" t="s">
        <v>3810</v>
      </c>
      <c r="J1789">
        <v>28</v>
      </c>
      <c r="K1789" t="s">
        <v>84</v>
      </c>
      <c r="L1789" t="s">
        <v>85</v>
      </c>
      <c r="M1789" t="s">
        <v>86</v>
      </c>
      <c r="N1789">
        <v>2</v>
      </c>
      <c r="O1789" s="1">
        <v>44655.744479166664</v>
      </c>
      <c r="P1789" s="1">
        <v>44655.787002314813</v>
      </c>
      <c r="Q1789">
        <v>3103</v>
      </c>
      <c r="R1789">
        <v>571</v>
      </c>
      <c r="S1789" t="b">
        <v>0</v>
      </c>
      <c r="T1789" t="s">
        <v>87</v>
      </c>
      <c r="U1789" t="b">
        <v>0</v>
      </c>
      <c r="V1789" t="s">
        <v>136</v>
      </c>
      <c r="W1789" s="1">
        <v>44655.749363425923</v>
      </c>
      <c r="X1789">
        <v>412</v>
      </c>
      <c r="Y1789">
        <v>21</v>
      </c>
      <c r="Z1789">
        <v>0</v>
      </c>
      <c r="AA1789">
        <v>21</v>
      </c>
      <c r="AB1789">
        <v>0</v>
      </c>
      <c r="AC1789">
        <v>2</v>
      </c>
      <c r="AD1789">
        <v>7</v>
      </c>
      <c r="AE1789">
        <v>0</v>
      </c>
      <c r="AF1789">
        <v>0</v>
      </c>
      <c r="AG1789">
        <v>0</v>
      </c>
      <c r="AH1789" t="s">
        <v>99</v>
      </c>
      <c r="AI1789" s="1">
        <v>44655.787002314813</v>
      </c>
      <c r="AJ1789">
        <v>159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7</v>
      </c>
      <c r="AQ1789">
        <v>0</v>
      </c>
      <c r="AR1789">
        <v>0</v>
      </c>
      <c r="AS1789">
        <v>0</v>
      </c>
      <c r="AT1789" t="s">
        <v>87</v>
      </c>
      <c r="AU1789" t="s">
        <v>87</v>
      </c>
      <c r="AV1789" t="s">
        <v>87</v>
      </c>
      <c r="AW1789" t="s">
        <v>87</v>
      </c>
      <c r="AX1789" t="s">
        <v>87</v>
      </c>
      <c r="AY1789" t="s">
        <v>87</v>
      </c>
      <c r="AZ1789" t="s">
        <v>87</v>
      </c>
      <c r="BA1789" t="s">
        <v>87</v>
      </c>
      <c r="BB1789" t="s">
        <v>87</v>
      </c>
      <c r="BC1789" t="s">
        <v>87</v>
      </c>
      <c r="BD1789" t="s">
        <v>87</v>
      </c>
      <c r="BE1789" t="s">
        <v>87</v>
      </c>
    </row>
    <row r="1790" spans="1:57" hidden="1" x14ac:dyDescent="0.45">
      <c r="A1790" t="s">
        <v>3811</v>
      </c>
      <c r="B1790" t="s">
        <v>79</v>
      </c>
      <c r="C1790" t="s">
        <v>3774</v>
      </c>
      <c r="D1790" t="s">
        <v>81</v>
      </c>
      <c r="E1790" s="2" t="str">
        <f t="shared" si="43"/>
        <v>FX220312246</v>
      </c>
      <c r="F1790" t="s">
        <v>19</v>
      </c>
      <c r="G1790" t="s">
        <v>19</v>
      </c>
      <c r="H1790" t="s">
        <v>82</v>
      </c>
      <c r="I1790" t="s">
        <v>3812</v>
      </c>
      <c r="J1790">
        <v>28</v>
      </c>
      <c r="K1790" t="s">
        <v>84</v>
      </c>
      <c r="L1790" t="s">
        <v>85</v>
      </c>
      <c r="M1790" t="s">
        <v>86</v>
      </c>
      <c r="N1790">
        <v>2</v>
      </c>
      <c r="O1790" s="1">
        <v>44655.745011574072</v>
      </c>
      <c r="P1790" s="1">
        <v>44655.787685185183</v>
      </c>
      <c r="Q1790">
        <v>3285</v>
      </c>
      <c r="R1790">
        <v>402</v>
      </c>
      <c r="S1790" t="b">
        <v>0</v>
      </c>
      <c r="T1790" t="s">
        <v>87</v>
      </c>
      <c r="U1790" t="b">
        <v>0</v>
      </c>
      <c r="V1790" t="s">
        <v>196</v>
      </c>
      <c r="W1790" s="1">
        <v>44655.75209490741</v>
      </c>
      <c r="X1790">
        <v>298</v>
      </c>
      <c r="Y1790">
        <v>21</v>
      </c>
      <c r="Z1790">
        <v>0</v>
      </c>
      <c r="AA1790">
        <v>21</v>
      </c>
      <c r="AB1790">
        <v>0</v>
      </c>
      <c r="AC1790">
        <v>13</v>
      </c>
      <c r="AD1790">
        <v>7</v>
      </c>
      <c r="AE1790">
        <v>0</v>
      </c>
      <c r="AF1790">
        <v>0</v>
      </c>
      <c r="AG1790">
        <v>0</v>
      </c>
      <c r="AH1790" t="s">
        <v>115</v>
      </c>
      <c r="AI1790" s="1">
        <v>44655.787685185183</v>
      </c>
      <c r="AJ1790">
        <v>100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7</v>
      </c>
      <c r="AQ1790">
        <v>0</v>
      </c>
      <c r="AR1790">
        <v>0</v>
      </c>
      <c r="AS1790">
        <v>0</v>
      </c>
      <c r="AT1790" t="s">
        <v>87</v>
      </c>
      <c r="AU1790" t="s">
        <v>87</v>
      </c>
      <c r="AV1790" t="s">
        <v>87</v>
      </c>
      <c r="AW1790" t="s">
        <v>87</v>
      </c>
      <c r="AX1790" t="s">
        <v>87</v>
      </c>
      <c r="AY1790" t="s">
        <v>87</v>
      </c>
      <c r="AZ1790" t="s">
        <v>87</v>
      </c>
      <c r="BA1790" t="s">
        <v>87</v>
      </c>
      <c r="BB1790" t="s">
        <v>87</v>
      </c>
      <c r="BC1790" t="s">
        <v>87</v>
      </c>
      <c r="BD1790" t="s">
        <v>87</v>
      </c>
      <c r="BE1790" t="s">
        <v>87</v>
      </c>
    </row>
    <row r="1791" spans="1:57" hidden="1" x14ac:dyDescent="0.45">
      <c r="A1791" t="s">
        <v>3813</v>
      </c>
      <c r="B1791" t="s">
        <v>79</v>
      </c>
      <c r="C1791" t="s">
        <v>3774</v>
      </c>
      <c r="D1791" t="s">
        <v>81</v>
      </c>
      <c r="E1791" s="2" t="str">
        <f t="shared" si="43"/>
        <v>FX220312246</v>
      </c>
      <c r="F1791" t="s">
        <v>19</v>
      </c>
      <c r="G1791" t="s">
        <v>19</v>
      </c>
      <c r="H1791" t="s">
        <v>82</v>
      </c>
      <c r="I1791" t="s">
        <v>3814</v>
      </c>
      <c r="J1791">
        <v>28</v>
      </c>
      <c r="K1791" t="s">
        <v>84</v>
      </c>
      <c r="L1791" t="s">
        <v>85</v>
      </c>
      <c r="M1791" t="s">
        <v>86</v>
      </c>
      <c r="N1791">
        <v>2</v>
      </c>
      <c r="O1791" s="1">
        <v>44655.745497685188</v>
      </c>
      <c r="P1791" s="1">
        <v>44655.788611111115</v>
      </c>
      <c r="Q1791">
        <v>3342</v>
      </c>
      <c r="R1791">
        <v>383</v>
      </c>
      <c r="S1791" t="b">
        <v>0</v>
      </c>
      <c r="T1791" t="s">
        <v>87</v>
      </c>
      <c r="U1791" t="b">
        <v>0</v>
      </c>
      <c r="V1791" t="s">
        <v>148</v>
      </c>
      <c r="W1791" s="1">
        <v>44655.751701388886</v>
      </c>
      <c r="X1791">
        <v>244</v>
      </c>
      <c r="Y1791">
        <v>21</v>
      </c>
      <c r="Z1791">
        <v>0</v>
      </c>
      <c r="AA1791">
        <v>21</v>
      </c>
      <c r="AB1791">
        <v>0</v>
      </c>
      <c r="AC1791">
        <v>1</v>
      </c>
      <c r="AD1791">
        <v>7</v>
      </c>
      <c r="AE1791">
        <v>0</v>
      </c>
      <c r="AF1791">
        <v>0</v>
      </c>
      <c r="AG1791">
        <v>0</v>
      </c>
      <c r="AH1791" t="s">
        <v>99</v>
      </c>
      <c r="AI1791" s="1">
        <v>44655.788611111115</v>
      </c>
      <c r="AJ1791">
        <v>139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7</v>
      </c>
      <c r="AQ1791">
        <v>0</v>
      </c>
      <c r="AR1791">
        <v>0</v>
      </c>
      <c r="AS1791">
        <v>0</v>
      </c>
      <c r="AT1791" t="s">
        <v>87</v>
      </c>
      <c r="AU1791" t="s">
        <v>87</v>
      </c>
      <c r="AV1791" t="s">
        <v>87</v>
      </c>
      <c r="AW1791" t="s">
        <v>87</v>
      </c>
      <c r="AX1791" t="s">
        <v>87</v>
      </c>
      <c r="AY1791" t="s">
        <v>87</v>
      </c>
      <c r="AZ1791" t="s">
        <v>87</v>
      </c>
      <c r="BA1791" t="s">
        <v>87</v>
      </c>
      <c r="BB1791" t="s">
        <v>87</v>
      </c>
      <c r="BC1791" t="s">
        <v>87</v>
      </c>
      <c r="BD1791" t="s">
        <v>87</v>
      </c>
      <c r="BE1791" t="s">
        <v>87</v>
      </c>
    </row>
    <row r="1792" spans="1:57" hidden="1" x14ac:dyDescent="0.45">
      <c r="A1792" t="s">
        <v>3815</v>
      </c>
      <c r="B1792" t="s">
        <v>79</v>
      </c>
      <c r="C1792" t="s">
        <v>3774</v>
      </c>
      <c r="D1792" t="s">
        <v>81</v>
      </c>
      <c r="E1792" s="2" t="str">
        <f t="shared" si="43"/>
        <v>FX220312246</v>
      </c>
      <c r="F1792" t="s">
        <v>19</v>
      </c>
      <c r="G1792" t="s">
        <v>19</v>
      </c>
      <c r="H1792" t="s">
        <v>82</v>
      </c>
      <c r="I1792" t="s">
        <v>3816</v>
      </c>
      <c r="J1792">
        <v>28</v>
      </c>
      <c r="K1792" t="s">
        <v>84</v>
      </c>
      <c r="L1792" t="s">
        <v>85</v>
      </c>
      <c r="M1792" t="s">
        <v>86</v>
      </c>
      <c r="N1792">
        <v>2</v>
      </c>
      <c r="O1792" s="1">
        <v>44655.747569444444</v>
      </c>
      <c r="P1792" s="1">
        <v>44655.787986111114</v>
      </c>
      <c r="Q1792">
        <v>2992</v>
      </c>
      <c r="R1792">
        <v>500</v>
      </c>
      <c r="S1792" t="b">
        <v>0</v>
      </c>
      <c r="T1792" t="s">
        <v>87</v>
      </c>
      <c r="U1792" t="b">
        <v>0</v>
      </c>
      <c r="V1792" t="s">
        <v>136</v>
      </c>
      <c r="W1792" s="1">
        <v>44655.754236111112</v>
      </c>
      <c r="X1792">
        <v>420</v>
      </c>
      <c r="Y1792">
        <v>21</v>
      </c>
      <c r="Z1792">
        <v>0</v>
      </c>
      <c r="AA1792">
        <v>21</v>
      </c>
      <c r="AB1792">
        <v>0</v>
      </c>
      <c r="AC1792">
        <v>3</v>
      </c>
      <c r="AD1792">
        <v>7</v>
      </c>
      <c r="AE1792">
        <v>0</v>
      </c>
      <c r="AF1792">
        <v>0</v>
      </c>
      <c r="AG1792">
        <v>0</v>
      </c>
      <c r="AH1792" t="s">
        <v>102</v>
      </c>
      <c r="AI1792" s="1">
        <v>44655.787986111114</v>
      </c>
      <c r="AJ1792">
        <v>80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7</v>
      </c>
      <c r="AQ1792">
        <v>0</v>
      </c>
      <c r="AR1792">
        <v>0</v>
      </c>
      <c r="AS1792">
        <v>0</v>
      </c>
      <c r="AT1792" t="s">
        <v>87</v>
      </c>
      <c r="AU1792" t="s">
        <v>87</v>
      </c>
      <c r="AV1792" t="s">
        <v>87</v>
      </c>
      <c r="AW1792" t="s">
        <v>87</v>
      </c>
      <c r="AX1792" t="s">
        <v>87</v>
      </c>
      <c r="AY1792" t="s">
        <v>87</v>
      </c>
      <c r="AZ1792" t="s">
        <v>87</v>
      </c>
      <c r="BA1792" t="s">
        <v>87</v>
      </c>
      <c r="BB1792" t="s">
        <v>87</v>
      </c>
      <c r="BC1792" t="s">
        <v>87</v>
      </c>
      <c r="BD1792" t="s">
        <v>87</v>
      </c>
      <c r="BE1792" t="s">
        <v>87</v>
      </c>
    </row>
    <row r="1793" spans="1:57" hidden="1" x14ac:dyDescent="0.45">
      <c r="A1793" t="s">
        <v>3817</v>
      </c>
      <c r="B1793" t="s">
        <v>79</v>
      </c>
      <c r="C1793" t="s">
        <v>3774</v>
      </c>
      <c r="D1793" t="s">
        <v>81</v>
      </c>
      <c r="E1793" s="2" t="str">
        <f t="shared" si="43"/>
        <v>FX220312246</v>
      </c>
      <c r="F1793" t="s">
        <v>19</v>
      </c>
      <c r="G1793" t="s">
        <v>19</v>
      </c>
      <c r="H1793" t="s">
        <v>82</v>
      </c>
      <c r="I1793" t="s">
        <v>3818</v>
      </c>
      <c r="J1793">
        <v>28</v>
      </c>
      <c r="K1793" t="s">
        <v>84</v>
      </c>
      <c r="L1793" t="s">
        <v>85</v>
      </c>
      <c r="M1793" t="s">
        <v>86</v>
      </c>
      <c r="N1793">
        <v>2</v>
      </c>
      <c r="O1793" s="1">
        <v>44655.748067129629</v>
      </c>
      <c r="P1793" s="1">
        <v>44655.789317129631</v>
      </c>
      <c r="Q1793">
        <v>3150</v>
      </c>
      <c r="R1793">
        <v>414</v>
      </c>
      <c r="S1793" t="b">
        <v>0</v>
      </c>
      <c r="T1793" t="s">
        <v>87</v>
      </c>
      <c r="U1793" t="b">
        <v>0</v>
      </c>
      <c r="V1793" t="s">
        <v>531</v>
      </c>
      <c r="W1793" s="1">
        <v>44655.753854166665</v>
      </c>
      <c r="X1793">
        <v>274</v>
      </c>
      <c r="Y1793">
        <v>21</v>
      </c>
      <c r="Z1793">
        <v>0</v>
      </c>
      <c r="AA1793">
        <v>21</v>
      </c>
      <c r="AB1793">
        <v>0</v>
      </c>
      <c r="AC1793">
        <v>2</v>
      </c>
      <c r="AD1793">
        <v>7</v>
      </c>
      <c r="AE1793">
        <v>0</v>
      </c>
      <c r="AF1793">
        <v>0</v>
      </c>
      <c r="AG1793">
        <v>0</v>
      </c>
      <c r="AH1793" t="s">
        <v>115</v>
      </c>
      <c r="AI1793" s="1">
        <v>44655.789317129631</v>
      </c>
      <c r="AJ1793">
        <v>140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7</v>
      </c>
      <c r="AQ1793">
        <v>0</v>
      </c>
      <c r="AR1793">
        <v>0</v>
      </c>
      <c r="AS1793">
        <v>0</v>
      </c>
      <c r="AT1793" t="s">
        <v>87</v>
      </c>
      <c r="AU1793" t="s">
        <v>87</v>
      </c>
      <c r="AV1793" t="s">
        <v>87</v>
      </c>
      <c r="AW1793" t="s">
        <v>87</v>
      </c>
      <c r="AX1793" t="s">
        <v>87</v>
      </c>
      <c r="AY1793" t="s">
        <v>87</v>
      </c>
      <c r="AZ1793" t="s">
        <v>87</v>
      </c>
      <c r="BA1793" t="s">
        <v>87</v>
      </c>
      <c r="BB1793" t="s">
        <v>87</v>
      </c>
      <c r="BC1793" t="s">
        <v>87</v>
      </c>
      <c r="BD1793" t="s">
        <v>87</v>
      </c>
      <c r="BE1793" t="s">
        <v>87</v>
      </c>
    </row>
    <row r="1794" spans="1:57" hidden="1" x14ac:dyDescent="0.45">
      <c r="A1794" t="s">
        <v>3819</v>
      </c>
      <c r="B1794" t="s">
        <v>79</v>
      </c>
      <c r="C1794" t="s">
        <v>3774</v>
      </c>
      <c r="D1794" t="s">
        <v>81</v>
      </c>
      <c r="E1794" s="2" t="str">
        <f t="shared" si="43"/>
        <v>FX220312246</v>
      </c>
      <c r="F1794" t="s">
        <v>19</v>
      </c>
      <c r="G1794" t="s">
        <v>19</v>
      </c>
      <c r="H1794" t="s">
        <v>82</v>
      </c>
      <c r="I1794" t="s">
        <v>3820</v>
      </c>
      <c r="J1794">
        <v>32</v>
      </c>
      <c r="K1794" t="s">
        <v>84</v>
      </c>
      <c r="L1794" t="s">
        <v>85</v>
      </c>
      <c r="M1794" t="s">
        <v>86</v>
      </c>
      <c r="N1794">
        <v>2</v>
      </c>
      <c r="O1794" s="1">
        <v>44655.748263888891</v>
      </c>
      <c r="P1794" s="1">
        <v>44655.788368055553</v>
      </c>
      <c r="Q1794">
        <v>3184</v>
      </c>
      <c r="R1794">
        <v>281</v>
      </c>
      <c r="S1794" t="b">
        <v>0</v>
      </c>
      <c r="T1794" t="s">
        <v>87</v>
      </c>
      <c r="U1794" t="b">
        <v>0</v>
      </c>
      <c r="V1794" t="s">
        <v>189</v>
      </c>
      <c r="W1794" s="1">
        <v>44655.755312499998</v>
      </c>
      <c r="X1794">
        <v>207</v>
      </c>
      <c r="Y1794">
        <v>27</v>
      </c>
      <c r="Z1794">
        <v>0</v>
      </c>
      <c r="AA1794">
        <v>27</v>
      </c>
      <c r="AB1794">
        <v>0</v>
      </c>
      <c r="AC1794">
        <v>5</v>
      </c>
      <c r="AD1794">
        <v>5</v>
      </c>
      <c r="AE1794">
        <v>0</v>
      </c>
      <c r="AF1794">
        <v>0</v>
      </c>
      <c r="AG1794">
        <v>0</v>
      </c>
      <c r="AH1794" t="s">
        <v>102</v>
      </c>
      <c r="AI1794" s="1">
        <v>44655.788368055553</v>
      </c>
      <c r="AJ1794">
        <v>32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5</v>
      </c>
      <c r="AQ1794">
        <v>0</v>
      </c>
      <c r="AR1794">
        <v>0</v>
      </c>
      <c r="AS1794">
        <v>0</v>
      </c>
      <c r="AT1794" t="s">
        <v>87</v>
      </c>
      <c r="AU1794" t="s">
        <v>87</v>
      </c>
      <c r="AV1794" t="s">
        <v>87</v>
      </c>
      <c r="AW1794" t="s">
        <v>87</v>
      </c>
      <c r="AX1794" t="s">
        <v>87</v>
      </c>
      <c r="AY1794" t="s">
        <v>87</v>
      </c>
      <c r="AZ1794" t="s">
        <v>87</v>
      </c>
      <c r="BA1794" t="s">
        <v>87</v>
      </c>
      <c r="BB1794" t="s">
        <v>87</v>
      </c>
      <c r="BC1794" t="s">
        <v>87</v>
      </c>
      <c r="BD1794" t="s">
        <v>87</v>
      </c>
      <c r="BE1794" t="s">
        <v>87</v>
      </c>
    </row>
    <row r="1795" spans="1:57" hidden="1" x14ac:dyDescent="0.45">
      <c r="A1795" t="s">
        <v>3821</v>
      </c>
      <c r="B1795" t="s">
        <v>79</v>
      </c>
      <c r="C1795" t="s">
        <v>3774</v>
      </c>
      <c r="D1795" t="s">
        <v>81</v>
      </c>
      <c r="E1795" s="2" t="str">
        <f t="shared" si="43"/>
        <v>FX220312246</v>
      </c>
      <c r="F1795" t="s">
        <v>19</v>
      </c>
      <c r="G1795" t="s">
        <v>19</v>
      </c>
      <c r="H1795" t="s">
        <v>82</v>
      </c>
      <c r="I1795" t="s">
        <v>3822</v>
      </c>
      <c r="J1795">
        <v>32</v>
      </c>
      <c r="K1795" t="s">
        <v>84</v>
      </c>
      <c r="L1795" t="s">
        <v>85</v>
      </c>
      <c r="M1795" t="s">
        <v>86</v>
      </c>
      <c r="N1795">
        <v>2</v>
      </c>
      <c r="O1795" s="1">
        <v>44655.748402777775</v>
      </c>
      <c r="P1795" s="1">
        <v>44655.78869212963</v>
      </c>
      <c r="Q1795">
        <v>3265</v>
      </c>
      <c r="R1795">
        <v>216</v>
      </c>
      <c r="S1795" t="b">
        <v>0</v>
      </c>
      <c r="T1795" t="s">
        <v>87</v>
      </c>
      <c r="U1795" t="b">
        <v>0</v>
      </c>
      <c r="V1795" t="s">
        <v>148</v>
      </c>
      <c r="W1795" s="1">
        <v>44655.753900462965</v>
      </c>
      <c r="X1795">
        <v>189</v>
      </c>
      <c r="Y1795">
        <v>27</v>
      </c>
      <c r="Z1795">
        <v>0</v>
      </c>
      <c r="AA1795">
        <v>27</v>
      </c>
      <c r="AB1795">
        <v>0</v>
      </c>
      <c r="AC1795">
        <v>3</v>
      </c>
      <c r="AD1795">
        <v>5</v>
      </c>
      <c r="AE1795">
        <v>0</v>
      </c>
      <c r="AF1795">
        <v>0</v>
      </c>
      <c r="AG1795">
        <v>0</v>
      </c>
      <c r="AH1795" t="s">
        <v>102</v>
      </c>
      <c r="AI1795" s="1">
        <v>44655.78869212963</v>
      </c>
      <c r="AJ1795">
        <v>27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5</v>
      </c>
      <c r="AQ1795">
        <v>0</v>
      </c>
      <c r="AR1795">
        <v>0</v>
      </c>
      <c r="AS1795">
        <v>0</v>
      </c>
      <c r="AT1795" t="s">
        <v>87</v>
      </c>
      <c r="AU1795" t="s">
        <v>87</v>
      </c>
      <c r="AV1795" t="s">
        <v>87</v>
      </c>
      <c r="AW1795" t="s">
        <v>87</v>
      </c>
      <c r="AX1795" t="s">
        <v>87</v>
      </c>
      <c r="AY1795" t="s">
        <v>87</v>
      </c>
      <c r="AZ1795" t="s">
        <v>87</v>
      </c>
      <c r="BA1795" t="s">
        <v>87</v>
      </c>
      <c r="BB1795" t="s">
        <v>87</v>
      </c>
      <c r="BC1795" t="s">
        <v>87</v>
      </c>
      <c r="BD1795" t="s">
        <v>87</v>
      </c>
      <c r="BE1795" t="s">
        <v>87</v>
      </c>
    </row>
    <row r="1796" spans="1:57" hidden="1" x14ac:dyDescent="0.45">
      <c r="A1796" t="s">
        <v>3823</v>
      </c>
      <c r="B1796" t="s">
        <v>79</v>
      </c>
      <c r="C1796" t="s">
        <v>3774</v>
      </c>
      <c r="D1796" t="s">
        <v>81</v>
      </c>
      <c r="E1796" s="2" t="str">
        <f t="shared" si="43"/>
        <v>FX220312246</v>
      </c>
      <c r="F1796" t="s">
        <v>19</v>
      </c>
      <c r="G1796" t="s">
        <v>19</v>
      </c>
      <c r="H1796" t="s">
        <v>82</v>
      </c>
      <c r="I1796" t="s">
        <v>3824</v>
      </c>
      <c r="J1796">
        <v>87</v>
      </c>
      <c r="K1796" t="s">
        <v>84</v>
      </c>
      <c r="L1796" t="s">
        <v>85</v>
      </c>
      <c r="M1796" t="s">
        <v>86</v>
      </c>
      <c r="N1796">
        <v>2</v>
      </c>
      <c r="O1796" s="1">
        <v>44655.748506944445</v>
      </c>
      <c r="P1796" s="1">
        <v>44655.792326388888</v>
      </c>
      <c r="Q1796">
        <v>2033</v>
      </c>
      <c r="R1796">
        <v>1753</v>
      </c>
      <c r="S1796" t="b">
        <v>0</v>
      </c>
      <c r="T1796" t="s">
        <v>87</v>
      </c>
      <c r="U1796" t="b">
        <v>0</v>
      </c>
      <c r="V1796" t="s">
        <v>196</v>
      </c>
      <c r="W1796" s="1">
        <v>44655.769282407404</v>
      </c>
      <c r="X1796">
        <v>1484</v>
      </c>
      <c r="Y1796">
        <v>74</v>
      </c>
      <c r="Z1796">
        <v>0</v>
      </c>
      <c r="AA1796">
        <v>74</v>
      </c>
      <c r="AB1796">
        <v>0</v>
      </c>
      <c r="AC1796">
        <v>65</v>
      </c>
      <c r="AD1796">
        <v>13</v>
      </c>
      <c r="AE1796">
        <v>0</v>
      </c>
      <c r="AF1796">
        <v>0</v>
      </c>
      <c r="AG1796">
        <v>0</v>
      </c>
      <c r="AH1796" t="s">
        <v>115</v>
      </c>
      <c r="AI1796" s="1">
        <v>44655.792326388888</v>
      </c>
      <c r="AJ1796">
        <v>259</v>
      </c>
      <c r="AK1796">
        <v>2</v>
      </c>
      <c r="AL1796">
        <v>0</v>
      </c>
      <c r="AM1796">
        <v>2</v>
      </c>
      <c r="AN1796">
        <v>0</v>
      </c>
      <c r="AO1796">
        <v>2</v>
      </c>
      <c r="AP1796">
        <v>11</v>
      </c>
      <c r="AQ1796">
        <v>0</v>
      </c>
      <c r="AR1796">
        <v>0</v>
      </c>
      <c r="AS1796">
        <v>0</v>
      </c>
      <c r="AT1796" t="s">
        <v>87</v>
      </c>
      <c r="AU1796" t="s">
        <v>87</v>
      </c>
      <c r="AV1796" t="s">
        <v>87</v>
      </c>
      <c r="AW1796" t="s">
        <v>87</v>
      </c>
      <c r="AX1796" t="s">
        <v>87</v>
      </c>
      <c r="AY1796" t="s">
        <v>87</v>
      </c>
      <c r="AZ1796" t="s">
        <v>87</v>
      </c>
      <c r="BA1796" t="s">
        <v>87</v>
      </c>
      <c r="BB1796" t="s">
        <v>87</v>
      </c>
      <c r="BC1796" t="s">
        <v>87</v>
      </c>
      <c r="BD1796" t="s">
        <v>87</v>
      </c>
      <c r="BE1796" t="s">
        <v>87</v>
      </c>
    </row>
    <row r="1797" spans="1:57" hidden="1" x14ac:dyDescent="0.45">
      <c r="A1797" t="s">
        <v>3825</v>
      </c>
      <c r="B1797" t="s">
        <v>79</v>
      </c>
      <c r="C1797" t="s">
        <v>3774</v>
      </c>
      <c r="D1797" t="s">
        <v>81</v>
      </c>
      <c r="E1797" s="2" t="str">
        <f t="shared" si="43"/>
        <v>FX220312246</v>
      </c>
      <c r="F1797" t="s">
        <v>19</v>
      </c>
      <c r="G1797" t="s">
        <v>19</v>
      </c>
      <c r="H1797" t="s">
        <v>82</v>
      </c>
      <c r="I1797" t="s">
        <v>3826</v>
      </c>
      <c r="J1797">
        <v>84</v>
      </c>
      <c r="K1797" t="s">
        <v>84</v>
      </c>
      <c r="L1797" t="s">
        <v>85</v>
      </c>
      <c r="M1797" t="s">
        <v>86</v>
      </c>
      <c r="N1797">
        <v>2</v>
      </c>
      <c r="O1797" s="1">
        <v>44655.748715277776</v>
      </c>
      <c r="P1797" s="1">
        <v>44655.963726851849</v>
      </c>
      <c r="Q1797">
        <v>17444</v>
      </c>
      <c r="R1797">
        <v>1133</v>
      </c>
      <c r="S1797" t="b">
        <v>0</v>
      </c>
      <c r="T1797" t="s">
        <v>87</v>
      </c>
      <c r="U1797" t="b">
        <v>0</v>
      </c>
      <c r="V1797" t="s">
        <v>531</v>
      </c>
      <c r="W1797" s="1">
        <v>44655.757476851853</v>
      </c>
      <c r="X1797">
        <v>313</v>
      </c>
      <c r="Y1797">
        <v>0</v>
      </c>
      <c r="Z1797">
        <v>0</v>
      </c>
      <c r="AA1797">
        <v>0</v>
      </c>
      <c r="AB1797">
        <v>79</v>
      </c>
      <c r="AC1797">
        <v>1</v>
      </c>
      <c r="AD1797">
        <v>84</v>
      </c>
      <c r="AE1797">
        <v>0</v>
      </c>
      <c r="AF1797">
        <v>0</v>
      </c>
      <c r="AG1797">
        <v>0</v>
      </c>
      <c r="AH1797" t="s">
        <v>240</v>
      </c>
      <c r="AI1797" s="1">
        <v>44655.963726851849</v>
      </c>
      <c r="AJ1797">
        <v>296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84</v>
      </c>
      <c r="AQ1797">
        <v>0</v>
      </c>
      <c r="AR1797">
        <v>0</v>
      </c>
      <c r="AS1797">
        <v>0</v>
      </c>
      <c r="AT1797" t="s">
        <v>87</v>
      </c>
      <c r="AU1797" t="s">
        <v>87</v>
      </c>
      <c r="AV1797" t="s">
        <v>87</v>
      </c>
      <c r="AW1797" t="s">
        <v>87</v>
      </c>
      <c r="AX1797" t="s">
        <v>87</v>
      </c>
      <c r="AY1797" t="s">
        <v>87</v>
      </c>
      <c r="AZ1797" t="s">
        <v>87</v>
      </c>
      <c r="BA1797" t="s">
        <v>87</v>
      </c>
      <c r="BB1797" t="s">
        <v>87</v>
      </c>
      <c r="BC1797" t="s">
        <v>87</v>
      </c>
      <c r="BD1797" t="s">
        <v>87</v>
      </c>
      <c r="BE1797" t="s">
        <v>87</v>
      </c>
    </row>
    <row r="1798" spans="1:57" hidden="1" x14ac:dyDescent="0.45">
      <c r="A1798" t="s">
        <v>3827</v>
      </c>
      <c r="B1798" t="s">
        <v>79</v>
      </c>
      <c r="C1798" t="s">
        <v>3774</v>
      </c>
      <c r="D1798" t="s">
        <v>81</v>
      </c>
      <c r="E1798" s="2" t="str">
        <f t="shared" si="43"/>
        <v>FX220312246</v>
      </c>
      <c r="F1798" t="s">
        <v>19</v>
      </c>
      <c r="G1798" t="s">
        <v>19</v>
      </c>
      <c r="H1798" t="s">
        <v>82</v>
      </c>
      <c r="I1798" t="s">
        <v>3828</v>
      </c>
      <c r="J1798">
        <v>59</v>
      </c>
      <c r="K1798" t="s">
        <v>84</v>
      </c>
      <c r="L1798" t="s">
        <v>85</v>
      </c>
      <c r="M1798" t="s">
        <v>86</v>
      </c>
      <c r="N1798">
        <v>2</v>
      </c>
      <c r="O1798" s="1">
        <v>44655.748784722222</v>
      </c>
      <c r="P1798" s="1">
        <v>44655.792800925927</v>
      </c>
      <c r="Q1798">
        <v>2677</v>
      </c>
      <c r="R1798">
        <v>1126</v>
      </c>
      <c r="S1798" t="b">
        <v>0</v>
      </c>
      <c r="T1798" t="s">
        <v>87</v>
      </c>
      <c r="U1798" t="b">
        <v>0</v>
      </c>
      <c r="V1798" t="s">
        <v>133</v>
      </c>
      <c r="W1798" s="1">
        <v>44655.762291666666</v>
      </c>
      <c r="X1798">
        <v>861</v>
      </c>
      <c r="Y1798">
        <v>59</v>
      </c>
      <c r="Z1798">
        <v>0</v>
      </c>
      <c r="AA1798">
        <v>59</v>
      </c>
      <c r="AB1798">
        <v>0</v>
      </c>
      <c r="AC1798">
        <v>16</v>
      </c>
      <c r="AD1798">
        <v>0</v>
      </c>
      <c r="AE1798">
        <v>0</v>
      </c>
      <c r="AF1798">
        <v>0</v>
      </c>
      <c r="AG1798">
        <v>0</v>
      </c>
      <c r="AH1798" t="s">
        <v>99</v>
      </c>
      <c r="AI1798" s="1">
        <v>44655.792800925927</v>
      </c>
      <c r="AJ1798">
        <v>265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 t="s">
        <v>87</v>
      </c>
      <c r="AU1798" t="s">
        <v>87</v>
      </c>
      <c r="AV1798" t="s">
        <v>87</v>
      </c>
      <c r="AW1798" t="s">
        <v>87</v>
      </c>
      <c r="AX1798" t="s">
        <v>87</v>
      </c>
      <c r="AY1798" t="s">
        <v>87</v>
      </c>
      <c r="AZ1798" t="s">
        <v>87</v>
      </c>
      <c r="BA1798" t="s">
        <v>87</v>
      </c>
      <c r="BB1798" t="s">
        <v>87</v>
      </c>
      <c r="BC1798" t="s">
        <v>87</v>
      </c>
      <c r="BD1798" t="s">
        <v>87</v>
      </c>
      <c r="BE1798" t="s">
        <v>87</v>
      </c>
    </row>
    <row r="1799" spans="1:57" hidden="1" x14ac:dyDescent="0.45">
      <c r="A1799" t="s">
        <v>3829</v>
      </c>
      <c r="B1799" t="s">
        <v>79</v>
      </c>
      <c r="C1799" t="s">
        <v>3774</v>
      </c>
      <c r="D1799" t="s">
        <v>81</v>
      </c>
      <c r="E1799" s="2" t="str">
        <f t="shared" si="43"/>
        <v>FX220312246</v>
      </c>
      <c r="F1799" t="s">
        <v>19</v>
      </c>
      <c r="G1799" t="s">
        <v>19</v>
      </c>
      <c r="H1799" t="s">
        <v>82</v>
      </c>
      <c r="I1799" t="s">
        <v>3830</v>
      </c>
      <c r="J1799">
        <v>59</v>
      </c>
      <c r="K1799" t="s">
        <v>84</v>
      </c>
      <c r="L1799" t="s">
        <v>85</v>
      </c>
      <c r="M1799" t="s">
        <v>86</v>
      </c>
      <c r="N1799">
        <v>2</v>
      </c>
      <c r="O1799" s="1">
        <v>44655.748807870368</v>
      </c>
      <c r="P1799" s="1">
        <v>44655.791412037041</v>
      </c>
      <c r="Q1799">
        <v>3267</v>
      </c>
      <c r="R1799">
        <v>414</v>
      </c>
      <c r="S1799" t="b">
        <v>0</v>
      </c>
      <c r="T1799" t="s">
        <v>87</v>
      </c>
      <c r="U1799" t="b">
        <v>0</v>
      </c>
      <c r="V1799" t="s">
        <v>130</v>
      </c>
      <c r="W1799" s="1">
        <v>44655.757581018515</v>
      </c>
      <c r="X1799">
        <v>335</v>
      </c>
      <c r="Y1799">
        <v>54</v>
      </c>
      <c r="Z1799">
        <v>0</v>
      </c>
      <c r="AA1799">
        <v>54</v>
      </c>
      <c r="AB1799">
        <v>0</v>
      </c>
      <c r="AC1799">
        <v>14</v>
      </c>
      <c r="AD1799">
        <v>5</v>
      </c>
      <c r="AE1799">
        <v>0</v>
      </c>
      <c r="AF1799">
        <v>0</v>
      </c>
      <c r="AG1799">
        <v>0</v>
      </c>
      <c r="AH1799" t="s">
        <v>102</v>
      </c>
      <c r="AI1799" s="1">
        <v>44655.791412037041</v>
      </c>
      <c r="AJ1799">
        <v>79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5</v>
      </c>
      <c r="AQ1799">
        <v>0</v>
      </c>
      <c r="AR1799">
        <v>0</v>
      </c>
      <c r="AS1799">
        <v>0</v>
      </c>
      <c r="AT1799" t="s">
        <v>87</v>
      </c>
      <c r="AU1799" t="s">
        <v>87</v>
      </c>
      <c r="AV1799" t="s">
        <v>87</v>
      </c>
      <c r="AW1799" t="s">
        <v>87</v>
      </c>
      <c r="AX1799" t="s">
        <v>87</v>
      </c>
      <c r="AY1799" t="s">
        <v>87</v>
      </c>
      <c r="AZ1799" t="s">
        <v>87</v>
      </c>
      <c r="BA1799" t="s">
        <v>87</v>
      </c>
      <c r="BB1799" t="s">
        <v>87</v>
      </c>
      <c r="BC1799" t="s">
        <v>87</v>
      </c>
      <c r="BD1799" t="s">
        <v>87</v>
      </c>
      <c r="BE1799" t="s">
        <v>87</v>
      </c>
    </row>
    <row r="1800" spans="1:57" hidden="1" x14ac:dyDescent="0.45">
      <c r="A1800" t="s">
        <v>3831</v>
      </c>
      <c r="B1800" t="s">
        <v>79</v>
      </c>
      <c r="C1800" t="s">
        <v>3504</v>
      </c>
      <c r="D1800" t="s">
        <v>81</v>
      </c>
      <c r="E1800" s="2" t="str">
        <f>HYPERLINK("capsilon://?command=openfolder&amp;siteaddress=FAM.docvelocity-na8.net&amp;folderid=FXE6254314-81B4-39B1-3CF4-FF29FDE6E6E1","FX22015447")</f>
        <v>FX22015447</v>
      </c>
      <c r="F1800" t="s">
        <v>19</v>
      </c>
      <c r="G1800" t="s">
        <v>19</v>
      </c>
      <c r="H1800" t="s">
        <v>82</v>
      </c>
      <c r="I1800" t="s">
        <v>3832</v>
      </c>
      <c r="J1800">
        <v>79</v>
      </c>
      <c r="K1800" t="s">
        <v>84</v>
      </c>
      <c r="L1800" t="s">
        <v>85</v>
      </c>
      <c r="M1800" t="s">
        <v>86</v>
      </c>
      <c r="N1800">
        <v>2</v>
      </c>
      <c r="O1800" s="1">
        <v>44679.407500000001</v>
      </c>
      <c r="P1800" s="1">
        <v>44679.433333333334</v>
      </c>
      <c r="Q1800">
        <v>1776</v>
      </c>
      <c r="R1800">
        <v>456</v>
      </c>
      <c r="S1800" t="b">
        <v>0</v>
      </c>
      <c r="T1800" t="s">
        <v>87</v>
      </c>
      <c r="U1800" t="b">
        <v>0</v>
      </c>
      <c r="V1800" t="s">
        <v>424</v>
      </c>
      <c r="W1800" s="1">
        <v>44679.431574074071</v>
      </c>
      <c r="X1800">
        <v>329</v>
      </c>
      <c r="Y1800">
        <v>74</v>
      </c>
      <c r="Z1800">
        <v>0</v>
      </c>
      <c r="AA1800">
        <v>74</v>
      </c>
      <c r="AB1800">
        <v>0</v>
      </c>
      <c r="AC1800">
        <v>4</v>
      </c>
      <c r="AD1800">
        <v>5</v>
      </c>
      <c r="AE1800">
        <v>0</v>
      </c>
      <c r="AF1800">
        <v>0</v>
      </c>
      <c r="AG1800">
        <v>0</v>
      </c>
      <c r="AH1800" t="s">
        <v>413</v>
      </c>
      <c r="AI1800" s="1">
        <v>44679.433333333334</v>
      </c>
      <c r="AJ1800">
        <v>119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5</v>
      </c>
      <c r="AQ1800">
        <v>0</v>
      </c>
      <c r="AR1800">
        <v>0</v>
      </c>
      <c r="AS1800">
        <v>0</v>
      </c>
      <c r="AT1800" t="s">
        <v>87</v>
      </c>
      <c r="AU1800" t="s">
        <v>87</v>
      </c>
      <c r="AV1800" t="s">
        <v>87</v>
      </c>
      <c r="AW1800" t="s">
        <v>87</v>
      </c>
      <c r="AX1800" t="s">
        <v>87</v>
      </c>
      <c r="AY1800" t="s">
        <v>87</v>
      </c>
      <c r="AZ1800" t="s">
        <v>87</v>
      </c>
      <c r="BA1800" t="s">
        <v>87</v>
      </c>
      <c r="BB1800" t="s">
        <v>87</v>
      </c>
      <c r="BC1800" t="s">
        <v>87</v>
      </c>
      <c r="BD1800" t="s">
        <v>87</v>
      </c>
      <c r="BE1800" t="s">
        <v>87</v>
      </c>
    </row>
    <row r="1801" spans="1:57" hidden="1" x14ac:dyDescent="0.45">
      <c r="A1801" t="s">
        <v>3833</v>
      </c>
      <c r="B1801" t="s">
        <v>79</v>
      </c>
      <c r="C1801" t="s">
        <v>2721</v>
      </c>
      <c r="D1801" t="s">
        <v>81</v>
      </c>
      <c r="E1801" s="2" t="str">
        <f>HYPERLINK("capsilon://?command=openfolder&amp;siteaddress=FAM.docvelocity-na8.net&amp;folderid=FX375EA181-92E5-7F11-DC73-D176BBDAFDD3","FX22047211")</f>
        <v>FX22047211</v>
      </c>
      <c r="F1801" t="s">
        <v>19</v>
      </c>
      <c r="G1801" t="s">
        <v>19</v>
      </c>
      <c r="H1801" t="s">
        <v>82</v>
      </c>
      <c r="I1801" t="s">
        <v>3834</v>
      </c>
      <c r="J1801">
        <v>0</v>
      </c>
      <c r="K1801" t="s">
        <v>84</v>
      </c>
      <c r="L1801" t="s">
        <v>85</v>
      </c>
      <c r="M1801" t="s">
        <v>86</v>
      </c>
      <c r="N1801">
        <v>2</v>
      </c>
      <c r="O1801" s="1">
        <v>44679.407800925925</v>
      </c>
      <c r="P1801" s="1">
        <v>44679.434062499997</v>
      </c>
      <c r="Q1801">
        <v>2047</v>
      </c>
      <c r="R1801">
        <v>222</v>
      </c>
      <c r="S1801" t="b">
        <v>0</v>
      </c>
      <c r="T1801" t="s">
        <v>87</v>
      </c>
      <c r="U1801" t="b">
        <v>0</v>
      </c>
      <c r="V1801" t="s">
        <v>407</v>
      </c>
      <c r="W1801" s="1">
        <v>44679.432546296295</v>
      </c>
      <c r="X1801">
        <v>160</v>
      </c>
      <c r="Y1801">
        <v>9</v>
      </c>
      <c r="Z1801">
        <v>0</v>
      </c>
      <c r="AA1801">
        <v>9</v>
      </c>
      <c r="AB1801">
        <v>0</v>
      </c>
      <c r="AC1801">
        <v>2</v>
      </c>
      <c r="AD1801">
        <v>-9</v>
      </c>
      <c r="AE1801">
        <v>0</v>
      </c>
      <c r="AF1801">
        <v>0</v>
      </c>
      <c r="AG1801">
        <v>0</v>
      </c>
      <c r="AH1801" t="s">
        <v>413</v>
      </c>
      <c r="AI1801" s="1">
        <v>44679.434062499997</v>
      </c>
      <c r="AJ1801">
        <v>62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-9</v>
      </c>
      <c r="AQ1801">
        <v>0</v>
      </c>
      <c r="AR1801">
        <v>0</v>
      </c>
      <c r="AS1801">
        <v>0</v>
      </c>
      <c r="AT1801" t="s">
        <v>87</v>
      </c>
      <c r="AU1801" t="s">
        <v>87</v>
      </c>
      <c r="AV1801" t="s">
        <v>87</v>
      </c>
      <c r="AW1801" t="s">
        <v>87</v>
      </c>
      <c r="AX1801" t="s">
        <v>87</v>
      </c>
      <c r="AY1801" t="s">
        <v>87</v>
      </c>
      <c r="AZ1801" t="s">
        <v>87</v>
      </c>
      <c r="BA1801" t="s">
        <v>87</v>
      </c>
      <c r="BB1801" t="s">
        <v>87</v>
      </c>
      <c r="BC1801" t="s">
        <v>87</v>
      </c>
      <c r="BD1801" t="s">
        <v>87</v>
      </c>
      <c r="BE1801" t="s">
        <v>87</v>
      </c>
    </row>
    <row r="1802" spans="1:57" hidden="1" x14ac:dyDescent="0.45">
      <c r="A1802" t="s">
        <v>3835</v>
      </c>
      <c r="B1802" t="s">
        <v>79</v>
      </c>
      <c r="C1802" t="s">
        <v>2721</v>
      </c>
      <c r="D1802" t="s">
        <v>81</v>
      </c>
      <c r="E1802" s="2" t="str">
        <f>HYPERLINK("capsilon://?command=openfolder&amp;siteaddress=FAM.docvelocity-na8.net&amp;folderid=FX375EA181-92E5-7F11-DC73-D176BBDAFDD3","FX22047211")</f>
        <v>FX22047211</v>
      </c>
      <c r="F1802" t="s">
        <v>19</v>
      </c>
      <c r="G1802" t="s">
        <v>19</v>
      </c>
      <c r="H1802" t="s">
        <v>82</v>
      </c>
      <c r="I1802" t="s">
        <v>3836</v>
      </c>
      <c r="J1802">
        <v>0</v>
      </c>
      <c r="K1802" t="s">
        <v>84</v>
      </c>
      <c r="L1802" t="s">
        <v>85</v>
      </c>
      <c r="M1802" t="s">
        <v>86</v>
      </c>
      <c r="N1802">
        <v>2</v>
      </c>
      <c r="O1802" s="1">
        <v>44679.407962962963</v>
      </c>
      <c r="P1802" s="1">
        <v>44679.434675925928</v>
      </c>
      <c r="Q1802">
        <v>2144</v>
      </c>
      <c r="R1802">
        <v>164</v>
      </c>
      <c r="S1802" t="b">
        <v>0</v>
      </c>
      <c r="T1802" t="s">
        <v>87</v>
      </c>
      <c r="U1802" t="b">
        <v>0</v>
      </c>
      <c r="V1802" t="s">
        <v>424</v>
      </c>
      <c r="W1802" s="1">
        <v>44679.432881944442</v>
      </c>
      <c r="X1802">
        <v>112</v>
      </c>
      <c r="Y1802">
        <v>9</v>
      </c>
      <c r="Z1802">
        <v>0</v>
      </c>
      <c r="AA1802">
        <v>9</v>
      </c>
      <c r="AB1802">
        <v>0</v>
      </c>
      <c r="AC1802">
        <v>2</v>
      </c>
      <c r="AD1802">
        <v>-9</v>
      </c>
      <c r="AE1802">
        <v>0</v>
      </c>
      <c r="AF1802">
        <v>0</v>
      </c>
      <c r="AG1802">
        <v>0</v>
      </c>
      <c r="AH1802" t="s">
        <v>413</v>
      </c>
      <c r="AI1802" s="1">
        <v>44679.434675925928</v>
      </c>
      <c r="AJ1802">
        <v>52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-9</v>
      </c>
      <c r="AQ1802">
        <v>0</v>
      </c>
      <c r="AR1802">
        <v>0</v>
      </c>
      <c r="AS1802">
        <v>0</v>
      </c>
      <c r="AT1802" t="s">
        <v>87</v>
      </c>
      <c r="AU1802" t="s">
        <v>87</v>
      </c>
      <c r="AV1802" t="s">
        <v>87</v>
      </c>
      <c r="AW1802" t="s">
        <v>87</v>
      </c>
      <c r="AX1802" t="s">
        <v>87</v>
      </c>
      <c r="AY1802" t="s">
        <v>87</v>
      </c>
      <c r="AZ1802" t="s">
        <v>87</v>
      </c>
      <c r="BA1802" t="s">
        <v>87</v>
      </c>
      <c r="BB1802" t="s">
        <v>87</v>
      </c>
      <c r="BC1802" t="s">
        <v>87</v>
      </c>
      <c r="BD1802" t="s">
        <v>87</v>
      </c>
      <c r="BE1802" t="s">
        <v>87</v>
      </c>
    </row>
    <row r="1803" spans="1:57" hidden="1" x14ac:dyDescent="0.45">
      <c r="A1803" t="s">
        <v>3837</v>
      </c>
      <c r="B1803" t="s">
        <v>79</v>
      </c>
      <c r="C1803" t="s">
        <v>3774</v>
      </c>
      <c r="D1803" t="s">
        <v>81</v>
      </c>
      <c r="E1803" s="2" t="str">
        <f>HYPERLINK("capsilon://?command=openfolder&amp;siteaddress=FAM.docvelocity-na8.net&amp;folderid=FXE4A4A723-1671-2EE9-56A4-C55EADF63A85","FX220312246")</f>
        <v>FX220312246</v>
      </c>
      <c r="F1803" t="s">
        <v>19</v>
      </c>
      <c r="G1803" t="s">
        <v>19</v>
      </c>
      <c r="H1803" t="s">
        <v>82</v>
      </c>
      <c r="I1803" t="s">
        <v>3838</v>
      </c>
      <c r="J1803">
        <v>28</v>
      </c>
      <c r="K1803" t="s">
        <v>84</v>
      </c>
      <c r="L1803" t="s">
        <v>85</v>
      </c>
      <c r="M1803" t="s">
        <v>86</v>
      </c>
      <c r="N1803">
        <v>2</v>
      </c>
      <c r="O1803" s="1">
        <v>44655.749201388891</v>
      </c>
      <c r="P1803" s="1">
        <v>44655.792083333334</v>
      </c>
      <c r="Q1803">
        <v>3392</v>
      </c>
      <c r="R1803">
        <v>313</v>
      </c>
      <c r="S1803" t="b">
        <v>0</v>
      </c>
      <c r="T1803" t="s">
        <v>87</v>
      </c>
      <c r="U1803" t="b">
        <v>0</v>
      </c>
      <c r="V1803" t="s">
        <v>136</v>
      </c>
      <c r="W1803" s="1">
        <v>44655.757071759261</v>
      </c>
      <c r="X1803">
        <v>245</v>
      </c>
      <c r="Y1803">
        <v>21</v>
      </c>
      <c r="Z1803">
        <v>0</v>
      </c>
      <c r="AA1803">
        <v>21</v>
      </c>
      <c r="AB1803">
        <v>0</v>
      </c>
      <c r="AC1803">
        <v>1</v>
      </c>
      <c r="AD1803">
        <v>7</v>
      </c>
      <c r="AE1803">
        <v>0</v>
      </c>
      <c r="AF1803">
        <v>0</v>
      </c>
      <c r="AG1803">
        <v>0</v>
      </c>
      <c r="AH1803" t="s">
        <v>102</v>
      </c>
      <c r="AI1803" s="1">
        <v>44655.792083333334</v>
      </c>
      <c r="AJ1803">
        <v>57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7</v>
      </c>
      <c r="AQ1803">
        <v>0</v>
      </c>
      <c r="AR1803">
        <v>0</v>
      </c>
      <c r="AS1803">
        <v>0</v>
      </c>
      <c r="AT1803" t="s">
        <v>87</v>
      </c>
      <c r="AU1803" t="s">
        <v>87</v>
      </c>
      <c r="AV1803" t="s">
        <v>87</v>
      </c>
      <c r="AW1803" t="s">
        <v>87</v>
      </c>
      <c r="AX1803" t="s">
        <v>87</v>
      </c>
      <c r="AY1803" t="s">
        <v>87</v>
      </c>
      <c r="AZ1803" t="s">
        <v>87</v>
      </c>
      <c r="BA1803" t="s">
        <v>87</v>
      </c>
      <c r="BB1803" t="s">
        <v>87</v>
      </c>
      <c r="BC1803" t="s">
        <v>87</v>
      </c>
      <c r="BD1803" t="s">
        <v>87</v>
      </c>
      <c r="BE1803" t="s">
        <v>87</v>
      </c>
    </row>
    <row r="1804" spans="1:57" hidden="1" x14ac:dyDescent="0.45">
      <c r="A1804" t="s">
        <v>3839</v>
      </c>
      <c r="B1804" t="s">
        <v>79</v>
      </c>
      <c r="C1804" t="s">
        <v>3840</v>
      </c>
      <c r="D1804" t="s">
        <v>81</v>
      </c>
      <c r="E1804" s="2" t="str">
        <f>HYPERLINK("capsilon://?command=openfolder&amp;siteaddress=FAM.docvelocity-na8.net&amp;folderid=FXD6FE1E10-2A34-57A6-D072-8AD62DBA1C0F","FX22049492")</f>
        <v>FX22049492</v>
      </c>
      <c r="F1804" t="s">
        <v>19</v>
      </c>
      <c r="G1804" t="s">
        <v>19</v>
      </c>
      <c r="H1804" t="s">
        <v>82</v>
      </c>
      <c r="I1804" t="s">
        <v>3841</v>
      </c>
      <c r="J1804">
        <v>246</v>
      </c>
      <c r="K1804" t="s">
        <v>84</v>
      </c>
      <c r="L1804" t="s">
        <v>85</v>
      </c>
      <c r="M1804" t="s">
        <v>86</v>
      </c>
      <c r="N1804">
        <v>1</v>
      </c>
      <c r="O1804" s="1">
        <v>44679.412442129629</v>
      </c>
      <c r="P1804" s="1">
        <v>44679.440532407411</v>
      </c>
      <c r="Q1804">
        <v>1738</v>
      </c>
      <c r="R1804">
        <v>689</v>
      </c>
      <c r="S1804" t="b">
        <v>0</v>
      </c>
      <c r="T1804" t="s">
        <v>87</v>
      </c>
      <c r="U1804" t="b">
        <v>0</v>
      </c>
      <c r="V1804" t="s">
        <v>407</v>
      </c>
      <c r="W1804" s="1">
        <v>44679.440532407411</v>
      </c>
      <c r="X1804">
        <v>689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246</v>
      </c>
      <c r="AE1804">
        <v>213</v>
      </c>
      <c r="AF1804">
        <v>0</v>
      </c>
      <c r="AG1804">
        <v>8</v>
      </c>
      <c r="AH1804" t="s">
        <v>87</v>
      </c>
      <c r="AI1804" t="s">
        <v>87</v>
      </c>
      <c r="AJ1804" t="s">
        <v>87</v>
      </c>
      <c r="AK1804" t="s">
        <v>87</v>
      </c>
      <c r="AL1804" t="s">
        <v>87</v>
      </c>
      <c r="AM1804" t="s">
        <v>87</v>
      </c>
      <c r="AN1804" t="s">
        <v>87</v>
      </c>
      <c r="AO1804" t="s">
        <v>87</v>
      </c>
      <c r="AP1804" t="s">
        <v>87</v>
      </c>
      <c r="AQ1804" t="s">
        <v>87</v>
      </c>
      <c r="AR1804" t="s">
        <v>87</v>
      </c>
      <c r="AS1804" t="s">
        <v>87</v>
      </c>
      <c r="AT1804" t="s">
        <v>87</v>
      </c>
      <c r="AU1804" t="s">
        <v>87</v>
      </c>
      <c r="AV1804" t="s">
        <v>87</v>
      </c>
      <c r="AW1804" t="s">
        <v>87</v>
      </c>
      <c r="AX1804" t="s">
        <v>87</v>
      </c>
      <c r="AY1804" t="s">
        <v>87</v>
      </c>
      <c r="AZ1804" t="s">
        <v>87</v>
      </c>
      <c r="BA1804" t="s">
        <v>87</v>
      </c>
      <c r="BB1804" t="s">
        <v>87</v>
      </c>
      <c r="BC1804" t="s">
        <v>87</v>
      </c>
      <c r="BD1804" t="s">
        <v>87</v>
      </c>
      <c r="BE1804" t="s">
        <v>87</v>
      </c>
    </row>
    <row r="1805" spans="1:57" hidden="1" x14ac:dyDescent="0.45">
      <c r="A1805" t="s">
        <v>3842</v>
      </c>
      <c r="B1805" t="s">
        <v>79</v>
      </c>
      <c r="C1805" t="s">
        <v>3774</v>
      </c>
      <c r="D1805" t="s">
        <v>81</v>
      </c>
      <c r="E1805" s="2" t="str">
        <f>HYPERLINK("capsilon://?command=openfolder&amp;siteaddress=FAM.docvelocity-na8.net&amp;folderid=FXE4A4A723-1671-2EE9-56A4-C55EADF63A85","FX220312246")</f>
        <v>FX220312246</v>
      </c>
      <c r="F1805" t="s">
        <v>19</v>
      </c>
      <c r="G1805" t="s">
        <v>19</v>
      </c>
      <c r="H1805" t="s">
        <v>82</v>
      </c>
      <c r="I1805" t="s">
        <v>3843</v>
      </c>
      <c r="J1805">
        <v>28</v>
      </c>
      <c r="K1805" t="s">
        <v>84</v>
      </c>
      <c r="L1805" t="s">
        <v>85</v>
      </c>
      <c r="M1805" t="s">
        <v>86</v>
      </c>
      <c r="N1805">
        <v>2</v>
      </c>
      <c r="O1805" s="1">
        <v>44655.749479166669</v>
      </c>
      <c r="P1805" s="1">
        <v>44655.792719907404</v>
      </c>
      <c r="Q1805">
        <v>3258</v>
      </c>
      <c r="R1805">
        <v>478</v>
      </c>
      <c r="S1805" t="b">
        <v>0</v>
      </c>
      <c r="T1805" t="s">
        <v>87</v>
      </c>
      <c r="U1805" t="b">
        <v>0</v>
      </c>
      <c r="V1805" t="s">
        <v>189</v>
      </c>
      <c r="W1805" s="1">
        <v>44655.760231481479</v>
      </c>
      <c r="X1805">
        <v>424</v>
      </c>
      <c r="Y1805">
        <v>21</v>
      </c>
      <c r="Z1805">
        <v>0</v>
      </c>
      <c r="AA1805">
        <v>21</v>
      </c>
      <c r="AB1805">
        <v>0</v>
      </c>
      <c r="AC1805">
        <v>17</v>
      </c>
      <c r="AD1805">
        <v>7</v>
      </c>
      <c r="AE1805">
        <v>0</v>
      </c>
      <c r="AF1805">
        <v>0</v>
      </c>
      <c r="AG1805">
        <v>0</v>
      </c>
      <c r="AH1805" t="s">
        <v>102</v>
      </c>
      <c r="AI1805" s="1">
        <v>44655.792719907404</v>
      </c>
      <c r="AJ1805">
        <v>54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7</v>
      </c>
      <c r="AQ1805">
        <v>0</v>
      </c>
      <c r="AR1805">
        <v>0</v>
      </c>
      <c r="AS1805">
        <v>0</v>
      </c>
      <c r="AT1805" t="s">
        <v>87</v>
      </c>
      <c r="AU1805" t="s">
        <v>87</v>
      </c>
      <c r="AV1805" t="s">
        <v>87</v>
      </c>
      <c r="AW1805" t="s">
        <v>87</v>
      </c>
      <c r="AX1805" t="s">
        <v>87</v>
      </c>
      <c r="AY1805" t="s">
        <v>87</v>
      </c>
      <c r="AZ1805" t="s">
        <v>87</v>
      </c>
      <c r="BA1805" t="s">
        <v>87</v>
      </c>
      <c r="BB1805" t="s">
        <v>87</v>
      </c>
      <c r="BC1805" t="s">
        <v>87</v>
      </c>
      <c r="BD1805" t="s">
        <v>87</v>
      </c>
      <c r="BE1805" t="s">
        <v>87</v>
      </c>
    </row>
    <row r="1806" spans="1:57" hidden="1" x14ac:dyDescent="0.45">
      <c r="A1806" t="s">
        <v>3844</v>
      </c>
      <c r="B1806" t="s">
        <v>79</v>
      </c>
      <c r="C1806" t="s">
        <v>3845</v>
      </c>
      <c r="D1806" t="s">
        <v>81</v>
      </c>
      <c r="E1806" s="2" t="str">
        <f>HYPERLINK("capsilon://?command=openfolder&amp;siteaddress=FAM.docvelocity-na8.net&amp;folderid=FXC77B7BF9-F119-942B-0894-0D99DBAD1E85","FX220410053")</f>
        <v>FX220410053</v>
      </c>
      <c r="F1806" t="s">
        <v>19</v>
      </c>
      <c r="G1806" t="s">
        <v>19</v>
      </c>
      <c r="H1806" t="s">
        <v>82</v>
      </c>
      <c r="I1806" t="s">
        <v>3846</v>
      </c>
      <c r="J1806">
        <v>62</v>
      </c>
      <c r="K1806" t="s">
        <v>84</v>
      </c>
      <c r="L1806" t="s">
        <v>85</v>
      </c>
      <c r="M1806" t="s">
        <v>86</v>
      </c>
      <c r="N1806">
        <v>2</v>
      </c>
      <c r="O1806" s="1">
        <v>44679.416655092595</v>
      </c>
      <c r="P1806" s="1">
        <v>44679.448483796295</v>
      </c>
      <c r="Q1806">
        <v>1406</v>
      </c>
      <c r="R1806">
        <v>1344</v>
      </c>
      <c r="S1806" t="b">
        <v>0</v>
      </c>
      <c r="T1806" t="s">
        <v>87</v>
      </c>
      <c r="U1806" t="b">
        <v>0</v>
      </c>
      <c r="V1806" t="s">
        <v>424</v>
      </c>
      <c r="W1806" s="1">
        <v>44679.440567129626</v>
      </c>
      <c r="X1806">
        <v>663</v>
      </c>
      <c r="Y1806">
        <v>69</v>
      </c>
      <c r="Z1806">
        <v>0</v>
      </c>
      <c r="AA1806">
        <v>69</v>
      </c>
      <c r="AB1806">
        <v>0</v>
      </c>
      <c r="AC1806">
        <v>21</v>
      </c>
      <c r="AD1806">
        <v>-7</v>
      </c>
      <c r="AE1806">
        <v>0</v>
      </c>
      <c r="AF1806">
        <v>0</v>
      </c>
      <c r="AG1806">
        <v>0</v>
      </c>
      <c r="AH1806" t="s">
        <v>420</v>
      </c>
      <c r="AI1806" s="1">
        <v>44679.448483796295</v>
      </c>
      <c r="AJ1806">
        <v>681</v>
      </c>
      <c r="AK1806">
        <v>1</v>
      </c>
      <c r="AL1806">
        <v>0</v>
      </c>
      <c r="AM1806">
        <v>1</v>
      </c>
      <c r="AN1806">
        <v>0</v>
      </c>
      <c r="AO1806">
        <v>1</v>
      </c>
      <c r="AP1806">
        <v>-8</v>
      </c>
      <c r="AQ1806">
        <v>0</v>
      </c>
      <c r="AR1806">
        <v>0</v>
      </c>
      <c r="AS1806">
        <v>0</v>
      </c>
      <c r="AT1806" t="s">
        <v>87</v>
      </c>
      <c r="AU1806" t="s">
        <v>87</v>
      </c>
      <c r="AV1806" t="s">
        <v>87</v>
      </c>
      <c r="AW1806" t="s">
        <v>87</v>
      </c>
      <c r="AX1806" t="s">
        <v>87</v>
      </c>
      <c r="AY1806" t="s">
        <v>87</v>
      </c>
      <c r="AZ1806" t="s">
        <v>87</v>
      </c>
      <c r="BA1806" t="s">
        <v>87</v>
      </c>
      <c r="BB1806" t="s">
        <v>87</v>
      </c>
      <c r="BC1806" t="s">
        <v>87</v>
      </c>
      <c r="BD1806" t="s">
        <v>87</v>
      </c>
      <c r="BE1806" t="s">
        <v>87</v>
      </c>
    </row>
    <row r="1807" spans="1:57" hidden="1" x14ac:dyDescent="0.45">
      <c r="A1807" t="s">
        <v>3847</v>
      </c>
      <c r="B1807" t="s">
        <v>79</v>
      </c>
      <c r="C1807" t="s">
        <v>3845</v>
      </c>
      <c r="D1807" t="s">
        <v>81</v>
      </c>
      <c r="E1807" s="2" t="str">
        <f>HYPERLINK("capsilon://?command=openfolder&amp;siteaddress=FAM.docvelocity-na8.net&amp;folderid=FXC77B7BF9-F119-942B-0894-0D99DBAD1E85","FX220410053")</f>
        <v>FX220410053</v>
      </c>
      <c r="F1807" t="s">
        <v>19</v>
      </c>
      <c r="G1807" t="s">
        <v>19</v>
      </c>
      <c r="H1807" t="s">
        <v>82</v>
      </c>
      <c r="I1807" t="s">
        <v>3848</v>
      </c>
      <c r="J1807">
        <v>52</v>
      </c>
      <c r="K1807" t="s">
        <v>84</v>
      </c>
      <c r="L1807" t="s">
        <v>85</v>
      </c>
      <c r="M1807" t="s">
        <v>86</v>
      </c>
      <c r="N1807">
        <v>2</v>
      </c>
      <c r="O1807" s="1">
        <v>44679.416770833333</v>
      </c>
      <c r="P1807" s="1">
        <v>44679.44672453704</v>
      </c>
      <c r="Q1807">
        <v>1838</v>
      </c>
      <c r="R1807">
        <v>750</v>
      </c>
      <c r="S1807" t="b">
        <v>0</v>
      </c>
      <c r="T1807" t="s">
        <v>87</v>
      </c>
      <c r="U1807" t="b">
        <v>0</v>
      </c>
      <c r="V1807" t="s">
        <v>419</v>
      </c>
      <c r="W1807" s="1">
        <v>44679.442395833335</v>
      </c>
      <c r="X1807">
        <v>414</v>
      </c>
      <c r="Y1807">
        <v>59</v>
      </c>
      <c r="Z1807">
        <v>0</v>
      </c>
      <c r="AA1807">
        <v>59</v>
      </c>
      <c r="AB1807">
        <v>0</v>
      </c>
      <c r="AC1807">
        <v>15</v>
      </c>
      <c r="AD1807">
        <v>-7</v>
      </c>
      <c r="AE1807">
        <v>0</v>
      </c>
      <c r="AF1807">
        <v>0</v>
      </c>
      <c r="AG1807">
        <v>0</v>
      </c>
      <c r="AH1807" t="s">
        <v>413</v>
      </c>
      <c r="AI1807" s="1">
        <v>44679.44672453704</v>
      </c>
      <c r="AJ1807">
        <v>312</v>
      </c>
      <c r="AK1807">
        <v>1</v>
      </c>
      <c r="AL1807">
        <v>0</v>
      </c>
      <c r="AM1807">
        <v>1</v>
      </c>
      <c r="AN1807">
        <v>5</v>
      </c>
      <c r="AO1807">
        <v>1</v>
      </c>
      <c r="AP1807">
        <v>-8</v>
      </c>
      <c r="AQ1807">
        <v>0</v>
      </c>
      <c r="AR1807">
        <v>0</v>
      </c>
      <c r="AS1807">
        <v>0</v>
      </c>
      <c r="AT1807" t="s">
        <v>87</v>
      </c>
      <c r="AU1807" t="s">
        <v>87</v>
      </c>
      <c r="AV1807" t="s">
        <v>87</v>
      </c>
      <c r="AW1807" t="s">
        <v>87</v>
      </c>
      <c r="AX1807" t="s">
        <v>87</v>
      </c>
      <c r="AY1807" t="s">
        <v>87</v>
      </c>
      <c r="AZ1807" t="s">
        <v>87</v>
      </c>
      <c r="BA1807" t="s">
        <v>87</v>
      </c>
      <c r="BB1807" t="s">
        <v>87</v>
      </c>
      <c r="BC1807" t="s">
        <v>87</v>
      </c>
      <c r="BD1807" t="s">
        <v>87</v>
      </c>
      <c r="BE1807" t="s">
        <v>87</v>
      </c>
    </row>
    <row r="1808" spans="1:57" hidden="1" x14ac:dyDescent="0.45">
      <c r="A1808" t="s">
        <v>3849</v>
      </c>
      <c r="B1808" t="s">
        <v>79</v>
      </c>
      <c r="C1808" t="s">
        <v>3845</v>
      </c>
      <c r="D1808" t="s">
        <v>81</v>
      </c>
      <c r="E1808" s="2" t="str">
        <f>HYPERLINK("capsilon://?command=openfolder&amp;siteaddress=FAM.docvelocity-na8.net&amp;folderid=FXC77B7BF9-F119-942B-0894-0D99DBAD1E85","FX220410053")</f>
        <v>FX220410053</v>
      </c>
      <c r="F1808" t="s">
        <v>19</v>
      </c>
      <c r="G1808" t="s">
        <v>19</v>
      </c>
      <c r="H1808" t="s">
        <v>82</v>
      </c>
      <c r="I1808" t="s">
        <v>3850</v>
      </c>
      <c r="J1808">
        <v>28</v>
      </c>
      <c r="K1808" t="s">
        <v>84</v>
      </c>
      <c r="L1808" t="s">
        <v>85</v>
      </c>
      <c r="M1808" t="s">
        <v>86</v>
      </c>
      <c r="N1808">
        <v>2</v>
      </c>
      <c r="O1808" s="1">
        <v>44679.416979166665</v>
      </c>
      <c r="P1808" s="1">
        <v>44679.444490740738</v>
      </c>
      <c r="Q1808">
        <v>1783</v>
      </c>
      <c r="R1808">
        <v>594</v>
      </c>
      <c r="S1808" t="b">
        <v>0</v>
      </c>
      <c r="T1808" t="s">
        <v>87</v>
      </c>
      <c r="U1808" t="b">
        <v>0</v>
      </c>
      <c r="V1808" t="s">
        <v>148</v>
      </c>
      <c r="W1808" s="1">
        <v>44679.441886574074</v>
      </c>
      <c r="X1808">
        <v>481</v>
      </c>
      <c r="Y1808">
        <v>21</v>
      </c>
      <c r="Z1808">
        <v>0</v>
      </c>
      <c r="AA1808">
        <v>21</v>
      </c>
      <c r="AB1808">
        <v>0</v>
      </c>
      <c r="AC1808">
        <v>5</v>
      </c>
      <c r="AD1808">
        <v>7</v>
      </c>
      <c r="AE1808">
        <v>0</v>
      </c>
      <c r="AF1808">
        <v>0</v>
      </c>
      <c r="AG1808">
        <v>0</v>
      </c>
      <c r="AH1808" t="s">
        <v>1455</v>
      </c>
      <c r="AI1808" s="1">
        <v>44679.444490740738</v>
      </c>
      <c r="AJ1808">
        <v>113</v>
      </c>
      <c r="AK1808">
        <v>1</v>
      </c>
      <c r="AL1808">
        <v>0</v>
      </c>
      <c r="AM1808">
        <v>1</v>
      </c>
      <c r="AN1808">
        <v>0</v>
      </c>
      <c r="AO1808">
        <v>0</v>
      </c>
      <c r="AP1808">
        <v>6</v>
      </c>
      <c r="AQ1808">
        <v>0</v>
      </c>
      <c r="AR1808">
        <v>0</v>
      </c>
      <c r="AS1808">
        <v>0</v>
      </c>
      <c r="AT1808" t="s">
        <v>87</v>
      </c>
      <c r="AU1808" t="s">
        <v>87</v>
      </c>
      <c r="AV1808" t="s">
        <v>87</v>
      </c>
      <c r="AW1808" t="s">
        <v>87</v>
      </c>
      <c r="AX1808" t="s">
        <v>87</v>
      </c>
      <c r="AY1808" t="s">
        <v>87</v>
      </c>
      <c r="AZ1808" t="s">
        <v>87</v>
      </c>
      <c r="BA1808" t="s">
        <v>87</v>
      </c>
      <c r="BB1808" t="s">
        <v>87</v>
      </c>
      <c r="BC1808" t="s">
        <v>87</v>
      </c>
      <c r="BD1808" t="s">
        <v>87</v>
      </c>
      <c r="BE1808" t="s">
        <v>87</v>
      </c>
    </row>
    <row r="1809" spans="1:57" hidden="1" x14ac:dyDescent="0.45">
      <c r="A1809" t="s">
        <v>3851</v>
      </c>
      <c r="B1809" t="s">
        <v>79</v>
      </c>
      <c r="C1809" t="s">
        <v>3845</v>
      </c>
      <c r="D1809" t="s">
        <v>81</v>
      </c>
      <c r="E1809" s="2" t="str">
        <f>HYPERLINK("capsilon://?command=openfolder&amp;siteaddress=FAM.docvelocity-na8.net&amp;folderid=FXC77B7BF9-F119-942B-0894-0D99DBAD1E85","FX220410053")</f>
        <v>FX220410053</v>
      </c>
      <c r="F1809" t="s">
        <v>19</v>
      </c>
      <c r="G1809" t="s">
        <v>19</v>
      </c>
      <c r="H1809" t="s">
        <v>82</v>
      </c>
      <c r="I1809" t="s">
        <v>3852</v>
      </c>
      <c r="J1809">
        <v>28</v>
      </c>
      <c r="K1809" t="s">
        <v>84</v>
      </c>
      <c r="L1809" t="s">
        <v>85</v>
      </c>
      <c r="M1809" t="s">
        <v>86</v>
      </c>
      <c r="N1809">
        <v>2</v>
      </c>
      <c r="O1809" s="1">
        <v>44679.417349537034</v>
      </c>
      <c r="P1809" s="1">
        <v>44679.445740740739</v>
      </c>
      <c r="Q1809">
        <v>2185</v>
      </c>
      <c r="R1809">
        <v>268</v>
      </c>
      <c r="S1809" t="b">
        <v>0</v>
      </c>
      <c r="T1809" t="s">
        <v>87</v>
      </c>
      <c r="U1809" t="b">
        <v>0</v>
      </c>
      <c r="V1809" t="s">
        <v>158</v>
      </c>
      <c r="W1809" s="1">
        <v>44679.441574074073</v>
      </c>
      <c r="X1809">
        <v>161</v>
      </c>
      <c r="Y1809">
        <v>21</v>
      </c>
      <c r="Z1809">
        <v>0</v>
      </c>
      <c r="AA1809">
        <v>21</v>
      </c>
      <c r="AB1809">
        <v>0</v>
      </c>
      <c r="AC1809">
        <v>1</v>
      </c>
      <c r="AD1809">
        <v>7</v>
      </c>
      <c r="AE1809">
        <v>0</v>
      </c>
      <c r="AF1809">
        <v>0</v>
      </c>
      <c r="AG1809">
        <v>0</v>
      </c>
      <c r="AH1809" t="s">
        <v>1455</v>
      </c>
      <c r="AI1809" s="1">
        <v>44679.445740740739</v>
      </c>
      <c r="AJ1809">
        <v>107</v>
      </c>
      <c r="AK1809">
        <v>1</v>
      </c>
      <c r="AL1809">
        <v>0</v>
      </c>
      <c r="AM1809">
        <v>1</v>
      </c>
      <c r="AN1809">
        <v>0</v>
      </c>
      <c r="AO1809">
        <v>0</v>
      </c>
      <c r="AP1809">
        <v>6</v>
      </c>
      <c r="AQ1809">
        <v>0</v>
      </c>
      <c r="AR1809">
        <v>0</v>
      </c>
      <c r="AS1809">
        <v>0</v>
      </c>
      <c r="AT1809" t="s">
        <v>87</v>
      </c>
      <c r="AU1809" t="s">
        <v>87</v>
      </c>
      <c r="AV1809" t="s">
        <v>87</v>
      </c>
      <c r="AW1809" t="s">
        <v>87</v>
      </c>
      <c r="AX1809" t="s">
        <v>87</v>
      </c>
      <c r="AY1809" t="s">
        <v>87</v>
      </c>
      <c r="AZ1809" t="s">
        <v>87</v>
      </c>
      <c r="BA1809" t="s">
        <v>87</v>
      </c>
      <c r="BB1809" t="s">
        <v>87</v>
      </c>
      <c r="BC1809" t="s">
        <v>87</v>
      </c>
      <c r="BD1809" t="s">
        <v>87</v>
      </c>
      <c r="BE1809" t="s">
        <v>87</v>
      </c>
    </row>
    <row r="1810" spans="1:57" hidden="1" x14ac:dyDescent="0.45">
      <c r="A1810" t="s">
        <v>3853</v>
      </c>
      <c r="B1810" t="s">
        <v>79</v>
      </c>
      <c r="C1810" t="s">
        <v>3774</v>
      </c>
      <c r="D1810" t="s">
        <v>81</v>
      </c>
      <c r="E1810" s="2" t="str">
        <f>HYPERLINK("capsilon://?command=openfolder&amp;siteaddress=FAM.docvelocity-na8.net&amp;folderid=FXE4A4A723-1671-2EE9-56A4-C55EADF63A85","FX220312246")</f>
        <v>FX220312246</v>
      </c>
      <c r="F1810" t="s">
        <v>19</v>
      </c>
      <c r="G1810" t="s">
        <v>19</v>
      </c>
      <c r="H1810" t="s">
        <v>82</v>
      </c>
      <c r="I1810" t="s">
        <v>3854</v>
      </c>
      <c r="J1810">
        <v>28</v>
      </c>
      <c r="K1810" t="s">
        <v>84</v>
      </c>
      <c r="L1810" t="s">
        <v>85</v>
      </c>
      <c r="M1810" t="s">
        <v>86</v>
      </c>
      <c r="N1810">
        <v>2</v>
      </c>
      <c r="O1810" s="1">
        <v>44655.749918981484</v>
      </c>
      <c r="P1810" s="1">
        <v>44655.794525462959</v>
      </c>
      <c r="Q1810">
        <v>3488</v>
      </c>
      <c r="R1810">
        <v>366</v>
      </c>
      <c r="S1810" t="b">
        <v>0</v>
      </c>
      <c r="T1810" t="s">
        <v>87</v>
      </c>
      <c r="U1810" t="b">
        <v>0</v>
      </c>
      <c r="V1810" t="s">
        <v>139</v>
      </c>
      <c r="W1810" s="1">
        <v>44655.757407407407</v>
      </c>
      <c r="X1810">
        <v>163</v>
      </c>
      <c r="Y1810">
        <v>21</v>
      </c>
      <c r="Z1810">
        <v>0</v>
      </c>
      <c r="AA1810">
        <v>21</v>
      </c>
      <c r="AB1810">
        <v>0</v>
      </c>
      <c r="AC1810">
        <v>0</v>
      </c>
      <c r="AD1810">
        <v>7</v>
      </c>
      <c r="AE1810">
        <v>0</v>
      </c>
      <c r="AF1810">
        <v>0</v>
      </c>
      <c r="AG1810">
        <v>0</v>
      </c>
      <c r="AH1810" t="s">
        <v>115</v>
      </c>
      <c r="AI1810" s="1">
        <v>44655.794525462959</v>
      </c>
      <c r="AJ1810">
        <v>189</v>
      </c>
      <c r="AK1810">
        <v>1</v>
      </c>
      <c r="AL1810">
        <v>0</v>
      </c>
      <c r="AM1810">
        <v>1</v>
      </c>
      <c r="AN1810">
        <v>0</v>
      </c>
      <c r="AO1810">
        <v>1</v>
      </c>
      <c r="AP1810">
        <v>6</v>
      </c>
      <c r="AQ1810">
        <v>0</v>
      </c>
      <c r="AR1810">
        <v>0</v>
      </c>
      <c r="AS1810">
        <v>0</v>
      </c>
      <c r="AT1810" t="s">
        <v>87</v>
      </c>
      <c r="AU1810" t="s">
        <v>87</v>
      </c>
      <c r="AV1810" t="s">
        <v>87</v>
      </c>
      <c r="AW1810" t="s">
        <v>87</v>
      </c>
      <c r="AX1810" t="s">
        <v>87</v>
      </c>
      <c r="AY1810" t="s">
        <v>87</v>
      </c>
      <c r="AZ1810" t="s">
        <v>87</v>
      </c>
      <c r="BA1810" t="s">
        <v>87</v>
      </c>
      <c r="BB1810" t="s">
        <v>87</v>
      </c>
      <c r="BC1810" t="s">
        <v>87</v>
      </c>
      <c r="BD1810" t="s">
        <v>87</v>
      </c>
      <c r="BE1810" t="s">
        <v>87</v>
      </c>
    </row>
    <row r="1811" spans="1:57" hidden="1" x14ac:dyDescent="0.45">
      <c r="A1811" t="s">
        <v>3855</v>
      </c>
      <c r="B1811" t="s">
        <v>79</v>
      </c>
      <c r="C1811" t="s">
        <v>3856</v>
      </c>
      <c r="D1811" t="s">
        <v>81</v>
      </c>
      <c r="E1811" s="2" t="str">
        <f>HYPERLINK("capsilon://?command=openfolder&amp;siteaddress=FAM.docvelocity-na8.net&amp;folderid=FXD996046C-EF53-9356-D225-C0C5885DB1F9","FX220410274")</f>
        <v>FX220410274</v>
      </c>
      <c r="F1811" t="s">
        <v>19</v>
      </c>
      <c r="G1811" t="s">
        <v>19</v>
      </c>
      <c r="H1811" t="s">
        <v>82</v>
      </c>
      <c r="I1811" t="s">
        <v>3857</v>
      </c>
      <c r="J1811">
        <v>120</v>
      </c>
      <c r="K1811" t="s">
        <v>84</v>
      </c>
      <c r="L1811" t="s">
        <v>85</v>
      </c>
      <c r="M1811" t="s">
        <v>86</v>
      </c>
      <c r="N1811">
        <v>1</v>
      </c>
      <c r="O1811" s="1">
        <v>44679.42046296296</v>
      </c>
      <c r="P1811" s="1">
        <v>44679.443310185183</v>
      </c>
      <c r="Q1811">
        <v>1735</v>
      </c>
      <c r="R1811">
        <v>239</v>
      </c>
      <c r="S1811" t="b">
        <v>0</v>
      </c>
      <c r="T1811" t="s">
        <v>87</v>
      </c>
      <c r="U1811" t="b">
        <v>0</v>
      </c>
      <c r="V1811" t="s">
        <v>407</v>
      </c>
      <c r="W1811" s="1">
        <v>44679.443310185183</v>
      </c>
      <c r="X1811">
        <v>239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120</v>
      </c>
      <c r="AE1811">
        <v>108</v>
      </c>
      <c r="AF1811">
        <v>0</v>
      </c>
      <c r="AG1811">
        <v>5</v>
      </c>
      <c r="AH1811" t="s">
        <v>87</v>
      </c>
      <c r="AI1811" t="s">
        <v>87</v>
      </c>
      <c r="AJ1811" t="s">
        <v>87</v>
      </c>
      <c r="AK1811" t="s">
        <v>87</v>
      </c>
      <c r="AL1811" t="s">
        <v>87</v>
      </c>
      <c r="AM1811" t="s">
        <v>87</v>
      </c>
      <c r="AN1811" t="s">
        <v>87</v>
      </c>
      <c r="AO1811" t="s">
        <v>87</v>
      </c>
      <c r="AP1811" t="s">
        <v>87</v>
      </c>
      <c r="AQ1811" t="s">
        <v>87</v>
      </c>
      <c r="AR1811" t="s">
        <v>87</v>
      </c>
      <c r="AS1811" t="s">
        <v>87</v>
      </c>
      <c r="AT1811" t="s">
        <v>87</v>
      </c>
      <c r="AU1811" t="s">
        <v>87</v>
      </c>
      <c r="AV1811" t="s">
        <v>87</v>
      </c>
      <c r="AW1811" t="s">
        <v>87</v>
      </c>
      <c r="AX1811" t="s">
        <v>87</v>
      </c>
      <c r="AY1811" t="s">
        <v>87</v>
      </c>
      <c r="AZ1811" t="s">
        <v>87</v>
      </c>
      <c r="BA1811" t="s">
        <v>87</v>
      </c>
      <c r="BB1811" t="s">
        <v>87</v>
      </c>
      <c r="BC1811" t="s">
        <v>87</v>
      </c>
      <c r="BD1811" t="s">
        <v>87</v>
      </c>
      <c r="BE1811" t="s">
        <v>87</v>
      </c>
    </row>
    <row r="1812" spans="1:57" hidden="1" x14ac:dyDescent="0.45">
      <c r="A1812" t="s">
        <v>3858</v>
      </c>
      <c r="B1812" t="s">
        <v>79</v>
      </c>
      <c r="C1812" t="s">
        <v>3774</v>
      </c>
      <c r="D1812" t="s">
        <v>81</v>
      </c>
      <c r="E1812" s="2" t="str">
        <f>HYPERLINK("capsilon://?command=openfolder&amp;siteaddress=FAM.docvelocity-na8.net&amp;folderid=FXE4A4A723-1671-2EE9-56A4-C55EADF63A85","FX220312246")</f>
        <v>FX220312246</v>
      </c>
      <c r="F1812" t="s">
        <v>19</v>
      </c>
      <c r="G1812" t="s">
        <v>19</v>
      </c>
      <c r="H1812" t="s">
        <v>82</v>
      </c>
      <c r="I1812" t="s">
        <v>3859</v>
      </c>
      <c r="J1812">
        <v>28</v>
      </c>
      <c r="K1812" t="s">
        <v>84</v>
      </c>
      <c r="L1812" t="s">
        <v>85</v>
      </c>
      <c r="M1812" t="s">
        <v>86</v>
      </c>
      <c r="N1812">
        <v>2</v>
      </c>
      <c r="O1812" s="1">
        <v>44655.749976851854</v>
      </c>
      <c r="P1812" s="1">
        <v>44655.793252314812</v>
      </c>
      <c r="Q1812">
        <v>3376</v>
      </c>
      <c r="R1812">
        <v>363</v>
      </c>
      <c r="S1812" t="b">
        <v>0</v>
      </c>
      <c r="T1812" t="s">
        <v>87</v>
      </c>
      <c r="U1812" t="b">
        <v>0</v>
      </c>
      <c r="V1812" t="s">
        <v>136</v>
      </c>
      <c r="W1812" s="1">
        <v>44655.760763888888</v>
      </c>
      <c r="X1812">
        <v>318</v>
      </c>
      <c r="Y1812">
        <v>21</v>
      </c>
      <c r="Z1812">
        <v>0</v>
      </c>
      <c r="AA1812">
        <v>21</v>
      </c>
      <c r="AB1812">
        <v>0</v>
      </c>
      <c r="AC1812">
        <v>3</v>
      </c>
      <c r="AD1812">
        <v>7</v>
      </c>
      <c r="AE1812">
        <v>0</v>
      </c>
      <c r="AF1812">
        <v>0</v>
      </c>
      <c r="AG1812">
        <v>0</v>
      </c>
      <c r="AH1812" t="s">
        <v>102</v>
      </c>
      <c r="AI1812" s="1">
        <v>44655.793252314812</v>
      </c>
      <c r="AJ1812">
        <v>45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7</v>
      </c>
      <c r="AQ1812">
        <v>0</v>
      </c>
      <c r="AR1812">
        <v>0</v>
      </c>
      <c r="AS1812">
        <v>0</v>
      </c>
      <c r="AT1812" t="s">
        <v>87</v>
      </c>
      <c r="AU1812" t="s">
        <v>87</v>
      </c>
      <c r="AV1812" t="s">
        <v>87</v>
      </c>
      <c r="AW1812" t="s">
        <v>87</v>
      </c>
      <c r="AX1812" t="s">
        <v>87</v>
      </c>
      <c r="AY1812" t="s">
        <v>87</v>
      </c>
      <c r="AZ1812" t="s">
        <v>87</v>
      </c>
      <c r="BA1812" t="s">
        <v>87</v>
      </c>
      <c r="BB1812" t="s">
        <v>87</v>
      </c>
      <c r="BC1812" t="s">
        <v>87</v>
      </c>
      <c r="BD1812" t="s">
        <v>87</v>
      </c>
      <c r="BE1812" t="s">
        <v>87</v>
      </c>
    </row>
    <row r="1813" spans="1:57" hidden="1" x14ac:dyDescent="0.45">
      <c r="A1813" t="s">
        <v>3860</v>
      </c>
      <c r="B1813" t="s">
        <v>79</v>
      </c>
      <c r="C1813" t="s">
        <v>3774</v>
      </c>
      <c r="D1813" t="s">
        <v>81</v>
      </c>
      <c r="E1813" s="2" t="str">
        <f>HYPERLINK("capsilon://?command=openfolder&amp;siteaddress=FAM.docvelocity-na8.net&amp;folderid=FXE4A4A723-1671-2EE9-56A4-C55EADF63A85","FX220312246")</f>
        <v>FX220312246</v>
      </c>
      <c r="F1813" t="s">
        <v>19</v>
      </c>
      <c r="G1813" t="s">
        <v>19</v>
      </c>
      <c r="H1813" t="s">
        <v>82</v>
      </c>
      <c r="I1813" t="s">
        <v>3861</v>
      </c>
      <c r="J1813">
        <v>28</v>
      </c>
      <c r="K1813" t="s">
        <v>84</v>
      </c>
      <c r="L1813" t="s">
        <v>85</v>
      </c>
      <c r="M1813" t="s">
        <v>86</v>
      </c>
      <c r="N1813">
        <v>2</v>
      </c>
      <c r="O1813" s="1">
        <v>44655.750277777777</v>
      </c>
      <c r="P1813" s="1">
        <v>44655.795138888891</v>
      </c>
      <c r="Q1813">
        <v>3444</v>
      </c>
      <c r="R1813">
        <v>432</v>
      </c>
      <c r="S1813" t="b">
        <v>0</v>
      </c>
      <c r="T1813" t="s">
        <v>87</v>
      </c>
      <c r="U1813" t="b">
        <v>0</v>
      </c>
      <c r="V1813" t="s">
        <v>139</v>
      </c>
      <c r="W1813" s="1">
        <v>44655.76048611111</v>
      </c>
      <c r="X1813">
        <v>265</v>
      </c>
      <c r="Y1813">
        <v>21</v>
      </c>
      <c r="Z1813">
        <v>0</v>
      </c>
      <c r="AA1813">
        <v>21</v>
      </c>
      <c r="AB1813">
        <v>0</v>
      </c>
      <c r="AC1813">
        <v>1</v>
      </c>
      <c r="AD1813">
        <v>7</v>
      </c>
      <c r="AE1813">
        <v>0</v>
      </c>
      <c r="AF1813">
        <v>0</v>
      </c>
      <c r="AG1813">
        <v>0</v>
      </c>
      <c r="AH1813" t="s">
        <v>102</v>
      </c>
      <c r="AI1813" s="1">
        <v>44655.795138888891</v>
      </c>
      <c r="AJ1813">
        <v>162</v>
      </c>
      <c r="AK1813">
        <v>1</v>
      </c>
      <c r="AL1813">
        <v>0</v>
      </c>
      <c r="AM1813">
        <v>1</v>
      </c>
      <c r="AN1813">
        <v>0</v>
      </c>
      <c r="AO1813">
        <v>1</v>
      </c>
      <c r="AP1813">
        <v>6</v>
      </c>
      <c r="AQ1813">
        <v>0</v>
      </c>
      <c r="AR1813">
        <v>0</v>
      </c>
      <c r="AS1813">
        <v>0</v>
      </c>
      <c r="AT1813" t="s">
        <v>87</v>
      </c>
      <c r="AU1813" t="s">
        <v>87</v>
      </c>
      <c r="AV1813" t="s">
        <v>87</v>
      </c>
      <c r="AW1813" t="s">
        <v>87</v>
      </c>
      <c r="AX1813" t="s">
        <v>87</v>
      </c>
      <c r="AY1813" t="s">
        <v>87</v>
      </c>
      <c r="AZ1813" t="s">
        <v>87</v>
      </c>
      <c r="BA1813" t="s">
        <v>87</v>
      </c>
      <c r="BB1813" t="s">
        <v>87</v>
      </c>
      <c r="BC1813" t="s">
        <v>87</v>
      </c>
      <c r="BD1813" t="s">
        <v>87</v>
      </c>
      <c r="BE1813" t="s">
        <v>87</v>
      </c>
    </row>
    <row r="1814" spans="1:57" hidden="1" x14ac:dyDescent="0.45">
      <c r="A1814" t="s">
        <v>3862</v>
      </c>
      <c r="B1814" t="s">
        <v>79</v>
      </c>
      <c r="C1814" t="s">
        <v>3188</v>
      </c>
      <c r="D1814" t="s">
        <v>81</v>
      </c>
      <c r="E1814" s="2" t="str">
        <f>HYPERLINK("capsilon://?command=openfolder&amp;siteaddress=FAM.docvelocity-na8.net&amp;folderid=FXA1564F33-A430-2BF3-631A-BA48412E124C","FX22049215")</f>
        <v>FX22049215</v>
      </c>
      <c r="F1814" t="s">
        <v>19</v>
      </c>
      <c r="G1814" t="s">
        <v>19</v>
      </c>
      <c r="H1814" t="s">
        <v>82</v>
      </c>
      <c r="I1814" t="s">
        <v>3863</v>
      </c>
      <c r="J1814">
        <v>28</v>
      </c>
      <c r="K1814" t="s">
        <v>84</v>
      </c>
      <c r="L1814" t="s">
        <v>85</v>
      </c>
      <c r="M1814" t="s">
        <v>86</v>
      </c>
      <c r="N1814">
        <v>2</v>
      </c>
      <c r="O1814" s="1">
        <v>44679.428344907406</v>
      </c>
      <c r="P1814" s="1">
        <v>44679.447106481479</v>
      </c>
      <c r="Q1814">
        <v>1315</v>
      </c>
      <c r="R1814">
        <v>306</v>
      </c>
      <c r="S1814" t="b">
        <v>0</v>
      </c>
      <c r="T1814" t="s">
        <v>87</v>
      </c>
      <c r="U1814" t="b">
        <v>0</v>
      </c>
      <c r="V1814" t="s">
        <v>424</v>
      </c>
      <c r="W1814" s="1">
        <v>44679.442754629628</v>
      </c>
      <c r="X1814">
        <v>188</v>
      </c>
      <c r="Y1814">
        <v>21</v>
      </c>
      <c r="Z1814">
        <v>0</v>
      </c>
      <c r="AA1814">
        <v>21</v>
      </c>
      <c r="AB1814">
        <v>0</v>
      </c>
      <c r="AC1814">
        <v>1</v>
      </c>
      <c r="AD1814">
        <v>7</v>
      </c>
      <c r="AE1814">
        <v>0</v>
      </c>
      <c r="AF1814">
        <v>0</v>
      </c>
      <c r="AG1814">
        <v>0</v>
      </c>
      <c r="AH1814" t="s">
        <v>1455</v>
      </c>
      <c r="AI1814" s="1">
        <v>44679.447106481479</v>
      </c>
      <c r="AJ1814">
        <v>118</v>
      </c>
      <c r="AK1814">
        <v>1</v>
      </c>
      <c r="AL1814">
        <v>0</v>
      </c>
      <c r="AM1814">
        <v>1</v>
      </c>
      <c r="AN1814">
        <v>0</v>
      </c>
      <c r="AO1814">
        <v>0</v>
      </c>
      <c r="AP1814">
        <v>6</v>
      </c>
      <c r="AQ1814">
        <v>0</v>
      </c>
      <c r="AR1814">
        <v>0</v>
      </c>
      <c r="AS1814">
        <v>0</v>
      </c>
      <c r="AT1814" t="s">
        <v>87</v>
      </c>
      <c r="AU1814" t="s">
        <v>87</v>
      </c>
      <c r="AV1814" t="s">
        <v>87</v>
      </c>
      <c r="AW1814" t="s">
        <v>87</v>
      </c>
      <c r="AX1814" t="s">
        <v>87</v>
      </c>
      <c r="AY1814" t="s">
        <v>87</v>
      </c>
      <c r="AZ1814" t="s">
        <v>87</v>
      </c>
      <c r="BA1814" t="s">
        <v>87</v>
      </c>
      <c r="BB1814" t="s">
        <v>87</v>
      </c>
      <c r="BC1814" t="s">
        <v>87</v>
      </c>
      <c r="BD1814" t="s">
        <v>87</v>
      </c>
      <c r="BE1814" t="s">
        <v>87</v>
      </c>
    </row>
    <row r="1815" spans="1:57" hidden="1" x14ac:dyDescent="0.45">
      <c r="A1815" t="s">
        <v>3864</v>
      </c>
      <c r="B1815" t="s">
        <v>79</v>
      </c>
      <c r="C1815" t="s">
        <v>3188</v>
      </c>
      <c r="D1815" t="s">
        <v>81</v>
      </c>
      <c r="E1815" s="2" t="str">
        <f>HYPERLINK("capsilon://?command=openfolder&amp;siteaddress=FAM.docvelocity-na8.net&amp;folderid=FXA1564F33-A430-2BF3-631A-BA48412E124C","FX22049215")</f>
        <v>FX22049215</v>
      </c>
      <c r="F1815" t="s">
        <v>19</v>
      </c>
      <c r="G1815" t="s">
        <v>19</v>
      </c>
      <c r="H1815" t="s">
        <v>82</v>
      </c>
      <c r="I1815" t="s">
        <v>3865</v>
      </c>
      <c r="J1815">
        <v>28</v>
      </c>
      <c r="K1815" t="s">
        <v>84</v>
      </c>
      <c r="L1815" t="s">
        <v>85</v>
      </c>
      <c r="M1815" t="s">
        <v>86</v>
      </c>
      <c r="N1815">
        <v>2</v>
      </c>
      <c r="O1815" s="1">
        <v>44679.428414351853</v>
      </c>
      <c r="P1815" s="1">
        <v>44679.447569444441</v>
      </c>
      <c r="Q1815">
        <v>1428</v>
      </c>
      <c r="R1815">
        <v>227</v>
      </c>
      <c r="S1815" t="b">
        <v>0</v>
      </c>
      <c r="T1815" t="s">
        <v>87</v>
      </c>
      <c r="U1815" t="b">
        <v>0</v>
      </c>
      <c r="V1815" t="s">
        <v>424</v>
      </c>
      <c r="W1815" s="1">
        <v>44679.444548611114</v>
      </c>
      <c r="X1815">
        <v>154</v>
      </c>
      <c r="Y1815">
        <v>21</v>
      </c>
      <c r="Z1815">
        <v>0</v>
      </c>
      <c r="AA1815">
        <v>21</v>
      </c>
      <c r="AB1815">
        <v>0</v>
      </c>
      <c r="AC1815">
        <v>1</v>
      </c>
      <c r="AD1815">
        <v>7</v>
      </c>
      <c r="AE1815">
        <v>0</v>
      </c>
      <c r="AF1815">
        <v>0</v>
      </c>
      <c r="AG1815">
        <v>0</v>
      </c>
      <c r="AH1815" t="s">
        <v>413</v>
      </c>
      <c r="AI1815" s="1">
        <v>44679.447569444441</v>
      </c>
      <c r="AJ1815">
        <v>73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7</v>
      </c>
      <c r="AQ1815">
        <v>0</v>
      </c>
      <c r="AR1815">
        <v>0</v>
      </c>
      <c r="AS1815">
        <v>0</v>
      </c>
      <c r="AT1815" t="s">
        <v>87</v>
      </c>
      <c r="AU1815" t="s">
        <v>87</v>
      </c>
      <c r="AV1815" t="s">
        <v>87</v>
      </c>
      <c r="AW1815" t="s">
        <v>87</v>
      </c>
      <c r="AX1815" t="s">
        <v>87</v>
      </c>
      <c r="AY1815" t="s">
        <v>87</v>
      </c>
      <c r="AZ1815" t="s">
        <v>87</v>
      </c>
      <c r="BA1815" t="s">
        <v>87</v>
      </c>
      <c r="BB1815" t="s">
        <v>87</v>
      </c>
      <c r="BC1815" t="s">
        <v>87</v>
      </c>
      <c r="BD1815" t="s">
        <v>87</v>
      </c>
      <c r="BE1815" t="s">
        <v>87</v>
      </c>
    </row>
    <row r="1816" spans="1:57" hidden="1" x14ac:dyDescent="0.45">
      <c r="A1816" t="s">
        <v>3866</v>
      </c>
      <c r="B1816" t="s">
        <v>79</v>
      </c>
      <c r="C1816" t="s">
        <v>3188</v>
      </c>
      <c r="D1816" t="s">
        <v>81</v>
      </c>
      <c r="E1816" s="2" t="str">
        <f>HYPERLINK("capsilon://?command=openfolder&amp;siteaddress=FAM.docvelocity-na8.net&amp;folderid=FXA1564F33-A430-2BF3-631A-BA48412E124C","FX22049215")</f>
        <v>FX22049215</v>
      </c>
      <c r="F1816" t="s">
        <v>19</v>
      </c>
      <c r="G1816" t="s">
        <v>19</v>
      </c>
      <c r="H1816" t="s">
        <v>82</v>
      </c>
      <c r="I1816" t="s">
        <v>3867</v>
      </c>
      <c r="J1816">
        <v>28</v>
      </c>
      <c r="K1816" t="s">
        <v>84</v>
      </c>
      <c r="L1816" t="s">
        <v>85</v>
      </c>
      <c r="M1816" t="s">
        <v>86</v>
      </c>
      <c r="N1816">
        <v>2</v>
      </c>
      <c r="O1816" s="1">
        <v>44679.428506944445</v>
      </c>
      <c r="P1816" s="1">
        <v>44679.448576388888</v>
      </c>
      <c r="Q1816">
        <v>1338</v>
      </c>
      <c r="R1816">
        <v>396</v>
      </c>
      <c r="S1816" t="b">
        <v>0</v>
      </c>
      <c r="T1816" t="s">
        <v>87</v>
      </c>
      <c r="U1816" t="b">
        <v>0</v>
      </c>
      <c r="V1816" t="s">
        <v>407</v>
      </c>
      <c r="W1816" s="1">
        <v>44679.446446759262</v>
      </c>
      <c r="X1816">
        <v>270</v>
      </c>
      <c r="Y1816">
        <v>21</v>
      </c>
      <c r="Z1816">
        <v>0</v>
      </c>
      <c r="AA1816">
        <v>21</v>
      </c>
      <c r="AB1816">
        <v>0</v>
      </c>
      <c r="AC1816">
        <v>2</v>
      </c>
      <c r="AD1816">
        <v>7</v>
      </c>
      <c r="AE1816">
        <v>0</v>
      </c>
      <c r="AF1816">
        <v>0</v>
      </c>
      <c r="AG1816">
        <v>0</v>
      </c>
      <c r="AH1816" t="s">
        <v>1455</v>
      </c>
      <c r="AI1816" s="1">
        <v>44679.448576388888</v>
      </c>
      <c r="AJ1816">
        <v>126</v>
      </c>
      <c r="AK1816">
        <v>2</v>
      </c>
      <c r="AL1816">
        <v>0</v>
      </c>
      <c r="AM1816">
        <v>2</v>
      </c>
      <c r="AN1816">
        <v>0</v>
      </c>
      <c r="AO1816">
        <v>2</v>
      </c>
      <c r="AP1816">
        <v>5</v>
      </c>
      <c r="AQ1816">
        <v>0</v>
      </c>
      <c r="AR1816">
        <v>0</v>
      </c>
      <c r="AS1816">
        <v>0</v>
      </c>
      <c r="AT1816" t="s">
        <v>87</v>
      </c>
      <c r="AU1816" t="s">
        <v>87</v>
      </c>
      <c r="AV1816" t="s">
        <v>87</v>
      </c>
      <c r="AW1816" t="s">
        <v>87</v>
      </c>
      <c r="AX1816" t="s">
        <v>87</v>
      </c>
      <c r="AY1816" t="s">
        <v>87</v>
      </c>
      <c r="AZ1816" t="s">
        <v>87</v>
      </c>
      <c r="BA1816" t="s">
        <v>87</v>
      </c>
      <c r="BB1816" t="s">
        <v>87</v>
      </c>
      <c r="BC1816" t="s">
        <v>87</v>
      </c>
      <c r="BD1816" t="s">
        <v>87</v>
      </c>
      <c r="BE1816" t="s">
        <v>87</v>
      </c>
    </row>
    <row r="1817" spans="1:57" hidden="1" x14ac:dyDescent="0.45">
      <c r="A1817" t="s">
        <v>3868</v>
      </c>
      <c r="B1817" t="s">
        <v>79</v>
      </c>
      <c r="C1817" t="s">
        <v>3188</v>
      </c>
      <c r="D1817" t="s">
        <v>81</v>
      </c>
      <c r="E1817" s="2" t="str">
        <f>HYPERLINK("capsilon://?command=openfolder&amp;siteaddress=FAM.docvelocity-na8.net&amp;folderid=FXA1564F33-A430-2BF3-631A-BA48412E124C","FX22049215")</f>
        <v>FX22049215</v>
      </c>
      <c r="F1817" t="s">
        <v>19</v>
      </c>
      <c r="G1817" t="s">
        <v>19</v>
      </c>
      <c r="H1817" t="s">
        <v>82</v>
      </c>
      <c r="I1817" t="s">
        <v>3869</v>
      </c>
      <c r="J1817">
        <v>28</v>
      </c>
      <c r="K1817" t="s">
        <v>84</v>
      </c>
      <c r="L1817" t="s">
        <v>85</v>
      </c>
      <c r="M1817" t="s">
        <v>86</v>
      </c>
      <c r="N1817">
        <v>2</v>
      </c>
      <c r="O1817" s="1">
        <v>44679.428564814814</v>
      </c>
      <c r="P1817" s="1">
        <v>44679.450636574074</v>
      </c>
      <c r="Q1817">
        <v>1592</v>
      </c>
      <c r="R1817">
        <v>315</v>
      </c>
      <c r="S1817" t="b">
        <v>0</v>
      </c>
      <c r="T1817" t="s">
        <v>87</v>
      </c>
      <c r="U1817" t="b">
        <v>0</v>
      </c>
      <c r="V1817" t="s">
        <v>1628</v>
      </c>
      <c r="W1817" s="1">
        <v>44679.448078703703</v>
      </c>
      <c r="X1817">
        <v>130</v>
      </c>
      <c r="Y1817">
        <v>21</v>
      </c>
      <c r="Z1817">
        <v>0</v>
      </c>
      <c r="AA1817">
        <v>21</v>
      </c>
      <c r="AB1817">
        <v>0</v>
      </c>
      <c r="AC1817">
        <v>1</v>
      </c>
      <c r="AD1817">
        <v>7</v>
      </c>
      <c r="AE1817">
        <v>0</v>
      </c>
      <c r="AF1817">
        <v>0</v>
      </c>
      <c r="AG1817">
        <v>0</v>
      </c>
      <c r="AH1817" t="s">
        <v>420</v>
      </c>
      <c r="AI1817" s="1">
        <v>44679.450636574074</v>
      </c>
      <c r="AJ1817">
        <v>185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7</v>
      </c>
      <c r="AQ1817">
        <v>0</v>
      </c>
      <c r="AR1817">
        <v>0</v>
      </c>
      <c r="AS1817">
        <v>0</v>
      </c>
      <c r="AT1817" t="s">
        <v>87</v>
      </c>
      <c r="AU1817" t="s">
        <v>87</v>
      </c>
      <c r="AV1817" t="s">
        <v>87</v>
      </c>
      <c r="AW1817" t="s">
        <v>87</v>
      </c>
      <c r="AX1817" t="s">
        <v>87</v>
      </c>
      <c r="AY1817" t="s">
        <v>87</v>
      </c>
      <c r="AZ1817" t="s">
        <v>87</v>
      </c>
      <c r="BA1817" t="s">
        <v>87</v>
      </c>
      <c r="BB1817" t="s">
        <v>87</v>
      </c>
      <c r="BC1817" t="s">
        <v>87</v>
      </c>
      <c r="BD1817" t="s">
        <v>87</v>
      </c>
      <c r="BE1817" t="s">
        <v>87</v>
      </c>
    </row>
    <row r="1818" spans="1:57" hidden="1" x14ac:dyDescent="0.45">
      <c r="A1818" t="s">
        <v>3870</v>
      </c>
      <c r="B1818" t="s">
        <v>79</v>
      </c>
      <c r="C1818" t="s">
        <v>3871</v>
      </c>
      <c r="D1818" t="s">
        <v>81</v>
      </c>
      <c r="E1818" s="2" t="str">
        <f>HYPERLINK("capsilon://?command=openfolder&amp;siteaddress=FAM.docvelocity-na8.net&amp;folderid=FX8C939E9E-23A3-D83E-EA9B-F9E2331EAE89","FX2204803")</f>
        <v>FX2204803</v>
      </c>
      <c r="F1818" t="s">
        <v>19</v>
      </c>
      <c r="G1818" t="s">
        <v>19</v>
      </c>
      <c r="H1818" t="s">
        <v>82</v>
      </c>
      <c r="I1818" t="s">
        <v>3872</v>
      </c>
      <c r="J1818">
        <v>130</v>
      </c>
      <c r="K1818" t="s">
        <v>84</v>
      </c>
      <c r="L1818" t="s">
        <v>85</v>
      </c>
      <c r="M1818" t="s">
        <v>86</v>
      </c>
      <c r="N1818">
        <v>1</v>
      </c>
      <c r="O1818" s="1">
        <v>44655.752418981479</v>
      </c>
      <c r="P1818" s="1">
        <v>44655.790543981479</v>
      </c>
      <c r="Q1818">
        <v>2835</v>
      </c>
      <c r="R1818">
        <v>459</v>
      </c>
      <c r="S1818" t="b">
        <v>0</v>
      </c>
      <c r="T1818" t="s">
        <v>87</v>
      </c>
      <c r="U1818" t="b">
        <v>0</v>
      </c>
      <c r="V1818" t="s">
        <v>88</v>
      </c>
      <c r="W1818" s="1">
        <v>44655.790543981479</v>
      </c>
      <c r="X1818">
        <v>136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130</v>
      </c>
      <c r="AE1818">
        <v>118</v>
      </c>
      <c r="AF1818">
        <v>0</v>
      </c>
      <c r="AG1818">
        <v>4</v>
      </c>
      <c r="AH1818" t="s">
        <v>87</v>
      </c>
      <c r="AI1818" t="s">
        <v>87</v>
      </c>
      <c r="AJ1818" t="s">
        <v>87</v>
      </c>
      <c r="AK1818" t="s">
        <v>87</v>
      </c>
      <c r="AL1818" t="s">
        <v>87</v>
      </c>
      <c r="AM1818" t="s">
        <v>87</v>
      </c>
      <c r="AN1818" t="s">
        <v>87</v>
      </c>
      <c r="AO1818" t="s">
        <v>87</v>
      </c>
      <c r="AP1818" t="s">
        <v>87</v>
      </c>
      <c r="AQ1818" t="s">
        <v>87</v>
      </c>
      <c r="AR1818" t="s">
        <v>87</v>
      </c>
      <c r="AS1818" t="s">
        <v>87</v>
      </c>
      <c r="AT1818" t="s">
        <v>87</v>
      </c>
      <c r="AU1818" t="s">
        <v>87</v>
      </c>
      <c r="AV1818" t="s">
        <v>87</v>
      </c>
      <c r="AW1818" t="s">
        <v>87</v>
      </c>
      <c r="AX1818" t="s">
        <v>87</v>
      </c>
      <c r="AY1818" t="s">
        <v>87</v>
      </c>
      <c r="AZ1818" t="s">
        <v>87</v>
      </c>
      <c r="BA1818" t="s">
        <v>87</v>
      </c>
      <c r="BB1818" t="s">
        <v>87</v>
      </c>
      <c r="BC1818" t="s">
        <v>87</v>
      </c>
      <c r="BD1818" t="s">
        <v>87</v>
      </c>
      <c r="BE1818" t="s">
        <v>87</v>
      </c>
    </row>
    <row r="1819" spans="1:57" hidden="1" x14ac:dyDescent="0.45">
      <c r="A1819" t="s">
        <v>3873</v>
      </c>
      <c r="B1819" t="s">
        <v>79</v>
      </c>
      <c r="C1819" t="s">
        <v>3874</v>
      </c>
      <c r="D1819" t="s">
        <v>81</v>
      </c>
      <c r="E1819" s="2" t="str">
        <f>HYPERLINK("capsilon://?command=openfolder&amp;siteaddress=FAM.docvelocity-na8.net&amp;folderid=FX60DCAE27-A1E8-F23F-E7ED-1570FAD29537","FX22043528")</f>
        <v>FX22043528</v>
      </c>
      <c r="F1819" t="s">
        <v>19</v>
      </c>
      <c r="G1819" t="s">
        <v>19</v>
      </c>
      <c r="H1819" t="s">
        <v>82</v>
      </c>
      <c r="I1819" t="s">
        <v>3875</v>
      </c>
      <c r="J1819">
        <v>95</v>
      </c>
      <c r="K1819" t="s">
        <v>84</v>
      </c>
      <c r="L1819" t="s">
        <v>85</v>
      </c>
      <c r="M1819" t="s">
        <v>86</v>
      </c>
      <c r="N1819">
        <v>1</v>
      </c>
      <c r="O1819" s="1">
        <v>44679.440879629627</v>
      </c>
      <c r="P1819" s="1">
        <v>44679.449814814812</v>
      </c>
      <c r="Q1819">
        <v>551</v>
      </c>
      <c r="R1819">
        <v>221</v>
      </c>
      <c r="S1819" t="b">
        <v>0</v>
      </c>
      <c r="T1819" t="s">
        <v>87</v>
      </c>
      <c r="U1819" t="b">
        <v>0</v>
      </c>
      <c r="V1819" t="s">
        <v>424</v>
      </c>
      <c r="W1819" s="1">
        <v>44679.449814814812</v>
      </c>
      <c r="X1819">
        <v>207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95</v>
      </c>
      <c r="AE1819">
        <v>83</v>
      </c>
      <c r="AF1819">
        <v>0</v>
      </c>
      <c r="AG1819">
        <v>4</v>
      </c>
      <c r="AH1819" t="s">
        <v>87</v>
      </c>
      <c r="AI1819" t="s">
        <v>87</v>
      </c>
      <c r="AJ1819" t="s">
        <v>87</v>
      </c>
      <c r="AK1819" t="s">
        <v>87</v>
      </c>
      <c r="AL1819" t="s">
        <v>87</v>
      </c>
      <c r="AM1819" t="s">
        <v>87</v>
      </c>
      <c r="AN1819" t="s">
        <v>87</v>
      </c>
      <c r="AO1819" t="s">
        <v>87</v>
      </c>
      <c r="AP1819" t="s">
        <v>87</v>
      </c>
      <c r="AQ1819" t="s">
        <v>87</v>
      </c>
      <c r="AR1819" t="s">
        <v>87</v>
      </c>
      <c r="AS1819" t="s">
        <v>87</v>
      </c>
      <c r="AT1819" t="s">
        <v>87</v>
      </c>
      <c r="AU1819" t="s">
        <v>87</v>
      </c>
      <c r="AV1819" t="s">
        <v>87</v>
      </c>
      <c r="AW1819" t="s">
        <v>87</v>
      </c>
      <c r="AX1819" t="s">
        <v>87</v>
      </c>
      <c r="AY1819" t="s">
        <v>87</v>
      </c>
      <c r="AZ1819" t="s">
        <v>87</v>
      </c>
      <c r="BA1819" t="s">
        <v>87</v>
      </c>
      <c r="BB1819" t="s">
        <v>87</v>
      </c>
      <c r="BC1819" t="s">
        <v>87</v>
      </c>
      <c r="BD1819" t="s">
        <v>87</v>
      </c>
      <c r="BE1819" t="s">
        <v>87</v>
      </c>
    </row>
    <row r="1820" spans="1:57" hidden="1" x14ac:dyDescent="0.45">
      <c r="A1820" t="s">
        <v>3876</v>
      </c>
      <c r="B1820" t="s">
        <v>79</v>
      </c>
      <c r="C1820" t="s">
        <v>3840</v>
      </c>
      <c r="D1820" t="s">
        <v>81</v>
      </c>
      <c r="E1820" s="2" t="str">
        <f>HYPERLINK("capsilon://?command=openfolder&amp;siteaddress=FAM.docvelocity-na8.net&amp;folderid=FXD6FE1E10-2A34-57A6-D072-8AD62DBA1C0F","FX22049492")</f>
        <v>FX22049492</v>
      </c>
      <c r="F1820" t="s">
        <v>19</v>
      </c>
      <c r="G1820" t="s">
        <v>19</v>
      </c>
      <c r="H1820" t="s">
        <v>82</v>
      </c>
      <c r="I1820" t="s">
        <v>3841</v>
      </c>
      <c r="J1820">
        <v>346</v>
      </c>
      <c r="K1820" t="s">
        <v>84</v>
      </c>
      <c r="L1820" t="s">
        <v>85</v>
      </c>
      <c r="M1820" t="s">
        <v>86</v>
      </c>
      <c r="N1820">
        <v>2</v>
      </c>
      <c r="O1820" s="1">
        <v>44679.441562499997</v>
      </c>
      <c r="P1820" s="1">
        <v>44679.505023148151</v>
      </c>
      <c r="Q1820">
        <v>1926</v>
      </c>
      <c r="R1820">
        <v>3557</v>
      </c>
      <c r="S1820" t="b">
        <v>0</v>
      </c>
      <c r="T1820" t="s">
        <v>87</v>
      </c>
      <c r="U1820" t="b">
        <v>1</v>
      </c>
      <c r="V1820" t="s">
        <v>419</v>
      </c>
      <c r="W1820" s="1">
        <v>44679.463460648149</v>
      </c>
      <c r="X1820">
        <v>1748</v>
      </c>
      <c r="Y1820">
        <v>279</v>
      </c>
      <c r="Z1820">
        <v>0</v>
      </c>
      <c r="AA1820">
        <v>279</v>
      </c>
      <c r="AB1820">
        <v>0</v>
      </c>
      <c r="AC1820">
        <v>71</v>
      </c>
      <c r="AD1820">
        <v>67</v>
      </c>
      <c r="AE1820">
        <v>0</v>
      </c>
      <c r="AF1820">
        <v>0</v>
      </c>
      <c r="AG1820">
        <v>0</v>
      </c>
      <c r="AH1820" t="s">
        <v>115</v>
      </c>
      <c r="AI1820" s="1">
        <v>44679.505023148151</v>
      </c>
      <c r="AJ1820">
        <v>1623</v>
      </c>
      <c r="AK1820">
        <v>6</v>
      </c>
      <c r="AL1820">
        <v>0</v>
      </c>
      <c r="AM1820">
        <v>6</v>
      </c>
      <c r="AN1820">
        <v>0</v>
      </c>
      <c r="AO1820">
        <v>6</v>
      </c>
      <c r="AP1820">
        <v>61</v>
      </c>
      <c r="AQ1820">
        <v>0</v>
      </c>
      <c r="AR1820">
        <v>0</v>
      </c>
      <c r="AS1820">
        <v>0</v>
      </c>
      <c r="AT1820" t="s">
        <v>87</v>
      </c>
      <c r="AU1820" t="s">
        <v>87</v>
      </c>
      <c r="AV1820" t="s">
        <v>87</v>
      </c>
      <c r="AW1820" t="s">
        <v>87</v>
      </c>
      <c r="AX1820" t="s">
        <v>87</v>
      </c>
      <c r="AY1820" t="s">
        <v>87</v>
      </c>
      <c r="AZ1820" t="s">
        <v>87</v>
      </c>
      <c r="BA1820" t="s">
        <v>87</v>
      </c>
      <c r="BB1820" t="s">
        <v>87</v>
      </c>
      <c r="BC1820" t="s">
        <v>87</v>
      </c>
      <c r="BD1820" t="s">
        <v>87</v>
      </c>
      <c r="BE1820" t="s">
        <v>87</v>
      </c>
    </row>
    <row r="1821" spans="1:57" hidden="1" x14ac:dyDescent="0.45">
      <c r="A1821" t="s">
        <v>3877</v>
      </c>
      <c r="B1821" t="s">
        <v>79</v>
      </c>
      <c r="C1821" t="s">
        <v>3698</v>
      </c>
      <c r="D1821" t="s">
        <v>81</v>
      </c>
      <c r="E1821" s="2" t="str">
        <f>HYPERLINK("capsilon://?command=openfolder&amp;siteaddress=FAM.docvelocity-na8.net&amp;folderid=FX66C008F7-0E3C-0F50-3E1E-ED3E6B3D48D6","FX220410113")</f>
        <v>FX220410113</v>
      </c>
      <c r="F1821" t="s">
        <v>19</v>
      </c>
      <c r="G1821" t="s">
        <v>19</v>
      </c>
      <c r="H1821" t="s">
        <v>82</v>
      </c>
      <c r="I1821" t="s">
        <v>3878</v>
      </c>
      <c r="J1821">
        <v>28</v>
      </c>
      <c r="K1821" t="s">
        <v>84</v>
      </c>
      <c r="L1821" t="s">
        <v>85</v>
      </c>
      <c r="M1821" t="s">
        <v>86</v>
      </c>
      <c r="N1821">
        <v>2</v>
      </c>
      <c r="O1821" s="1">
        <v>44679.443645833337</v>
      </c>
      <c r="P1821" s="1">
        <v>44679.451226851852</v>
      </c>
      <c r="Q1821">
        <v>321</v>
      </c>
      <c r="R1821">
        <v>334</v>
      </c>
      <c r="S1821" t="b">
        <v>0</v>
      </c>
      <c r="T1821" t="s">
        <v>87</v>
      </c>
      <c r="U1821" t="b">
        <v>0</v>
      </c>
      <c r="V1821" t="s">
        <v>148</v>
      </c>
      <c r="W1821" s="1">
        <v>44679.449490740742</v>
      </c>
      <c r="X1821">
        <v>224</v>
      </c>
      <c r="Y1821">
        <v>21</v>
      </c>
      <c r="Z1821">
        <v>0</v>
      </c>
      <c r="AA1821">
        <v>21</v>
      </c>
      <c r="AB1821">
        <v>0</v>
      </c>
      <c r="AC1821">
        <v>1</v>
      </c>
      <c r="AD1821">
        <v>7</v>
      </c>
      <c r="AE1821">
        <v>0</v>
      </c>
      <c r="AF1821">
        <v>0</v>
      </c>
      <c r="AG1821">
        <v>0</v>
      </c>
      <c r="AH1821" t="s">
        <v>1455</v>
      </c>
      <c r="AI1821" s="1">
        <v>44679.451226851852</v>
      </c>
      <c r="AJ1821">
        <v>110</v>
      </c>
      <c r="AK1821">
        <v>1</v>
      </c>
      <c r="AL1821">
        <v>0</v>
      </c>
      <c r="AM1821">
        <v>1</v>
      </c>
      <c r="AN1821">
        <v>0</v>
      </c>
      <c r="AO1821">
        <v>0</v>
      </c>
      <c r="AP1821">
        <v>6</v>
      </c>
      <c r="AQ1821">
        <v>0</v>
      </c>
      <c r="AR1821">
        <v>0</v>
      </c>
      <c r="AS1821">
        <v>0</v>
      </c>
      <c r="AT1821" t="s">
        <v>87</v>
      </c>
      <c r="AU1821" t="s">
        <v>87</v>
      </c>
      <c r="AV1821" t="s">
        <v>87</v>
      </c>
      <c r="AW1821" t="s">
        <v>87</v>
      </c>
      <c r="AX1821" t="s">
        <v>87</v>
      </c>
      <c r="AY1821" t="s">
        <v>87</v>
      </c>
      <c r="AZ1821" t="s">
        <v>87</v>
      </c>
      <c r="BA1821" t="s">
        <v>87</v>
      </c>
      <c r="BB1821" t="s">
        <v>87</v>
      </c>
      <c r="BC1821" t="s">
        <v>87</v>
      </c>
      <c r="BD1821" t="s">
        <v>87</v>
      </c>
      <c r="BE1821" t="s">
        <v>87</v>
      </c>
    </row>
    <row r="1822" spans="1:57" hidden="1" x14ac:dyDescent="0.45">
      <c r="A1822" t="s">
        <v>3879</v>
      </c>
      <c r="B1822" t="s">
        <v>79</v>
      </c>
      <c r="C1822" t="s">
        <v>3856</v>
      </c>
      <c r="D1822" t="s">
        <v>81</v>
      </c>
      <c r="E1822" s="2" t="str">
        <f>HYPERLINK("capsilon://?command=openfolder&amp;siteaddress=FAM.docvelocity-na8.net&amp;folderid=FXD996046C-EF53-9356-D225-C0C5885DB1F9","FX220410274")</f>
        <v>FX220410274</v>
      </c>
      <c r="F1822" t="s">
        <v>19</v>
      </c>
      <c r="G1822" t="s">
        <v>19</v>
      </c>
      <c r="H1822" t="s">
        <v>82</v>
      </c>
      <c r="I1822" t="s">
        <v>3857</v>
      </c>
      <c r="J1822">
        <v>196</v>
      </c>
      <c r="K1822" t="s">
        <v>84</v>
      </c>
      <c r="L1822" t="s">
        <v>85</v>
      </c>
      <c r="M1822" t="s">
        <v>86</v>
      </c>
      <c r="N1822">
        <v>2</v>
      </c>
      <c r="O1822" s="1">
        <v>44679.444456018522</v>
      </c>
      <c r="P1822" s="1">
        <v>44679.464768518519</v>
      </c>
      <c r="Q1822">
        <v>141</v>
      </c>
      <c r="R1822">
        <v>1614</v>
      </c>
      <c r="S1822" t="b">
        <v>0</v>
      </c>
      <c r="T1822" t="s">
        <v>87</v>
      </c>
      <c r="U1822" t="b">
        <v>1</v>
      </c>
      <c r="V1822" t="s">
        <v>407</v>
      </c>
      <c r="W1822" s="1">
        <v>44679.454247685186</v>
      </c>
      <c r="X1822">
        <v>673</v>
      </c>
      <c r="Y1822">
        <v>158</v>
      </c>
      <c r="Z1822">
        <v>0</v>
      </c>
      <c r="AA1822">
        <v>158</v>
      </c>
      <c r="AB1822">
        <v>0</v>
      </c>
      <c r="AC1822">
        <v>33</v>
      </c>
      <c r="AD1822">
        <v>38</v>
      </c>
      <c r="AE1822">
        <v>0</v>
      </c>
      <c r="AF1822">
        <v>0</v>
      </c>
      <c r="AG1822">
        <v>0</v>
      </c>
      <c r="AH1822" t="s">
        <v>420</v>
      </c>
      <c r="AI1822" s="1">
        <v>44679.464768518519</v>
      </c>
      <c r="AJ1822">
        <v>876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38</v>
      </c>
      <c r="AQ1822">
        <v>0</v>
      </c>
      <c r="AR1822">
        <v>0</v>
      </c>
      <c r="AS1822">
        <v>0</v>
      </c>
      <c r="AT1822" t="s">
        <v>87</v>
      </c>
      <c r="AU1822" t="s">
        <v>87</v>
      </c>
      <c r="AV1822" t="s">
        <v>87</v>
      </c>
      <c r="AW1822" t="s">
        <v>87</v>
      </c>
      <c r="AX1822" t="s">
        <v>87</v>
      </c>
      <c r="AY1822" t="s">
        <v>87</v>
      </c>
      <c r="AZ1822" t="s">
        <v>87</v>
      </c>
      <c r="BA1822" t="s">
        <v>87</v>
      </c>
      <c r="BB1822" t="s">
        <v>87</v>
      </c>
      <c r="BC1822" t="s">
        <v>87</v>
      </c>
      <c r="BD1822" t="s">
        <v>87</v>
      </c>
      <c r="BE1822" t="s">
        <v>87</v>
      </c>
    </row>
    <row r="1823" spans="1:57" hidden="1" x14ac:dyDescent="0.45">
      <c r="A1823" t="s">
        <v>3880</v>
      </c>
      <c r="B1823" t="s">
        <v>79</v>
      </c>
      <c r="C1823" t="s">
        <v>1662</v>
      </c>
      <c r="D1823" t="s">
        <v>81</v>
      </c>
      <c r="E1823" s="2" t="str">
        <f>HYPERLINK("capsilon://?command=openfolder&amp;siteaddress=FAM.docvelocity-na8.net&amp;folderid=FX7610B626-2172-74C0-855C-A411960EE696","FX2204858")</f>
        <v>FX2204858</v>
      </c>
      <c r="F1823" t="s">
        <v>19</v>
      </c>
      <c r="G1823" t="s">
        <v>19</v>
      </c>
      <c r="H1823" t="s">
        <v>82</v>
      </c>
      <c r="I1823" t="s">
        <v>3881</v>
      </c>
      <c r="J1823">
        <v>0</v>
      </c>
      <c r="K1823" t="s">
        <v>84</v>
      </c>
      <c r="L1823" t="s">
        <v>85</v>
      </c>
      <c r="M1823" t="s">
        <v>86</v>
      </c>
      <c r="N1823">
        <v>2</v>
      </c>
      <c r="O1823" s="1">
        <v>44679.447337962964</v>
      </c>
      <c r="P1823" s="1">
        <v>44679.451828703706</v>
      </c>
      <c r="Q1823">
        <v>135</v>
      </c>
      <c r="R1823">
        <v>253</v>
      </c>
      <c r="S1823" t="b">
        <v>0</v>
      </c>
      <c r="T1823" t="s">
        <v>87</v>
      </c>
      <c r="U1823" t="b">
        <v>0</v>
      </c>
      <c r="V1823" t="s">
        <v>158</v>
      </c>
      <c r="W1823" s="1">
        <v>44679.448738425926</v>
      </c>
      <c r="X1823">
        <v>118</v>
      </c>
      <c r="Y1823">
        <v>9</v>
      </c>
      <c r="Z1823">
        <v>0</v>
      </c>
      <c r="AA1823">
        <v>9</v>
      </c>
      <c r="AB1823">
        <v>0</v>
      </c>
      <c r="AC1823">
        <v>3</v>
      </c>
      <c r="AD1823">
        <v>-9</v>
      </c>
      <c r="AE1823">
        <v>0</v>
      </c>
      <c r="AF1823">
        <v>0</v>
      </c>
      <c r="AG1823">
        <v>0</v>
      </c>
      <c r="AH1823" t="s">
        <v>442</v>
      </c>
      <c r="AI1823" s="1">
        <v>44679.451828703706</v>
      </c>
      <c r="AJ1823">
        <v>135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-9</v>
      </c>
      <c r="AQ1823">
        <v>0</v>
      </c>
      <c r="AR1823">
        <v>0</v>
      </c>
      <c r="AS1823">
        <v>0</v>
      </c>
      <c r="AT1823" t="s">
        <v>87</v>
      </c>
      <c r="AU1823" t="s">
        <v>87</v>
      </c>
      <c r="AV1823" t="s">
        <v>87</v>
      </c>
      <c r="AW1823" t="s">
        <v>87</v>
      </c>
      <c r="AX1823" t="s">
        <v>87</v>
      </c>
      <c r="AY1823" t="s">
        <v>87</v>
      </c>
      <c r="AZ1823" t="s">
        <v>87</v>
      </c>
      <c r="BA1823" t="s">
        <v>87</v>
      </c>
      <c r="BB1823" t="s">
        <v>87</v>
      </c>
      <c r="BC1823" t="s">
        <v>87</v>
      </c>
      <c r="BD1823" t="s">
        <v>87</v>
      </c>
      <c r="BE1823" t="s">
        <v>87</v>
      </c>
    </row>
    <row r="1824" spans="1:57" hidden="1" x14ac:dyDescent="0.45">
      <c r="A1824" t="s">
        <v>3882</v>
      </c>
      <c r="B1824" t="s">
        <v>79</v>
      </c>
      <c r="C1824" t="s">
        <v>2508</v>
      </c>
      <c r="D1824" t="s">
        <v>81</v>
      </c>
      <c r="E1824" s="2" t="str">
        <f>HYPERLINK("capsilon://?command=openfolder&amp;siteaddress=FAM.docvelocity-na8.net&amp;folderid=FX084C0A74-B8B5-A7A5-ABE9-B34A25C6A73D","FX22046531")</f>
        <v>FX22046531</v>
      </c>
      <c r="F1824" t="s">
        <v>19</v>
      </c>
      <c r="G1824" t="s">
        <v>19</v>
      </c>
      <c r="H1824" t="s">
        <v>82</v>
      </c>
      <c r="I1824" t="s">
        <v>3883</v>
      </c>
      <c r="J1824">
        <v>193</v>
      </c>
      <c r="K1824" t="s">
        <v>84</v>
      </c>
      <c r="L1824" t="s">
        <v>85</v>
      </c>
      <c r="M1824" t="s">
        <v>86</v>
      </c>
      <c r="N1824">
        <v>1</v>
      </c>
      <c r="O1824" s="1">
        <v>44679.44908564815</v>
      </c>
      <c r="P1824" s="1">
        <v>44679.454745370371</v>
      </c>
      <c r="Q1824">
        <v>84</v>
      </c>
      <c r="R1824">
        <v>405</v>
      </c>
      <c r="S1824" t="b">
        <v>0</v>
      </c>
      <c r="T1824" t="s">
        <v>87</v>
      </c>
      <c r="U1824" t="b">
        <v>0</v>
      </c>
      <c r="V1824" t="s">
        <v>1628</v>
      </c>
      <c r="W1824" s="1">
        <v>44679.454745370371</v>
      </c>
      <c r="X1824">
        <v>320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193</v>
      </c>
      <c r="AE1824">
        <v>167</v>
      </c>
      <c r="AF1824">
        <v>0</v>
      </c>
      <c r="AG1824">
        <v>6</v>
      </c>
      <c r="AH1824" t="s">
        <v>87</v>
      </c>
      <c r="AI1824" t="s">
        <v>87</v>
      </c>
      <c r="AJ1824" t="s">
        <v>87</v>
      </c>
      <c r="AK1824" t="s">
        <v>87</v>
      </c>
      <c r="AL1824" t="s">
        <v>87</v>
      </c>
      <c r="AM1824" t="s">
        <v>87</v>
      </c>
      <c r="AN1824" t="s">
        <v>87</v>
      </c>
      <c r="AO1824" t="s">
        <v>87</v>
      </c>
      <c r="AP1824" t="s">
        <v>87</v>
      </c>
      <c r="AQ1824" t="s">
        <v>87</v>
      </c>
      <c r="AR1824" t="s">
        <v>87</v>
      </c>
      <c r="AS1824" t="s">
        <v>87</v>
      </c>
      <c r="AT1824" t="s">
        <v>87</v>
      </c>
      <c r="AU1824" t="s">
        <v>87</v>
      </c>
      <c r="AV1824" t="s">
        <v>87</v>
      </c>
      <c r="AW1824" t="s">
        <v>87</v>
      </c>
      <c r="AX1824" t="s">
        <v>87</v>
      </c>
      <c r="AY1824" t="s">
        <v>87</v>
      </c>
      <c r="AZ1824" t="s">
        <v>87</v>
      </c>
      <c r="BA1824" t="s">
        <v>87</v>
      </c>
      <c r="BB1824" t="s">
        <v>87</v>
      </c>
      <c r="BC1824" t="s">
        <v>87</v>
      </c>
      <c r="BD1824" t="s">
        <v>87</v>
      </c>
      <c r="BE1824" t="s">
        <v>87</v>
      </c>
    </row>
    <row r="1825" spans="1:57" hidden="1" x14ac:dyDescent="0.45">
      <c r="A1825" t="s">
        <v>3884</v>
      </c>
      <c r="B1825" t="s">
        <v>79</v>
      </c>
      <c r="C1825" t="s">
        <v>3874</v>
      </c>
      <c r="D1825" t="s">
        <v>81</v>
      </c>
      <c r="E1825" s="2" t="str">
        <f>HYPERLINK("capsilon://?command=openfolder&amp;siteaddress=FAM.docvelocity-na8.net&amp;folderid=FX60DCAE27-A1E8-F23F-E7ED-1570FAD29537","FX22043528")</f>
        <v>FX22043528</v>
      </c>
      <c r="F1825" t="s">
        <v>19</v>
      </c>
      <c r="G1825" t="s">
        <v>19</v>
      </c>
      <c r="H1825" t="s">
        <v>82</v>
      </c>
      <c r="I1825" t="s">
        <v>3875</v>
      </c>
      <c r="J1825">
        <v>147</v>
      </c>
      <c r="K1825" t="s">
        <v>84</v>
      </c>
      <c r="L1825" t="s">
        <v>85</v>
      </c>
      <c r="M1825" t="s">
        <v>86</v>
      </c>
      <c r="N1825">
        <v>2</v>
      </c>
      <c r="O1825" s="1">
        <v>44679.450509259259</v>
      </c>
      <c r="P1825" s="1">
        <v>44679.465844907405</v>
      </c>
      <c r="Q1825">
        <v>119</v>
      </c>
      <c r="R1825">
        <v>1206</v>
      </c>
      <c r="S1825" t="b">
        <v>0</v>
      </c>
      <c r="T1825" t="s">
        <v>87</v>
      </c>
      <c r="U1825" t="b">
        <v>1</v>
      </c>
      <c r="V1825" t="s">
        <v>158</v>
      </c>
      <c r="W1825" s="1">
        <v>44679.458101851851</v>
      </c>
      <c r="X1825">
        <v>653</v>
      </c>
      <c r="Y1825">
        <v>113</v>
      </c>
      <c r="Z1825">
        <v>0</v>
      </c>
      <c r="AA1825">
        <v>113</v>
      </c>
      <c r="AB1825">
        <v>0</v>
      </c>
      <c r="AC1825">
        <v>25</v>
      </c>
      <c r="AD1825">
        <v>34</v>
      </c>
      <c r="AE1825">
        <v>0</v>
      </c>
      <c r="AF1825">
        <v>0</v>
      </c>
      <c r="AG1825">
        <v>0</v>
      </c>
      <c r="AH1825" t="s">
        <v>413</v>
      </c>
      <c r="AI1825" s="1">
        <v>44679.465844907405</v>
      </c>
      <c r="AJ1825">
        <v>553</v>
      </c>
      <c r="AK1825">
        <v>2</v>
      </c>
      <c r="AL1825">
        <v>0</v>
      </c>
      <c r="AM1825">
        <v>2</v>
      </c>
      <c r="AN1825">
        <v>0</v>
      </c>
      <c r="AO1825">
        <v>2</v>
      </c>
      <c r="AP1825">
        <v>32</v>
      </c>
      <c r="AQ1825">
        <v>0</v>
      </c>
      <c r="AR1825">
        <v>0</v>
      </c>
      <c r="AS1825">
        <v>0</v>
      </c>
      <c r="AT1825" t="s">
        <v>87</v>
      </c>
      <c r="AU1825" t="s">
        <v>87</v>
      </c>
      <c r="AV1825" t="s">
        <v>87</v>
      </c>
      <c r="AW1825" t="s">
        <v>87</v>
      </c>
      <c r="AX1825" t="s">
        <v>87</v>
      </c>
      <c r="AY1825" t="s">
        <v>87</v>
      </c>
      <c r="AZ1825" t="s">
        <v>87</v>
      </c>
      <c r="BA1825" t="s">
        <v>87</v>
      </c>
      <c r="BB1825" t="s">
        <v>87</v>
      </c>
      <c r="BC1825" t="s">
        <v>87</v>
      </c>
      <c r="BD1825" t="s">
        <v>87</v>
      </c>
      <c r="BE1825" t="s">
        <v>87</v>
      </c>
    </row>
    <row r="1826" spans="1:57" hidden="1" x14ac:dyDescent="0.45">
      <c r="A1826" t="s">
        <v>3885</v>
      </c>
      <c r="B1826" t="s">
        <v>79</v>
      </c>
      <c r="C1826" t="s">
        <v>2508</v>
      </c>
      <c r="D1826" t="s">
        <v>81</v>
      </c>
      <c r="E1826" s="2" t="str">
        <f>HYPERLINK("capsilon://?command=openfolder&amp;siteaddress=FAM.docvelocity-na8.net&amp;folderid=FX084C0A74-B8B5-A7A5-ABE9-B34A25C6A73D","FX22046531")</f>
        <v>FX22046531</v>
      </c>
      <c r="F1826" t="s">
        <v>19</v>
      </c>
      <c r="G1826" t="s">
        <v>19</v>
      </c>
      <c r="H1826" t="s">
        <v>82</v>
      </c>
      <c r="I1826" t="s">
        <v>3883</v>
      </c>
      <c r="J1826">
        <v>273</v>
      </c>
      <c r="K1826" t="s">
        <v>84</v>
      </c>
      <c r="L1826" t="s">
        <v>85</v>
      </c>
      <c r="M1826" t="s">
        <v>86</v>
      </c>
      <c r="N1826">
        <v>2</v>
      </c>
      <c r="O1826" s="1">
        <v>44679.455671296295</v>
      </c>
      <c r="P1826" s="1">
        <v>44679.51803240741</v>
      </c>
      <c r="Q1826">
        <v>2687</v>
      </c>
      <c r="R1826">
        <v>2701</v>
      </c>
      <c r="S1826" t="b">
        <v>0</v>
      </c>
      <c r="T1826" t="s">
        <v>87</v>
      </c>
      <c r="U1826" t="b">
        <v>1</v>
      </c>
      <c r="V1826" t="s">
        <v>531</v>
      </c>
      <c r="W1826" s="1">
        <v>44679.493483796294</v>
      </c>
      <c r="X1826">
        <v>1453</v>
      </c>
      <c r="Y1826">
        <v>225</v>
      </c>
      <c r="Z1826">
        <v>0</v>
      </c>
      <c r="AA1826">
        <v>225</v>
      </c>
      <c r="AB1826">
        <v>0</v>
      </c>
      <c r="AC1826">
        <v>69</v>
      </c>
      <c r="AD1826">
        <v>48</v>
      </c>
      <c r="AE1826">
        <v>0</v>
      </c>
      <c r="AF1826">
        <v>0</v>
      </c>
      <c r="AG1826">
        <v>0</v>
      </c>
      <c r="AH1826" t="s">
        <v>115</v>
      </c>
      <c r="AI1826" s="1">
        <v>44679.51803240741</v>
      </c>
      <c r="AJ1826">
        <v>1123</v>
      </c>
      <c r="AK1826">
        <v>3</v>
      </c>
      <c r="AL1826">
        <v>0</v>
      </c>
      <c r="AM1826">
        <v>3</v>
      </c>
      <c r="AN1826">
        <v>0</v>
      </c>
      <c r="AO1826">
        <v>3</v>
      </c>
      <c r="AP1826">
        <v>45</v>
      </c>
      <c r="AQ1826">
        <v>0</v>
      </c>
      <c r="AR1826">
        <v>0</v>
      </c>
      <c r="AS1826">
        <v>0</v>
      </c>
      <c r="AT1826" t="s">
        <v>87</v>
      </c>
      <c r="AU1826" t="s">
        <v>87</v>
      </c>
      <c r="AV1826" t="s">
        <v>87</v>
      </c>
      <c r="AW1826" t="s">
        <v>87</v>
      </c>
      <c r="AX1826" t="s">
        <v>87</v>
      </c>
      <c r="AY1826" t="s">
        <v>87</v>
      </c>
      <c r="AZ1826" t="s">
        <v>87</v>
      </c>
      <c r="BA1826" t="s">
        <v>87</v>
      </c>
      <c r="BB1826" t="s">
        <v>87</v>
      </c>
      <c r="BC1826" t="s">
        <v>87</v>
      </c>
      <c r="BD1826" t="s">
        <v>87</v>
      </c>
      <c r="BE1826" t="s">
        <v>87</v>
      </c>
    </row>
    <row r="1827" spans="1:57" hidden="1" x14ac:dyDescent="0.45">
      <c r="A1827" t="s">
        <v>3886</v>
      </c>
      <c r="B1827" t="s">
        <v>79</v>
      </c>
      <c r="C1827" t="s">
        <v>546</v>
      </c>
      <c r="D1827" t="s">
        <v>81</v>
      </c>
      <c r="E1827" s="2" t="str">
        <f>HYPERLINK("capsilon://?command=openfolder&amp;siteaddress=FAM.docvelocity-na8.net&amp;folderid=FXC687A6B5-43A7-D9A5-531D-2B021588F2EA","FX2204330")</f>
        <v>FX2204330</v>
      </c>
      <c r="F1827" t="s">
        <v>19</v>
      </c>
      <c r="G1827" t="s">
        <v>19</v>
      </c>
      <c r="H1827" t="s">
        <v>82</v>
      </c>
      <c r="I1827" t="s">
        <v>3887</v>
      </c>
      <c r="J1827">
        <v>232</v>
      </c>
      <c r="K1827" t="s">
        <v>84</v>
      </c>
      <c r="L1827" t="s">
        <v>85</v>
      </c>
      <c r="M1827" t="s">
        <v>86</v>
      </c>
      <c r="N1827">
        <v>1</v>
      </c>
      <c r="O1827" s="1">
        <v>44655.767743055556</v>
      </c>
      <c r="P1827" s="1">
        <v>44655.793032407404</v>
      </c>
      <c r="Q1827">
        <v>1743</v>
      </c>
      <c r="R1827">
        <v>442</v>
      </c>
      <c r="S1827" t="b">
        <v>0</v>
      </c>
      <c r="T1827" t="s">
        <v>87</v>
      </c>
      <c r="U1827" t="b">
        <v>0</v>
      </c>
      <c r="V1827" t="s">
        <v>88</v>
      </c>
      <c r="W1827" s="1">
        <v>44655.793032407404</v>
      </c>
      <c r="X1827">
        <v>214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232</v>
      </c>
      <c r="AE1827">
        <v>208</v>
      </c>
      <c r="AF1827">
        <v>0</v>
      </c>
      <c r="AG1827">
        <v>7</v>
      </c>
      <c r="AH1827" t="s">
        <v>87</v>
      </c>
      <c r="AI1827" t="s">
        <v>87</v>
      </c>
      <c r="AJ1827" t="s">
        <v>87</v>
      </c>
      <c r="AK1827" t="s">
        <v>87</v>
      </c>
      <c r="AL1827" t="s">
        <v>87</v>
      </c>
      <c r="AM1827" t="s">
        <v>87</v>
      </c>
      <c r="AN1827" t="s">
        <v>87</v>
      </c>
      <c r="AO1827" t="s">
        <v>87</v>
      </c>
      <c r="AP1827" t="s">
        <v>87</v>
      </c>
      <c r="AQ1827" t="s">
        <v>87</v>
      </c>
      <c r="AR1827" t="s">
        <v>87</v>
      </c>
      <c r="AS1827" t="s">
        <v>87</v>
      </c>
      <c r="AT1827" t="s">
        <v>87</v>
      </c>
      <c r="AU1827" t="s">
        <v>87</v>
      </c>
      <c r="AV1827" t="s">
        <v>87</v>
      </c>
      <c r="AW1827" t="s">
        <v>87</v>
      </c>
      <c r="AX1827" t="s">
        <v>87</v>
      </c>
      <c r="AY1827" t="s">
        <v>87</v>
      </c>
      <c r="AZ1827" t="s">
        <v>87</v>
      </c>
      <c r="BA1827" t="s">
        <v>87</v>
      </c>
      <c r="BB1827" t="s">
        <v>87</v>
      </c>
      <c r="BC1827" t="s">
        <v>87</v>
      </c>
      <c r="BD1827" t="s">
        <v>87</v>
      </c>
      <c r="BE1827" t="s">
        <v>87</v>
      </c>
    </row>
    <row r="1828" spans="1:57" hidden="1" x14ac:dyDescent="0.45">
      <c r="A1828" t="s">
        <v>3888</v>
      </c>
      <c r="B1828" t="s">
        <v>79</v>
      </c>
      <c r="C1828" t="s">
        <v>3840</v>
      </c>
      <c r="D1828" t="s">
        <v>81</v>
      </c>
      <c r="E1828" s="2" t="str">
        <f>HYPERLINK("capsilon://?command=openfolder&amp;siteaddress=FAM.docvelocity-na8.net&amp;folderid=FXD6FE1E10-2A34-57A6-D072-8AD62DBA1C0F","FX22049492")</f>
        <v>FX22049492</v>
      </c>
      <c r="F1828" t="s">
        <v>19</v>
      </c>
      <c r="G1828" t="s">
        <v>19</v>
      </c>
      <c r="H1828" t="s">
        <v>82</v>
      </c>
      <c r="I1828" t="s">
        <v>3889</v>
      </c>
      <c r="J1828">
        <v>0</v>
      </c>
      <c r="K1828" t="s">
        <v>84</v>
      </c>
      <c r="L1828" t="s">
        <v>85</v>
      </c>
      <c r="M1828" t="s">
        <v>86</v>
      </c>
      <c r="N1828">
        <v>2</v>
      </c>
      <c r="O1828" s="1">
        <v>44679.484444444446</v>
      </c>
      <c r="P1828" s="1">
        <v>44679.506701388891</v>
      </c>
      <c r="Q1828">
        <v>1553</v>
      </c>
      <c r="R1828">
        <v>370</v>
      </c>
      <c r="S1828" t="b">
        <v>0</v>
      </c>
      <c r="T1828" t="s">
        <v>87</v>
      </c>
      <c r="U1828" t="b">
        <v>0</v>
      </c>
      <c r="V1828" t="s">
        <v>98</v>
      </c>
      <c r="W1828" s="1">
        <v>44679.48778935185</v>
      </c>
      <c r="X1828">
        <v>259</v>
      </c>
      <c r="Y1828">
        <v>9</v>
      </c>
      <c r="Z1828">
        <v>0</v>
      </c>
      <c r="AA1828">
        <v>9</v>
      </c>
      <c r="AB1828">
        <v>0</v>
      </c>
      <c r="AC1828">
        <v>2</v>
      </c>
      <c r="AD1828">
        <v>-9</v>
      </c>
      <c r="AE1828">
        <v>0</v>
      </c>
      <c r="AF1828">
        <v>0</v>
      </c>
      <c r="AG1828">
        <v>0</v>
      </c>
      <c r="AH1828" t="s">
        <v>442</v>
      </c>
      <c r="AI1828" s="1">
        <v>44679.506701388891</v>
      </c>
      <c r="AJ1828">
        <v>111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-9</v>
      </c>
      <c r="AQ1828">
        <v>0</v>
      </c>
      <c r="AR1828">
        <v>0</v>
      </c>
      <c r="AS1828">
        <v>0</v>
      </c>
      <c r="AT1828" t="s">
        <v>87</v>
      </c>
      <c r="AU1828" t="s">
        <v>87</v>
      </c>
      <c r="AV1828" t="s">
        <v>87</v>
      </c>
      <c r="AW1828" t="s">
        <v>87</v>
      </c>
      <c r="AX1828" t="s">
        <v>87</v>
      </c>
      <c r="AY1828" t="s">
        <v>87</v>
      </c>
      <c r="AZ1828" t="s">
        <v>87</v>
      </c>
      <c r="BA1828" t="s">
        <v>87</v>
      </c>
      <c r="BB1828" t="s">
        <v>87</v>
      </c>
      <c r="BC1828" t="s">
        <v>87</v>
      </c>
      <c r="BD1828" t="s">
        <v>87</v>
      </c>
      <c r="BE1828" t="s">
        <v>87</v>
      </c>
    </row>
    <row r="1829" spans="1:57" hidden="1" x14ac:dyDescent="0.45">
      <c r="A1829" t="s">
        <v>3890</v>
      </c>
      <c r="B1829" t="s">
        <v>79</v>
      </c>
      <c r="C1829" t="s">
        <v>1006</v>
      </c>
      <c r="D1829" t="s">
        <v>81</v>
      </c>
      <c r="E1829" s="2" t="str">
        <f>HYPERLINK("capsilon://?command=openfolder&amp;siteaddress=FAM.docvelocity-na8.net&amp;folderid=FX562EC581-897C-6DE0-DFF9-4C8F141B4E96","FX220313191")</f>
        <v>FX220313191</v>
      </c>
      <c r="F1829" t="s">
        <v>19</v>
      </c>
      <c r="G1829" t="s">
        <v>19</v>
      </c>
      <c r="H1829" t="s">
        <v>82</v>
      </c>
      <c r="I1829" t="s">
        <v>3891</v>
      </c>
      <c r="J1829">
        <v>0</v>
      </c>
      <c r="K1829" t="s">
        <v>84</v>
      </c>
      <c r="L1829" t="s">
        <v>85</v>
      </c>
      <c r="M1829" t="s">
        <v>86</v>
      </c>
      <c r="N1829">
        <v>2</v>
      </c>
      <c r="O1829" s="1">
        <v>44679.504907407405</v>
      </c>
      <c r="P1829" s="1">
        <v>44679.51871527778</v>
      </c>
      <c r="Q1829">
        <v>996</v>
      </c>
      <c r="R1829">
        <v>197</v>
      </c>
      <c r="S1829" t="b">
        <v>0</v>
      </c>
      <c r="T1829" t="s">
        <v>87</v>
      </c>
      <c r="U1829" t="b">
        <v>0</v>
      </c>
      <c r="V1829" t="s">
        <v>531</v>
      </c>
      <c r="W1829" s="1">
        <v>44679.506990740738</v>
      </c>
      <c r="X1829">
        <v>114</v>
      </c>
      <c r="Y1829">
        <v>0</v>
      </c>
      <c r="Z1829">
        <v>0</v>
      </c>
      <c r="AA1829">
        <v>0</v>
      </c>
      <c r="AB1829">
        <v>37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 t="s">
        <v>115</v>
      </c>
      <c r="AI1829" s="1">
        <v>44679.51871527778</v>
      </c>
      <c r="AJ1829">
        <v>29</v>
      </c>
      <c r="AK1829">
        <v>0</v>
      </c>
      <c r="AL1829">
        <v>0</v>
      </c>
      <c r="AM1829">
        <v>0</v>
      </c>
      <c r="AN1829">
        <v>37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 t="s">
        <v>87</v>
      </c>
      <c r="AU1829" t="s">
        <v>87</v>
      </c>
      <c r="AV1829" t="s">
        <v>87</v>
      </c>
      <c r="AW1829" t="s">
        <v>87</v>
      </c>
      <c r="AX1829" t="s">
        <v>87</v>
      </c>
      <c r="AY1829" t="s">
        <v>87</v>
      </c>
      <c r="AZ1829" t="s">
        <v>87</v>
      </c>
      <c r="BA1829" t="s">
        <v>87</v>
      </c>
      <c r="BB1829" t="s">
        <v>87</v>
      </c>
      <c r="BC1829" t="s">
        <v>87</v>
      </c>
      <c r="BD1829" t="s">
        <v>87</v>
      </c>
      <c r="BE1829" t="s">
        <v>87</v>
      </c>
    </row>
    <row r="1830" spans="1:57" hidden="1" x14ac:dyDescent="0.45">
      <c r="A1830" t="s">
        <v>3892</v>
      </c>
      <c r="B1830" t="s">
        <v>79</v>
      </c>
      <c r="C1830" t="s">
        <v>3791</v>
      </c>
      <c r="D1830" t="s">
        <v>81</v>
      </c>
      <c r="E1830" s="2" t="str">
        <f>HYPERLINK("capsilon://?command=openfolder&amp;siteaddress=FAM.docvelocity-na8.net&amp;folderid=FXF42F3B00-8864-6DBE-4AE0-9317011FA7FD","FX220410478")</f>
        <v>FX220410478</v>
      </c>
      <c r="F1830" t="s">
        <v>19</v>
      </c>
      <c r="G1830" t="s">
        <v>19</v>
      </c>
      <c r="H1830" t="s">
        <v>82</v>
      </c>
      <c r="I1830" t="s">
        <v>3893</v>
      </c>
      <c r="J1830">
        <v>28</v>
      </c>
      <c r="K1830" t="s">
        <v>84</v>
      </c>
      <c r="L1830" t="s">
        <v>85</v>
      </c>
      <c r="M1830" t="s">
        <v>86</v>
      </c>
      <c r="N1830">
        <v>2</v>
      </c>
      <c r="O1830" s="1">
        <v>44679.505185185182</v>
      </c>
      <c r="P1830" s="1">
        <v>44679.520636574074</v>
      </c>
      <c r="Q1830">
        <v>796</v>
      </c>
      <c r="R1830">
        <v>539</v>
      </c>
      <c r="S1830" t="b">
        <v>0</v>
      </c>
      <c r="T1830" t="s">
        <v>87</v>
      </c>
      <c r="U1830" t="b">
        <v>0</v>
      </c>
      <c r="V1830" t="s">
        <v>158</v>
      </c>
      <c r="W1830" s="1">
        <v>44679.509525462963</v>
      </c>
      <c r="X1830">
        <v>374</v>
      </c>
      <c r="Y1830">
        <v>21</v>
      </c>
      <c r="Z1830">
        <v>0</v>
      </c>
      <c r="AA1830">
        <v>21</v>
      </c>
      <c r="AB1830">
        <v>0</v>
      </c>
      <c r="AC1830">
        <v>1</v>
      </c>
      <c r="AD1830">
        <v>7</v>
      </c>
      <c r="AE1830">
        <v>0</v>
      </c>
      <c r="AF1830">
        <v>0</v>
      </c>
      <c r="AG1830">
        <v>0</v>
      </c>
      <c r="AH1830" t="s">
        <v>115</v>
      </c>
      <c r="AI1830" s="1">
        <v>44679.520636574074</v>
      </c>
      <c r="AJ1830">
        <v>165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7</v>
      </c>
      <c r="AQ1830">
        <v>0</v>
      </c>
      <c r="AR1830">
        <v>0</v>
      </c>
      <c r="AS1830">
        <v>0</v>
      </c>
      <c r="AT1830" t="s">
        <v>87</v>
      </c>
      <c r="AU1830" t="s">
        <v>87</v>
      </c>
      <c r="AV1830" t="s">
        <v>87</v>
      </c>
      <c r="AW1830" t="s">
        <v>87</v>
      </c>
      <c r="AX1830" t="s">
        <v>87</v>
      </c>
      <c r="AY1830" t="s">
        <v>87</v>
      </c>
      <c r="AZ1830" t="s">
        <v>87</v>
      </c>
      <c r="BA1830" t="s">
        <v>87</v>
      </c>
      <c r="BB1830" t="s">
        <v>87</v>
      </c>
      <c r="BC1830" t="s">
        <v>87</v>
      </c>
      <c r="BD1830" t="s">
        <v>87</v>
      </c>
      <c r="BE1830" t="s">
        <v>87</v>
      </c>
    </row>
    <row r="1831" spans="1:57" hidden="1" x14ac:dyDescent="0.45">
      <c r="A1831" t="s">
        <v>3894</v>
      </c>
      <c r="B1831" t="s">
        <v>79</v>
      </c>
      <c r="C1831" t="s">
        <v>3895</v>
      </c>
      <c r="D1831" t="s">
        <v>81</v>
      </c>
      <c r="E1831" s="2" t="str">
        <f>HYPERLINK("capsilon://?command=openfolder&amp;siteaddress=FAM.docvelocity-na8.net&amp;folderid=FX8E887CDF-30B9-C6A3-45A6-588F19D2F022","FX220410453")</f>
        <v>FX220410453</v>
      </c>
      <c r="F1831" t="s">
        <v>19</v>
      </c>
      <c r="G1831" t="s">
        <v>19</v>
      </c>
      <c r="H1831" t="s">
        <v>82</v>
      </c>
      <c r="I1831" t="s">
        <v>3896</v>
      </c>
      <c r="J1831">
        <v>450</v>
      </c>
      <c r="K1831" t="s">
        <v>84</v>
      </c>
      <c r="L1831" t="s">
        <v>85</v>
      </c>
      <c r="M1831" t="s">
        <v>86</v>
      </c>
      <c r="N1831">
        <v>1</v>
      </c>
      <c r="O1831" s="1">
        <v>44679.511307870373</v>
      </c>
      <c r="P1831" s="1">
        <v>44679.527002314811</v>
      </c>
      <c r="Q1831">
        <v>253</v>
      </c>
      <c r="R1831">
        <v>1103</v>
      </c>
      <c r="S1831" t="b">
        <v>0</v>
      </c>
      <c r="T1831" t="s">
        <v>87</v>
      </c>
      <c r="U1831" t="b">
        <v>0</v>
      </c>
      <c r="V1831" t="s">
        <v>151</v>
      </c>
      <c r="W1831" s="1">
        <v>44679.527002314811</v>
      </c>
      <c r="X1831">
        <v>445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450</v>
      </c>
      <c r="AE1831">
        <v>437</v>
      </c>
      <c r="AF1831">
        <v>0</v>
      </c>
      <c r="AG1831">
        <v>7</v>
      </c>
      <c r="AH1831" t="s">
        <v>87</v>
      </c>
      <c r="AI1831" t="s">
        <v>87</v>
      </c>
      <c r="AJ1831" t="s">
        <v>87</v>
      </c>
      <c r="AK1831" t="s">
        <v>87</v>
      </c>
      <c r="AL1831" t="s">
        <v>87</v>
      </c>
      <c r="AM1831" t="s">
        <v>87</v>
      </c>
      <c r="AN1831" t="s">
        <v>87</v>
      </c>
      <c r="AO1831" t="s">
        <v>87</v>
      </c>
      <c r="AP1831" t="s">
        <v>87</v>
      </c>
      <c r="AQ1831" t="s">
        <v>87</v>
      </c>
      <c r="AR1831" t="s">
        <v>87</v>
      </c>
      <c r="AS1831" t="s">
        <v>87</v>
      </c>
      <c r="AT1831" t="s">
        <v>87</v>
      </c>
      <c r="AU1831" t="s">
        <v>87</v>
      </c>
      <c r="AV1831" t="s">
        <v>87</v>
      </c>
      <c r="AW1831" t="s">
        <v>87</v>
      </c>
      <c r="AX1831" t="s">
        <v>87</v>
      </c>
      <c r="AY1831" t="s">
        <v>87</v>
      </c>
      <c r="AZ1831" t="s">
        <v>87</v>
      </c>
      <c r="BA1831" t="s">
        <v>87</v>
      </c>
      <c r="BB1831" t="s">
        <v>87</v>
      </c>
      <c r="BC1831" t="s">
        <v>87</v>
      </c>
      <c r="BD1831" t="s">
        <v>87</v>
      </c>
      <c r="BE1831" t="s">
        <v>87</v>
      </c>
    </row>
    <row r="1832" spans="1:57" hidden="1" x14ac:dyDescent="0.45">
      <c r="A1832" t="s">
        <v>3897</v>
      </c>
      <c r="B1832" t="s">
        <v>79</v>
      </c>
      <c r="C1832" t="s">
        <v>3898</v>
      </c>
      <c r="D1832" t="s">
        <v>81</v>
      </c>
      <c r="E1832" s="2" t="str">
        <f>HYPERLINK("capsilon://?command=openfolder&amp;siteaddress=FAM.docvelocity-na8.net&amp;folderid=FX40BB49CB-A413-962B-6F6A-2D39D0FECD14","FX22049485")</f>
        <v>FX22049485</v>
      </c>
      <c r="F1832" t="s">
        <v>19</v>
      </c>
      <c r="G1832" t="s">
        <v>19</v>
      </c>
      <c r="H1832" t="s">
        <v>82</v>
      </c>
      <c r="I1832" t="s">
        <v>3899</v>
      </c>
      <c r="J1832">
        <v>0</v>
      </c>
      <c r="K1832" t="s">
        <v>84</v>
      </c>
      <c r="L1832" t="s">
        <v>85</v>
      </c>
      <c r="M1832" t="s">
        <v>86</v>
      </c>
      <c r="N1832">
        <v>2</v>
      </c>
      <c r="O1832" s="1">
        <v>44679.511678240742</v>
      </c>
      <c r="P1832" s="1">
        <v>44679.521782407406</v>
      </c>
      <c r="Q1832">
        <v>619</v>
      </c>
      <c r="R1832">
        <v>254</v>
      </c>
      <c r="S1832" t="b">
        <v>0</v>
      </c>
      <c r="T1832" t="s">
        <v>87</v>
      </c>
      <c r="U1832" t="b">
        <v>0</v>
      </c>
      <c r="V1832" t="s">
        <v>531</v>
      </c>
      <c r="W1832" s="1">
        <v>44679.51353009259</v>
      </c>
      <c r="X1832">
        <v>156</v>
      </c>
      <c r="Y1832">
        <v>9</v>
      </c>
      <c r="Z1832">
        <v>0</v>
      </c>
      <c r="AA1832">
        <v>9</v>
      </c>
      <c r="AB1832">
        <v>0</v>
      </c>
      <c r="AC1832">
        <v>1</v>
      </c>
      <c r="AD1832">
        <v>-9</v>
      </c>
      <c r="AE1832">
        <v>0</v>
      </c>
      <c r="AF1832">
        <v>0</v>
      </c>
      <c r="AG1832">
        <v>0</v>
      </c>
      <c r="AH1832" t="s">
        <v>115</v>
      </c>
      <c r="AI1832" s="1">
        <v>44679.521782407406</v>
      </c>
      <c r="AJ1832">
        <v>98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-9</v>
      </c>
      <c r="AQ1832">
        <v>0</v>
      </c>
      <c r="AR1832">
        <v>0</v>
      </c>
      <c r="AS1832">
        <v>0</v>
      </c>
      <c r="AT1832" t="s">
        <v>87</v>
      </c>
      <c r="AU1832" t="s">
        <v>87</v>
      </c>
      <c r="AV1832" t="s">
        <v>87</v>
      </c>
      <c r="AW1832" t="s">
        <v>87</v>
      </c>
      <c r="AX1832" t="s">
        <v>87</v>
      </c>
      <c r="AY1832" t="s">
        <v>87</v>
      </c>
      <c r="AZ1832" t="s">
        <v>87</v>
      </c>
      <c r="BA1832" t="s">
        <v>87</v>
      </c>
      <c r="BB1832" t="s">
        <v>87</v>
      </c>
      <c r="BC1832" t="s">
        <v>87</v>
      </c>
      <c r="BD1832" t="s">
        <v>87</v>
      </c>
      <c r="BE1832" t="s">
        <v>87</v>
      </c>
    </row>
    <row r="1833" spans="1:57" hidden="1" x14ac:dyDescent="0.45">
      <c r="A1833" t="s">
        <v>3900</v>
      </c>
      <c r="B1833" t="s">
        <v>79</v>
      </c>
      <c r="C1833" t="s">
        <v>3901</v>
      </c>
      <c r="D1833" t="s">
        <v>81</v>
      </c>
      <c r="E1833" s="2" t="str">
        <f>HYPERLINK("capsilon://?command=openfolder&amp;siteaddress=FAM.docvelocity-na8.net&amp;folderid=FXE82CFF58-E693-DDF5-E3B9-766E52EA10CB","FX220410319")</f>
        <v>FX220410319</v>
      </c>
      <c r="F1833" t="s">
        <v>19</v>
      </c>
      <c r="G1833" t="s">
        <v>19</v>
      </c>
      <c r="H1833" t="s">
        <v>82</v>
      </c>
      <c r="I1833" t="s">
        <v>3902</v>
      </c>
      <c r="J1833">
        <v>311</v>
      </c>
      <c r="K1833" t="s">
        <v>84</v>
      </c>
      <c r="L1833" t="s">
        <v>85</v>
      </c>
      <c r="M1833" t="s">
        <v>86</v>
      </c>
      <c r="N1833">
        <v>1</v>
      </c>
      <c r="O1833" s="1">
        <v>44679.51394675926</v>
      </c>
      <c r="P1833" s="1">
        <v>44679.519895833335</v>
      </c>
      <c r="Q1833">
        <v>4</v>
      </c>
      <c r="R1833">
        <v>510</v>
      </c>
      <c r="S1833" t="b">
        <v>0</v>
      </c>
      <c r="T1833" t="s">
        <v>87</v>
      </c>
      <c r="U1833" t="b">
        <v>0</v>
      </c>
      <c r="V1833" t="s">
        <v>151</v>
      </c>
      <c r="W1833" s="1">
        <v>44679.519895833335</v>
      </c>
      <c r="X1833">
        <v>510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311</v>
      </c>
      <c r="AE1833">
        <v>266</v>
      </c>
      <c r="AF1833">
        <v>0</v>
      </c>
      <c r="AG1833">
        <v>12</v>
      </c>
      <c r="AH1833" t="s">
        <v>87</v>
      </c>
      <c r="AI1833" t="s">
        <v>87</v>
      </c>
      <c r="AJ1833" t="s">
        <v>87</v>
      </c>
      <c r="AK1833" t="s">
        <v>87</v>
      </c>
      <c r="AL1833" t="s">
        <v>87</v>
      </c>
      <c r="AM1833" t="s">
        <v>87</v>
      </c>
      <c r="AN1833" t="s">
        <v>87</v>
      </c>
      <c r="AO1833" t="s">
        <v>87</v>
      </c>
      <c r="AP1833" t="s">
        <v>87</v>
      </c>
      <c r="AQ1833" t="s">
        <v>87</v>
      </c>
      <c r="AR1833" t="s">
        <v>87</v>
      </c>
      <c r="AS1833" t="s">
        <v>87</v>
      </c>
      <c r="AT1833" t="s">
        <v>87</v>
      </c>
      <c r="AU1833" t="s">
        <v>87</v>
      </c>
      <c r="AV1833" t="s">
        <v>87</v>
      </c>
      <c r="AW1833" t="s">
        <v>87</v>
      </c>
      <c r="AX1833" t="s">
        <v>87</v>
      </c>
      <c r="AY1833" t="s">
        <v>87</v>
      </c>
      <c r="AZ1833" t="s">
        <v>87</v>
      </c>
      <c r="BA1833" t="s">
        <v>87</v>
      </c>
      <c r="BB1833" t="s">
        <v>87</v>
      </c>
      <c r="BC1833" t="s">
        <v>87</v>
      </c>
      <c r="BD1833" t="s">
        <v>87</v>
      </c>
      <c r="BE1833" t="s">
        <v>87</v>
      </c>
    </row>
    <row r="1834" spans="1:57" hidden="1" x14ac:dyDescent="0.45">
      <c r="A1834" t="s">
        <v>3903</v>
      </c>
      <c r="B1834" t="s">
        <v>79</v>
      </c>
      <c r="C1834" t="s">
        <v>3648</v>
      </c>
      <c r="D1834" t="s">
        <v>81</v>
      </c>
      <c r="E1834" s="2" t="str">
        <f>HYPERLINK("capsilon://?command=openfolder&amp;siteaddress=FAM.docvelocity-na8.net&amp;folderid=FXAAEB148E-633A-31B3-5B66-E7CF229EB85C","FX22049914")</f>
        <v>FX22049914</v>
      </c>
      <c r="F1834" t="s">
        <v>19</v>
      </c>
      <c r="G1834" t="s">
        <v>19</v>
      </c>
      <c r="H1834" t="s">
        <v>82</v>
      </c>
      <c r="I1834" t="s">
        <v>3904</v>
      </c>
      <c r="J1834">
        <v>28</v>
      </c>
      <c r="K1834" t="s">
        <v>84</v>
      </c>
      <c r="L1834" t="s">
        <v>85</v>
      </c>
      <c r="M1834" t="s">
        <v>86</v>
      </c>
      <c r="N1834">
        <v>2</v>
      </c>
      <c r="O1834" s="1">
        <v>44679.515486111108</v>
      </c>
      <c r="P1834" s="1">
        <v>44679.523194444446</v>
      </c>
      <c r="Q1834">
        <v>352</v>
      </c>
      <c r="R1834">
        <v>314</v>
      </c>
      <c r="S1834" t="b">
        <v>0</v>
      </c>
      <c r="T1834" t="s">
        <v>87</v>
      </c>
      <c r="U1834" t="b">
        <v>0</v>
      </c>
      <c r="V1834" t="s">
        <v>1549</v>
      </c>
      <c r="W1834" s="1">
        <v>44679.517754629633</v>
      </c>
      <c r="X1834">
        <v>192</v>
      </c>
      <c r="Y1834">
        <v>21</v>
      </c>
      <c r="Z1834">
        <v>0</v>
      </c>
      <c r="AA1834">
        <v>21</v>
      </c>
      <c r="AB1834">
        <v>0</v>
      </c>
      <c r="AC1834">
        <v>1</v>
      </c>
      <c r="AD1834">
        <v>7</v>
      </c>
      <c r="AE1834">
        <v>0</v>
      </c>
      <c r="AF1834">
        <v>0</v>
      </c>
      <c r="AG1834">
        <v>0</v>
      </c>
      <c r="AH1834" t="s">
        <v>115</v>
      </c>
      <c r="AI1834" s="1">
        <v>44679.523194444446</v>
      </c>
      <c r="AJ1834">
        <v>122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7</v>
      </c>
      <c r="AQ1834">
        <v>0</v>
      </c>
      <c r="AR1834">
        <v>0</v>
      </c>
      <c r="AS1834">
        <v>0</v>
      </c>
      <c r="AT1834" t="s">
        <v>87</v>
      </c>
      <c r="AU1834" t="s">
        <v>87</v>
      </c>
      <c r="AV1834" t="s">
        <v>87</v>
      </c>
      <c r="AW1834" t="s">
        <v>87</v>
      </c>
      <c r="AX1834" t="s">
        <v>87</v>
      </c>
      <c r="AY1834" t="s">
        <v>87</v>
      </c>
      <c r="AZ1834" t="s">
        <v>87</v>
      </c>
      <c r="BA1834" t="s">
        <v>87</v>
      </c>
      <c r="BB1834" t="s">
        <v>87</v>
      </c>
      <c r="BC1834" t="s">
        <v>87</v>
      </c>
      <c r="BD1834" t="s">
        <v>87</v>
      </c>
      <c r="BE1834" t="s">
        <v>87</v>
      </c>
    </row>
    <row r="1835" spans="1:57" hidden="1" x14ac:dyDescent="0.45">
      <c r="A1835" t="s">
        <v>3905</v>
      </c>
      <c r="B1835" t="s">
        <v>79</v>
      </c>
      <c r="C1835" t="s">
        <v>3119</v>
      </c>
      <c r="D1835" t="s">
        <v>81</v>
      </c>
      <c r="E1835" s="2" t="str">
        <f>HYPERLINK("capsilon://?command=openfolder&amp;siteaddress=FAM.docvelocity-na8.net&amp;folderid=FX0678562D-B82E-E19C-65A8-76D2E120E43D","FX22047832")</f>
        <v>FX22047832</v>
      </c>
      <c r="F1835" t="s">
        <v>19</v>
      </c>
      <c r="G1835" t="s">
        <v>19</v>
      </c>
      <c r="H1835" t="s">
        <v>82</v>
      </c>
      <c r="I1835" t="s">
        <v>3906</v>
      </c>
      <c r="J1835">
        <v>342</v>
      </c>
      <c r="K1835" t="s">
        <v>84</v>
      </c>
      <c r="L1835" t="s">
        <v>85</v>
      </c>
      <c r="M1835" t="s">
        <v>86</v>
      </c>
      <c r="N1835">
        <v>1</v>
      </c>
      <c r="O1835" s="1">
        <v>44679.518645833334</v>
      </c>
      <c r="P1835" s="1">
        <v>44679.521840277775</v>
      </c>
      <c r="Q1835">
        <v>47</v>
      </c>
      <c r="R1835">
        <v>229</v>
      </c>
      <c r="S1835" t="b">
        <v>0</v>
      </c>
      <c r="T1835" t="s">
        <v>87</v>
      </c>
      <c r="U1835" t="b">
        <v>0</v>
      </c>
      <c r="V1835" t="s">
        <v>151</v>
      </c>
      <c r="W1835" s="1">
        <v>44679.521840277775</v>
      </c>
      <c r="X1835">
        <v>167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342</v>
      </c>
      <c r="AE1835">
        <v>337</v>
      </c>
      <c r="AF1835">
        <v>0</v>
      </c>
      <c r="AG1835">
        <v>4</v>
      </c>
      <c r="AH1835" t="s">
        <v>87</v>
      </c>
      <c r="AI1835" t="s">
        <v>87</v>
      </c>
      <c r="AJ1835" t="s">
        <v>87</v>
      </c>
      <c r="AK1835" t="s">
        <v>87</v>
      </c>
      <c r="AL1835" t="s">
        <v>87</v>
      </c>
      <c r="AM1835" t="s">
        <v>87</v>
      </c>
      <c r="AN1835" t="s">
        <v>87</v>
      </c>
      <c r="AO1835" t="s">
        <v>87</v>
      </c>
      <c r="AP1835" t="s">
        <v>87</v>
      </c>
      <c r="AQ1835" t="s">
        <v>87</v>
      </c>
      <c r="AR1835" t="s">
        <v>87</v>
      </c>
      <c r="AS1835" t="s">
        <v>87</v>
      </c>
      <c r="AT1835" t="s">
        <v>87</v>
      </c>
      <c r="AU1835" t="s">
        <v>87</v>
      </c>
      <c r="AV1835" t="s">
        <v>87</v>
      </c>
      <c r="AW1835" t="s">
        <v>87</v>
      </c>
      <c r="AX1835" t="s">
        <v>87</v>
      </c>
      <c r="AY1835" t="s">
        <v>87</v>
      </c>
      <c r="AZ1835" t="s">
        <v>87</v>
      </c>
      <c r="BA1835" t="s">
        <v>87</v>
      </c>
      <c r="BB1835" t="s">
        <v>87</v>
      </c>
      <c r="BC1835" t="s">
        <v>87</v>
      </c>
      <c r="BD1835" t="s">
        <v>87</v>
      </c>
      <c r="BE1835" t="s">
        <v>87</v>
      </c>
    </row>
    <row r="1836" spans="1:57" hidden="1" x14ac:dyDescent="0.45">
      <c r="A1836" t="s">
        <v>3907</v>
      </c>
      <c r="B1836" t="s">
        <v>79</v>
      </c>
      <c r="C1836" t="s">
        <v>3119</v>
      </c>
      <c r="D1836" t="s">
        <v>81</v>
      </c>
      <c r="E1836" s="2" t="str">
        <f>HYPERLINK("capsilon://?command=openfolder&amp;siteaddress=FAM.docvelocity-na8.net&amp;folderid=FX0678562D-B82E-E19C-65A8-76D2E120E43D","FX22047832")</f>
        <v>FX22047832</v>
      </c>
      <c r="F1836" t="s">
        <v>19</v>
      </c>
      <c r="G1836" t="s">
        <v>19</v>
      </c>
      <c r="H1836" t="s">
        <v>82</v>
      </c>
      <c r="I1836" t="s">
        <v>3908</v>
      </c>
      <c r="J1836">
        <v>28</v>
      </c>
      <c r="K1836" t="s">
        <v>84</v>
      </c>
      <c r="L1836" t="s">
        <v>85</v>
      </c>
      <c r="M1836" t="s">
        <v>86</v>
      </c>
      <c r="N1836">
        <v>2</v>
      </c>
      <c r="O1836" s="1">
        <v>44679.518738425926</v>
      </c>
      <c r="P1836" s="1">
        <v>44679.530868055554</v>
      </c>
      <c r="Q1836">
        <v>594</v>
      </c>
      <c r="R1836">
        <v>454</v>
      </c>
      <c r="S1836" t="b">
        <v>0</v>
      </c>
      <c r="T1836" t="s">
        <v>87</v>
      </c>
      <c r="U1836" t="b">
        <v>0</v>
      </c>
      <c r="V1836" t="s">
        <v>3131</v>
      </c>
      <c r="W1836" s="1">
        <v>44679.522152777776</v>
      </c>
      <c r="X1836">
        <v>294</v>
      </c>
      <c r="Y1836">
        <v>21</v>
      </c>
      <c r="Z1836">
        <v>0</v>
      </c>
      <c r="AA1836">
        <v>21</v>
      </c>
      <c r="AB1836">
        <v>0</v>
      </c>
      <c r="AC1836">
        <v>1</v>
      </c>
      <c r="AD1836">
        <v>7</v>
      </c>
      <c r="AE1836">
        <v>0</v>
      </c>
      <c r="AF1836">
        <v>0</v>
      </c>
      <c r="AG1836">
        <v>0</v>
      </c>
      <c r="AH1836" t="s">
        <v>190</v>
      </c>
      <c r="AI1836" s="1">
        <v>44679.530868055554</v>
      </c>
      <c r="AJ1836">
        <v>101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7</v>
      </c>
      <c r="AQ1836">
        <v>0</v>
      </c>
      <c r="AR1836">
        <v>0</v>
      </c>
      <c r="AS1836">
        <v>0</v>
      </c>
      <c r="AT1836" t="s">
        <v>87</v>
      </c>
      <c r="AU1836" t="s">
        <v>87</v>
      </c>
      <c r="AV1836" t="s">
        <v>87</v>
      </c>
      <c r="AW1836" t="s">
        <v>87</v>
      </c>
      <c r="AX1836" t="s">
        <v>87</v>
      </c>
      <c r="AY1836" t="s">
        <v>87</v>
      </c>
      <c r="AZ1836" t="s">
        <v>87</v>
      </c>
      <c r="BA1836" t="s">
        <v>87</v>
      </c>
      <c r="BB1836" t="s">
        <v>87</v>
      </c>
      <c r="BC1836" t="s">
        <v>87</v>
      </c>
      <c r="BD1836" t="s">
        <v>87</v>
      </c>
      <c r="BE1836" t="s">
        <v>87</v>
      </c>
    </row>
    <row r="1837" spans="1:57" hidden="1" x14ac:dyDescent="0.45">
      <c r="A1837" t="s">
        <v>3909</v>
      </c>
      <c r="B1837" t="s">
        <v>79</v>
      </c>
      <c r="C1837" t="s">
        <v>3119</v>
      </c>
      <c r="D1837" t="s">
        <v>81</v>
      </c>
      <c r="E1837" s="2" t="str">
        <f>HYPERLINK("capsilon://?command=openfolder&amp;siteaddress=FAM.docvelocity-na8.net&amp;folderid=FX0678562D-B82E-E19C-65A8-76D2E120E43D","FX22047832")</f>
        <v>FX22047832</v>
      </c>
      <c r="F1837" t="s">
        <v>19</v>
      </c>
      <c r="G1837" t="s">
        <v>19</v>
      </c>
      <c r="H1837" t="s">
        <v>82</v>
      </c>
      <c r="I1837" t="s">
        <v>3910</v>
      </c>
      <c r="J1837">
        <v>28</v>
      </c>
      <c r="K1837" t="s">
        <v>84</v>
      </c>
      <c r="L1837" t="s">
        <v>85</v>
      </c>
      <c r="M1837" t="s">
        <v>86</v>
      </c>
      <c r="N1837">
        <v>1</v>
      </c>
      <c r="O1837" s="1">
        <v>44679.518969907411</v>
      </c>
      <c r="P1837" s="1">
        <v>44679.528946759259</v>
      </c>
      <c r="Q1837">
        <v>570</v>
      </c>
      <c r="R1837">
        <v>292</v>
      </c>
      <c r="S1837" t="b">
        <v>0</v>
      </c>
      <c r="T1837" t="s">
        <v>87</v>
      </c>
      <c r="U1837" t="b">
        <v>0</v>
      </c>
      <c r="V1837" t="s">
        <v>151</v>
      </c>
      <c r="W1837" s="1">
        <v>44679.528946759259</v>
      </c>
      <c r="X1837">
        <v>167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28</v>
      </c>
      <c r="AE1837">
        <v>21</v>
      </c>
      <c r="AF1837">
        <v>0</v>
      </c>
      <c r="AG1837">
        <v>3</v>
      </c>
      <c r="AH1837" t="s">
        <v>87</v>
      </c>
      <c r="AI1837" t="s">
        <v>87</v>
      </c>
      <c r="AJ1837" t="s">
        <v>87</v>
      </c>
      <c r="AK1837" t="s">
        <v>87</v>
      </c>
      <c r="AL1837" t="s">
        <v>87</v>
      </c>
      <c r="AM1837" t="s">
        <v>87</v>
      </c>
      <c r="AN1837" t="s">
        <v>87</v>
      </c>
      <c r="AO1837" t="s">
        <v>87</v>
      </c>
      <c r="AP1837" t="s">
        <v>87</v>
      </c>
      <c r="AQ1837" t="s">
        <v>87</v>
      </c>
      <c r="AR1837" t="s">
        <v>87</v>
      </c>
      <c r="AS1837" t="s">
        <v>87</v>
      </c>
      <c r="AT1837" t="s">
        <v>87</v>
      </c>
      <c r="AU1837" t="s">
        <v>87</v>
      </c>
      <c r="AV1837" t="s">
        <v>87</v>
      </c>
      <c r="AW1837" t="s">
        <v>87</v>
      </c>
      <c r="AX1837" t="s">
        <v>87</v>
      </c>
      <c r="AY1837" t="s">
        <v>87</v>
      </c>
      <c r="AZ1837" t="s">
        <v>87</v>
      </c>
      <c r="BA1837" t="s">
        <v>87</v>
      </c>
      <c r="BB1837" t="s">
        <v>87</v>
      </c>
      <c r="BC1837" t="s">
        <v>87</v>
      </c>
      <c r="BD1837" t="s">
        <v>87</v>
      </c>
      <c r="BE1837" t="s">
        <v>87</v>
      </c>
    </row>
    <row r="1838" spans="1:57" hidden="1" x14ac:dyDescent="0.45">
      <c r="A1838" t="s">
        <v>3911</v>
      </c>
      <c r="B1838" t="s">
        <v>79</v>
      </c>
      <c r="C1838" t="s">
        <v>1418</v>
      </c>
      <c r="D1838" t="s">
        <v>81</v>
      </c>
      <c r="E1838" s="2" t="str">
        <f>HYPERLINK("capsilon://?command=openfolder&amp;siteaddress=FAM.docvelocity-na8.net&amp;folderid=FX28120B57-604A-8410-2627-514B22248CE3","FX220314221")</f>
        <v>FX220314221</v>
      </c>
      <c r="F1838" t="s">
        <v>19</v>
      </c>
      <c r="G1838" t="s">
        <v>19</v>
      </c>
      <c r="H1838" t="s">
        <v>82</v>
      </c>
      <c r="I1838" t="s">
        <v>3912</v>
      </c>
      <c r="J1838">
        <v>28</v>
      </c>
      <c r="K1838" t="s">
        <v>84</v>
      </c>
      <c r="L1838" t="s">
        <v>85</v>
      </c>
      <c r="M1838" t="s">
        <v>86</v>
      </c>
      <c r="N1838">
        <v>2</v>
      </c>
      <c r="O1838" s="1">
        <v>44679.519502314812</v>
      </c>
      <c r="P1838" s="1">
        <v>44679.533449074072</v>
      </c>
      <c r="Q1838">
        <v>368</v>
      </c>
      <c r="R1838">
        <v>837</v>
      </c>
      <c r="S1838" t="b">
        <v>0</v>
      </c>
      <c r="T1838" t="s">
        <v>87</v>
      </c>
      <c r="U1838" t="b">
        <v>0</v>
      </c>
      <c r="V1838" t="s">
        <v>148</v>
      </c>
      <c r="W1838" s="1">
        <v>44679.526759259257</v>
      </c>
      <c r="X1838">
        <v>614</v>
      </c>
      <c r="Y1838">
        <v>21</v>
      </c>
      <c r="Z1838">
        <v>0</v>
      </c>
      <c r="AA1838">
        <v>21</v>
      </c>
      <c r="AB1838">
        <v>0</v>
      </c>
      <c r="AC1838">
        <v>18</v>
      </c>
      <c r="AD1838">
        <v>7</v>
      </c>
      <c r="AE1838">
        <v>0</v>
      </c>
      <c r="AF1838">
        <v>0</v>
      </c>
      <c r="AG1838">
        <v>0</v>
      </c>
      <c r="AH1838" t="s">
        <v>190</v>
      </c>
      <c r="AI1838" s="1">
        <v>44679.533449074072</v>
      </c>
      <c r="AJ1838">
        <v>223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7</v>
      </c>
      <c r="AQ1838">
        <v>0</v>
      </c>
      <c r="AR1838">
        <v>0</v>
      </c>
      <c r="AS1838">
        <v>0</v>
      </c>
      <c r="AT1838" t="s">
        <v>87</v>
      </c>
      <c r="AU1838" t="s">
        <v>87</v>
      </c>
      <c r="AV1838" t="s">
        <v>87</v>
      </c>
      <c r="AW1838" t="s">
        <v>87</v>
      </c>
      <c r="AX1838" t="s">
        <v>87</v>
      </c>
      <c r="AY1838" t="s">
        <v>87</v>
      </c>
      <c r="AZ1838" t="s">
        <v>87</v>
      </c>
      <c r="BA1838" t="s">
        <v>87</v>
      </c>
      <c r="BB1838" t="s">
        <v>87</v>
      </c>
      <c r="BC1838" t="s">
        <v>87</v>
      </c>
      <c r="BD1838" t="s">
        <v>87</v>
      </c>
      <c r="BE1838" t="s">
        <v>87</v>
      </c>
    </row>
    <row r="1839" spans="1:57" hidden="1" x14ac:dyDescent="0.45">
      <c r="A1839" t="s">
        <v>3913</v>
      </c>
      <c r="B1839" t="s">
        <v>79</v>
      </c>
      <c r="C1839" t="s">
        <v>3914</v>
      </c>
      <c r="D1839" t="s">
        <v>81</v>
      </c>
      <c r="E1839" s="2" t="str">
        <f>HYPERLINK("capsilon://?command=openfolder&amp;siteaddress=FAM.docvelocity-na8.net&amp;folderid=FX39D063FE-FCEE-8560-141A-8178E419272B","FX22041112")</f>
        <v>FX22041112</v>
      </c>
      <c r="F1839" t="s">
        <v>19</v>
      </c>
      <c r="G1839" t="s">
        <v>19</v>
      </c>
      <c r="H1839" t="s">
        <v>82</v>
      </c>
      <c r="I1839" t="s">
        <v>3915</v>
      </c>
      <c r="J1839">
        <v>92</v>
      </c>
      <c r="K1839" t="s">
        <v>84</v>
      </c>
      <c r="L1839" t="s">
        <v>85</v>
      </c>
      <c r="M1839" t="s">
        <v>86</v>
      </c>
      <c r="N1839">
        <v>1</v>
      </c>
      <c r="O1839" s="1">
        <v>44655.783263888887</v>
      </c>
      <c r="P1839" s="1">
        <v>44655.795115740744</v>
      </c>
      <c r="Q1839">
        <v>727</v>
      </c>
      <c r="R1839">
        <v>297</v>
      </c>
      <c r="S1839" t="b">
        <v>0</v>
      </c>
      <c r="T1839" t="s">
        <v>87</v>
      </c>
      <c r="U1839" t="b">
        <v>0</v>
      </c>
      <c r="V1839" t="s">
        <v>88</v>
      </c>
      <c r="W1839" s="1">
        <v>44655.795115740744</v>
      </c>
      <c r="X1839">
        <v>179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92</v>
      </c>
      <c r="AE1839">
        <v>80</v>
      </c>
      <c r="AF1839">
        <v>0</v>
      </c>
      <c r="AG1839">
        <v>4</v>
      </c>
      <c r="AH1839" t="s">
        <v>87</v>
      </c>
      <c r="AI1839" t="s">
        <v>87</v>
      </c>
      <c r="AJ1839" t="s">
        <v>87</v>
      </c>
      <c r="AK1839" t="s">
        <v>87</v>
      </c>
      <c r="AL1839" t="s">
        <v>87</v>
      </c>
      <c r="AM1839" t="s">
        <v>87</v>
      </c>
      <c r="AN1839" t="s">
        <v>87</v>
      </c>
      <c r="AO1839" t="s">
        <v>87</v>
      </c>
      <c r="AP1839" t="s">
        <v>87</v>
      </c>
      <c r="AQ1839" t="s">
        <v>87</v>
      </c>
      <c r="AR1839" t="s">
        <v>87</v>
      </c>
      <c r="AS1839" t="s">
        <v>87</v>
      </c>
      <c r="AT1839" t="s">
        <v>87</v>
      </c>
      <c r="AU1839" t="s">
        <v>87</v>
      </c>
      <c r="AV1839" t="s">
        <v>87</v>
      </c>
      <c r="AW1839" t="s">
        <v>87</v>
      </c>
      <c r="AX1839" t="s">
        <v>87</v>
      </c>
      <c r="AY1839" t="s">
        <v>87</v>
      </c>
      <c r="AZ1839" t="s">
        <v>87</v>
      </c>
      <c r="BA1839" t="s">
        <v>87</v>
      </c>
      <c r="BB1839" t="s">
        <v>87</v>
      </c>
      <c r="BC1839" t="s">
        <v>87</v>
      </c>
      <c r="BD1839" t="s">
        <v>87</v>
      </c>
      <c r="BE1839" t="s">
        <v>87</v>
      </c>
    </row>
    <row r="1840" spans="1:57" hidden="1" x14ac:dyDescent="0.45">
      <c r="A1840" t="s">
        <v>3916</v>
      </c>
      <c r="B1840" t="s">
        <v>79</v>
      </c>
      <c r="C1840" t="s">
        <v>3901</v>
      </c>
      <c r="D1840" t="s">
        <v>81</v>
      </c>
      <c r="E1840" s="2" t="str">
        <f>HYPERLINK("capsilon://?command=openfolder&amp;siteaddress=FAM.docvelocity-na8.net&amp;folderid=FXE82CFF58-E693-DDF5-E3B9-766E52EA10CB","FX220410319")</f>
        <v>FX220410319</v>
      </c>
      <c r="F1840" t="s">
        <v>19</v>
      </c>
      <c r="G1840" t="s">
        <v>19</v>
      </c>
      <c r="H1840" t="s">
        <v>82</v>
      </c>
      <c r="I1840" t="s">
        <v>3902</v>
      </c>
      <c r="J1840">
        <v>495</v>
      </c>
      <c r="K1840" t="s">
        <v>84</v>
      </c>
      <c r="L1840" t="s">
        <v>85</v>
      </c>
      <c r="M1840" t="s">
        <v>86</v>
      </c>
      <c r="N1840">
        <v>2</v>
      </c>
      <c r="O1840" s="1">
        <v>44679.521886574075</v>
      </c>
      <c r="P1840" s="1">
        <v>44679.606168981481</v>
      </c>
      <c r="Q1840">
        <v>1040</v>
      </c>
      <c r="R1840">
        <v>6242</v>
      </c>
      <c r="S1840" t="b">
        <v>0</v>
      </c>
      <c r="T1840" t="s">
        <v>87</v>
      </c>
      <c r="U1840" t="b">
        <v>1</v>
      </c>
      <c r="V1840" t="s">
        <v>98</v>
      </c>
      <c r="W1840" s="1">
        <v>44679.566018518519</v>
      </c>
      <c r="X1840">
        <v>3810</v>
      </c>
      <c r="Y1840">
        <v>440</v>
      </c>
      <c r="Z1840">
        <v>0</v>
      </c>
      <c r="AA1840">
        <v>440</v>
      </c>
      <c r="AB1840">
        <v>0</v>
      </c>
      <c r="AC1840">
        <v>164</v>
      </c>
      <c r="AD1840">
        <v>55</v>
      </c>
      <c r="AE1840">
        <v>0</v>
      </c>
      <c r="AF1840">
        <v>0</v>
      </c>
      <c r="AG1840">
        <v>0</v>
      </c>
      <c r="AH1840" t="s">
        <v>115</v>
      </c>
      <c r="AI1840" s="1">
        <v>44679.606168981481</v>
      </c>
      <c r="AJ1840">
        <v>74</v>
      </c>
      <c r="AK1840">
        <v>9</v>
      </c>
      <c r="AL1840">
        <v>0</v>
      </c>
      <c r="AM1840">
        <v>9</v>
      </c>
      <c r="AN1840">
        <v>21</v>
      </c>
      <c r="AO1840">
        <v>0</v>
      </c>
      <c r="AP1840">
        <v>46</v>
      </c>
      <c r="AQ1840">
        <v>0</v>
      </c>
      <c r="AR1840">
        <v>0</v>
      </c>
      <c r="AS1840">
        <v>0</v>
      </c>
      <c r="AT1840" t="s">
        <v>87</v>
      </c>
      <c r="AU1840" t="s">
        <v>87</v>
      </c>
      <c r="AV1840" t="s">
        <v>87</v>
      </c>
      <c r="AW1840" t="s">
        <v>87</v>
      </c>
      <c r="AX1840" t="s">
        <v>87</v>
      </c>
      <c r="AY1840" t="s">
        <v>87</v>
      </c>
      <c r="AZ1840" t="s">
        <v>87</v>
      </c>
      <c r="BA1840" t="s">
        <v>87</v>
      </c>
      <c r="BB1840" t="s">
        <v>87</v>
      </c>
      <c r="BC1840" t="s">
        <v>87</v>
      </c>
      <c r="BD1840" t="s">
        <v>87</v>
      </c>
      <c r="BE1840" t="s">
        <v>87</v>
      </c>
    </row>
    <row r="1841" spans="1:57" hidden="1" x14ac:dyDescent="0.45">
      <c r="A1841" t="s">
        <v>3917</v>
      </c>
      <c r="B1841" t="s">
        <v>79</v>
      </c>
      <c r="C1841" t="s">
        <v>3119</v>
      </c>
      <c r="D1841" t="s">
        <v>81</v>
      </c>
      <c r="E1841" s="2" t="str">
        <f>HYPERLINK("capsilon://?command=openfolder&amp;siteaddress=FAM.docvelocity-na8.net&amp;folderid=FX0678562D-B82E-E19C-65A8-76D2E120E43D","FX22047832")</f>
        <v>FX22047832</v>
      </c>
      <c r="F1841" t="s">
        <v>19</v>
      </c>
      <c r="G1841" t="s">
        <v>19</v>
      </c>
      <c r="H1841" t="s">
        <v>82</v>
      </c>
      <c r="I1841" t="s">
        <v>3906</v>
      </c>
      <c r="J1841">
        <v>414</v>
      </c>
      <c r="K1841" t="s">
        <v>84</v>
      </c>
      <c r="L1841" t="s">
        <v>85</v>
      </c>
      <c r="M1841" t="s">
        <v>86</v>
      </c>
      <c r="N1841">
        <v>2</v>
      </c>
      <c r="O1841" s="1">
        <v>44679.522615740738</v>
      </c>
      <c r="P1841" s="1">
        <v>44679.579907407409</v>
      </c>
      <c r="Q1841">
        <v>1004</v>
      </c>
      <c r="R1841">
        <v>3946</v>
      </c>
      <c r="S1841" t="b">
        <v>0</v>
      </c>
      <c r="T1841" t="s">
        <v>87</v>
      </c>
      <c r="U1841" t="b">
        <v>1</v>
      </c>
      <c r="V1841" t="s">
        <v>3131</v>
      </c>
      <c r="W1841" s="1">
        <v>44679.551979166667</v>
      </c>
      <c r="X1841">
        <v>2522</v>
      </c>
      <c r="Y1841">
        <v>379</v>
      </c>
      <c r="Z1841">
        <v>0</v>
      </c>
      <c r="AA1841">
        <v>379</v>
      </c>
      <c r="AB1841">
        <v>0</v>
      </c>
      <c r="AC1841">
        <v>41</v>
      </c>
      <c r="AD1841">
        <v>35</v>
      </c>
      <c r="AE1841">
        <v>0</v>
      </c>
      <c r="AF1841">
        <v>0</v>
      </c>
      <c r="AG1841">
        <v>0</v>
      </c>
      <c r="AH1841" t="s">
        <v>115</v>
      </c>
      <c r="AI1841" s="1">
        <v>44679.579907407409</v>
      </c>
      <c r="AJ1841">
        <v>1424</v>
      </c>
      <c r="AK1841">
        <v>3</v>
      </c>
      <c r="AL1841">
        <v>0</v>
      </c>
      <c r="AM1841">
        <v>3</v>
      </c>
      <c r="AN1841">
        <v>0</v>
      </c>
      <c r="AO1841">
        <v>3</v>
      </c>
      <c r="AP1841">
        <v>32</v>
      </c>
      <c r="AQ1841">
        <v>0</v>
      </c>
      <c r="AR1841">
        <v>0</v>
      </c>
      <c r="AS1841">
        <v>0</v>
      </c>
      <c r="AT1841" t="s">
        <v>87</v>
      </c>
      <c r="AU1841" t="s">
        <v>87</v>
      </c>
      <c r="AV1841" t="s">
        <v>87</v>
      </c>
      <c r="AW1841" t="s">
        <v>87</v>
      </c>
      <c r="AX1841" t="s">
        <v>87</v>
      </c>
      <c r="AY1841" t="s">
        <v>87</v>
      </c>
      <c r="AZ1841" t="s">
        <v>87</v>
      </c>
      <c r="BA1841" t="s">
        <v>87</v>
      </c>
      <c r="BB1841" t="s">
        <v>87</v>
      </c>
      <c r="BC1841" t="s">
        <v>87</v>
      </c>
      <c r="BD1841" t="s">
        <v>87</v>
      </c>
      <c r="BE1841" t="s">
        <v>87</v>
      </c>
    </row>
    <row r="1842" spans="1:57" hidden="1" x14ac:dyDescent="0.45">
      <c r="A1842" t="s">
        <v>3918</v>
      </c>
      <c r="B1842" t="s">
        <v>79</v>
      </c>
      <c r="C1842" t="s">
        <v>3895</v>
      </c>
      <c r="D1842" t="s">
        <v>81</v>
      </c>
      <c r="E1842" s="2" t="str">
        <f>HYPERLINK("capsilon://?command=openfolder&amp;siteaddress=FAM.docvelocity-na8.net&amp;folderid=FX8E887CDF-30B9-C6A3-45A6-588F19D2F022","FX220410453")</f>
        <v>FX220410453</v>
      </c>
      <c r="F1842" t="s">
        <v>19</v>
      </c>
      <c r="G1842" t="s">
        <v>19</v>
      </c>
      <c r="H1842" t="s">
        <v>82</v>
      </c>
      <c r="I1842" t="s">
        <v>3896</v>
      </c>
      <c r="J1842">
        <v>558</v>
      </c>
      <c r="K1842" t="s">
        <v>84</v>
      </c>
      <c r="L1842" t="s">
        <v>85</v>
      </c>
      <c r="M1842" t="s">
        <v>86</v>
      </c>
      <c r="N1842">
        <v>2</v>
      </c>
      <c r="O1842" s="1">
        <v>44679.528252314813</v>
      </c>
      <c r="P1842" s="1">
        <v>44679.635995370372</v>
      </c>
      <c r="Q1842">
        <v>3819</v>
      </c>
      <c r="R1842">
        <v>5490</v>
      </c>
      <c r="S1842" t="b">
        <v>0</v>
      </c>
      <c r="T1842" t="s">
        <v>87</v>
      </c>
      <c r="U1842" t="b">
        <v>1</v>
      </c>
      <c r="V1842" t="s">
        <v>531</v>
      </c>
      <c r="W1842" s="1">
        <v>44679.558564814812</v>
      </c>
      <c r="X1842">
        <v>2578</v>
      </c>
      <c r="Y1842">
        <v>469</v>
      </c>
      <c r="Z1842">
        <v>0</v>
      </c>
      <c r="AA1842">
        <v>469</v>
      </c>
      <c r="AB1842">
        <v>0</v>
      </c>
      <c r="AC1842">
        <v>171</v>
      </c>
      <c r="AD1842">
        <v>89</v>
      </c>
      <c r="AE1842">
        <v>0</v>
      </c>
      <c r="AF1842">
        <v>0</v>
      </c>
      <c r="AG1842">
        <v>0</v>
      </c>
      <c r="AH1842" t="s">
        <v>190</v>
      </c>
      <c r="AI1842" s="1">
        <v>44679.635995370372</v>
      </c>
      <c r="AJ1842">
        <v>2852</v>
      </c>
      <c r="AK1842">
        <v>11</v>
      </c>
      <c r="AL1842">
        <v>0</v>
      </c>
      <c r="AM1842">
        <v>11</v>
      </c>
      <c r="AN1842">
        <v>0</v>
      </c>
      <c r="AO1842">
        <v>11</v>
      </c>
      <c r="AP1842">
        <v>78</v>
      </c>
      <c r="AQ1842">
        <v>0</v>
      </c>
      <c r="AR1842">
        <v>0</v>
      </c>
      <c r="AS1842">
        <v>0</v>
      </c>
      <c r="AT1842" t="s">
        <v>87</v>
      </c>
      <c r="AU1842" t="s">
        <v>87</v>
      </c>
      <c r="AV1842" t="s">
        <v>87</v>
      </c>
      <c r="AW1842" t="s">
        <v>87</v>
      </c>
      <c r="AX1842" t="s">
        <v>87</v>
      </c>
      <c r="AY1842" t="s">
        <v>87</v>
      </c>
      <c r="AZ1842" t="s">
        <v>87</v>
      </c>
      <c r="BA1842" t="s">
        <v>87</v>
      </c>
      <c r="BB1842" t="s">
        <v>87</v>
      </c>
      <c r="BC1842" t="s">
        <v>87</v>
      </c>
      <c r="BD1842" t="s">
        <v>87</v>
      </c>
      <c r="BE1842" t="s">
        <v>87</v>
      </c>
    </row>
    <row r="1843" spans="1:57" hidden="1" x14ac:dyDescent="0.45">
      <c r="A1843" t="s">
        <v>3919</v>
      </c>
      <c r="B1843" t="s">
        <v>79</v>
      </c>
      <c r="C1843" t="s">
        <v>3119</v>
      </c>
      <c r="D1843" t="s">
        <v>81</v>
      </c>
      <c r="E1843" s="2" t="str">
        <f>HYPERLINK("capsilon://?command=openfolder&amp;siteaddress=FAM.docvelocity-na8.net&amp;folderid=FX0678562D-B82E-E19C-65A8-76D2E120E43D","FX22047832")</f>
        <v>FX22047832</v>
      </c>
      <c r="F1843" t="s">
        <v>19</v>
      </c>
      <c r="G1843" t="s">
        <v>19</v>
      </c>
      <c r="H1843" t="s">
        <v>82</v>
      </c>
      <c r="I1843" t="s">
        <v>3910</v>
      </c>
      <c r="J1843">
        <v>84</v>
      </c>
      <c r="K1843" t="s">
        <v>84</v>
      </c>
      <c r="L1843" t="s">
        <v>85</v>
      </c>
      <c r="M1843" t="s">
        <v>86</v>
      </c>
      <c r="N1843">
        <v>2</v>
      </c>
      <c r="O1843" s="1">
        <v>44679.529722222222</v>
      </c>
      <c r="P1843" s="1">
        <v>44679.550115740742</v>
      </c>
      <c r="Q1843">
        <v>809</v>
      </c>
      <c r="R1843">
        <v>953</v>
      </c>
      <c r="S1843" t="b">
        <v>0</v>
      </c>
      <c r="T1843" t="s">
        <v>87</v>
      </c>
      <c r="U1843" t="b">
        <v>1</v>
      </c>
      <c r="V1843" t="s">
        <v>158</v>
      </c>
      <c r="W1843" s="1">
        <v>44679.537604166668</v>
      </c>
      <c r="X1843">
        <v>678</v>
      </c>
      <c r="Y1843">
        <v>63</v>
      </c>
      <c r="Z1843">
        <v>0</v>
      </c>
      <c r="AA1843">
        <v>63</v>
      </c>
      <c r="AB1843">
        <v>0</v>
      </c>
      <c r="AC1843">
        <v>3</v>
      </c>
      <c r="AD1843">
        <v>21</v>
      </c>
      <c r="AE1843">
        <v>0</v>
      </c>
      <c r="AF1843">
        <v>0</v>
      </c>
      <c r="AG1843">
        <v>0</v>
      </c>
      <c r="AH1843" t="s">
        <v>190</v>
      </c>
      <c r="AI1843" s="1">
        <v>44679.550115740742</v>
      </c>
      <c r="AJ1843">
        <v>275</v>
      </c>
      <c r="AK1843">
        <v>2</v>
      </c>
      <c r="AL1843">
        <v>0</v>
      </c>
      <c r="AM1843">
        <v>2</v>
      </c>
      <c r="AN1843">
        <v>0</v>
      </c>
      <c r="AO1843">
        <v>2</v>
      </c>
      <c r="AP1843">
        <v>19</v>
      </c>
      <c r="AQ1843">
        <v>0</v>
      </c>
      <c r="AR1843">
        <v>0</v>
      </c>
      <c r="AS1843">
        <v>0</v>
      </c>
      <c r="AT1843" t="s">
        <v>87</v>
      </c>
      <c r="AU1843" t="s">
        <v>87</v>
      </c>
      <c r="AV1843" t="s">
        <v>87</v>
      </c>
      <c r="AW1843" t="s">
        <v>87</v>
      </c>
      <c r="AX1843" t="s">
        <v>87</v>
      </c>
      <c r="AY1843" t="s">
        <v>87</v>
      </c>
      <c r="AZ1843" t="s">
        <v>87</v>
      </c>
      <c r="BA1843" t="s">
        <v>87</v>
      </c>
      <c r="BB1843" t="s">
        <v>87</v>
      </c>
      <c r="BC1843" t="s">
        <v>87</v>
      </c>
      <c r="BD1843" t="s">
        <v>87</v>
      </c>
      <c r="BE1843" t="s">
        <v>87</v>
      </c>
    </row>
    <row r="1844" spans="1:57" hidden="1" x14ac:dyDescent="0.45">
      <c r="A1844" t="s">
        <v>3920</v>
      </c>
      <c r="B1844" t="s">
        <v>79</v>
      </c>
      <c r="C1844" t="s">
        <v>3648</v>
      </c>
      <c r="D1844" t="s">
        <v>81</v>
      </c>
      <c r="E1844" s="2" t="str">
        <f>HYPERLINK("capsilon://?command=openfolder&amp;siteaddress=FAM.docvelocity-na8.net&amp;folderid=FXAAEB148E-633A-31B3-5B66-E7CF229EB85C","FX22049914")</f>
        <v>FX22049914</v>
      </c>
      <c r="F1844" t="s">
        <v>19</v>
      </c>
      <c r="G1844" t="s">
        <v>19</v>
      </c>
      <c r="H1844" t="s">
        <v>82</v>
      </c>
      <c r="I1844" t="s">
        <v>3921</v>
      </c>
      <c r="J1844">
        <v>0</v>
      </c>
      <c r="K1844" t="s">
        <v>84</v>
      </c>
      <c r="L1844" t="s">
        <v>85</v>
      </c>
      <c r="M1844" t="s">
        <v>86</v>
      </c>
      <c r="N1844">
        <v>2</v>
      </c>
      <c r="O1844" s="1">
        <v>44679.530798611115</v>
      </c>
      <c r="P1844" s="1">
        <v>44679.534768518519</v>
      </c>
      <c r="Q1844">
        <v>37</v>
      </c>
      <c r="R1844">
        <v>306</v>
      </c>
      <c r="S1844" t="b">
        <v>0</v>
      </c>
      <c r="T1844" t="s">
        <v>87</v>
      </c>
      <c r="U1844" t="b">
        <v>0</v>
      </c>
      <c r="V1844" t="s">
        <v>148</v>
      </c>
      <c r="W1844" s="1">
        <v>44679.533217592594</v>
      </c>
      <c r="X1844">
        <v>193</v>
      </c>
      <c r="Y1844">
        <v>9</v>
      </c>
      <c r="Z1844">
        <v>0</v>
      </c>
      <c r="AA1844">
        <v>9</v>
      </c>
      <c r="AB1844">
        <v>0</v>
      </c>
      <c r="AC1844">
        <v>0</v>
      </c>
      <c r="AD1844">
        <v>-9</v>
      </c>
      <c r="AE1844">
        <v>0</v>
      </c>
      <c r="AF1844">
        <v>0</v>
      </c>
      <c r="AG1844">
        <v>0</v>
      </c>
      <c r="AH1844" t="s">
        <v>190</v>
      </c>
      <c r="AI1844" s="1">
        <v>44679.534768518519</v>
      </c>
      <c r="AJ1844">
        <v>113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-9</v>
      </c>
      <c r="AQ1844">
        <v>0</v>
      </c>
      <c r="AR1844">
        <v>0</v>
      </c>
      <c r="AS1844">
        <v>0</v>
      </c>
      <c r="AT1844" t="s">
        <v>87</v>
      </c>
      <c r="AU1844" t="s">
        <v>87</v>
      </c>
      <c r="AV1844" t="s">
        <v>87</v>
      </c>
      <c r="AW1844" t="s">
        <v>87</v>
      </c>
      <c r="AX1844" t="s">
        <v>87</v>
      </c>
      <c r="AY1844" t="s">
        <v>87</v>
      </c>
      <c r="AZ1844" t="s">
        <v>87</v>
      </c>
      <c r="BA1844" t="s">
        <v>87</v>
      </c>
      <c r="BB1844" t="s">
        <v>87</v>
      </c>
      <c r="BC1844" t="s">
        <v>87</v>
      </c>
      <c r="BD1844" t="s">
        <v>87</v>
      </c>
      <c r="BE1844" t="s">
        <v>87</v>
      </c>
    </row>
    <row r="1845" spans="1:57" hidden="1" x14ac:dyDescent="0.45">
      <c r="A1845" t="s">
        <v>3922</v>
      </c>
      <c r="B1845" t="s">
        <v>79</v>
      </c>
      <c r="C1845" t="s">
        <v>3923</v>
      </c>
      <c r="D1845" t="s">
        <v>81</v>
      </c>
      <c r="E1845" s="2" t="str">
        <f>HYPERLINK("capsilon://?command=openfolder&amp;siteaddress=FAM.docvelocity-na8.net&amp;folderid=FXB1CAC752-759D-D541-A60B-EECB1E896FA3","FX220410721")</f>
        <v>FX220410721</v>
      </c>
      <c r="F1845" t="s">
        <v>19</v>
      </c>
      <c r="G1845" t="s">
        <v>19</v>
      </c>
      <c r="H1845" t="s">
        <v>82</v>
      </c>
      <c r="I1845" t="s">
        <v>3924</v>
      </c>
      <c r="J1845">
        <v>242</v>
      </c>
      <c r="K1845" t="s">
        <v>84</v>
      </c>
      <c r="L1845" t="s">
        <v>85</v>
      </c>
      <c r="M1845" t="s">
        <v>86</v>
      </c>
      <c r="N1845">
        <v>1</v>
      </c>
      <c r="O1845" s="1">
        <v>44679.531469907408</v>
      </c>
      <c r="P1845" s="1">
        <v>44679.561736111114</v>
      </c>
      <c r="Q1845">
        <v>2052</v>
      </c>
      <c r="R1845">
        <v>563</v>
      </c>
      <c r="S1845" t="b">
        <v>0</v>
      </c>
      <c r="T1845" t="s">
        <v>87</v>
      </c>
      <c r="U1845" t="b">
        <v>0</v>
      </c>
      <c r="V1845" t="s">
        <v>531</v>
      </c>
      <c r="W1845" s="1">
        <v>44679.561736111114</v>
      </c>
      <c r="X1845">
        <v>273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242</v>
      </c>
      <c r="AE1845">
        <v>230</v>
      </c>
      <c r="AF1845">
        <v>0</v>
      </c>
      <c r="AG1845">
        <v>9</v>
      </c>
      <c r="AH1845" t="s">
        <v>87</v>
      </c>
      <c r="AI1845" t="s">
        <v>87</v>
      </c>
      <c r="AJ1845" t="s">
        <v>87</v>
      </c>
      <c r="AK1845" t="s">
        <v>87</v>
      </c>
      <c r="AL1845" t="s">
        <v>87</v>
      </c>
      <c r="AM1845" t="s">
        <v>87</v>
      </c>
      <c r="AN1845" t="s">
        <v>87</v>
      </c>
      <c r="AO1845" t="s">
        <v>87</v>
      </c>
      <c r="AP1845" t="s">
        <v>87</v>
      </c>
      <c r="AQ1845" t="s">
        <v>87</v>
      </c>
      <c r="AR1845" t="s">
        <v>87</v>
      </c>
      <c r="AS1845" t="s">
        <v>87</v>
      </c>
      <c r="AT1845" t="s">
        <v>87</v>
      </c>
      <c r="AU1845" t="s">
        <v>87</v>
      </c>
      <c r="AV1845" t="s">
        <v>87</v>
      </c>
      <c r="AW1845" t="s">
        <v>87</v>
      </c>
      <c r="AX1845" t="s">
        <v>87</v>
      </c>
      <c r="AY1845" t="s">
        <v>87</v>
      </c>
      <c r="AZ1845" t="s">
        <v>87</v>
      </c>
      <c r="BA1845" t="s">
        <v>87</v>
      </c>
      <c r="BB1845" t="s">
        <v>87</v>
      </c>
      <c r="BC1845" t="s">
        <v>87</v>
      </c>
      <c r="BD1845" t="s">
        <v>87</v>
      </c>
      <c r="BE1845" t="s">
        <v>87</v>
      </c>
    </row>
    <row r="1846" spans="1:57" hidden="1" x14ac:dyDescent="0.45">
      <c r="A1846" t="s">
        <v>3925</v>
      </c>
      <c r="B1846" t="s">
        <v>79</v>
      </c>
      <c r="C1846" t="s">
        <v>3871</v>
      </c>
      <c r="D1846" t="s">
        <v>81</v>
      </c>
      <c r="E1846" s="2" t="str">
        <f>HYPERLINK("capsilon://?command=openfolder&amp;siteaddress=FAM.docvelocity-na8.net&amp;folderid=FX8C939E9E-23A3-D83E-EA9B-F9E2331EAE89","FX2204803")</f>
        <v>FX2204803</v>
      </c>
      <c r="F1846" t="s">
        <v>19</v>
      </c>
      <c r="G1846" t="s">
        <v>19</v>
      </c>
      <c r="H1846" t="s">
        <v>82</v>
      </c>
      <c r="I1846" t="s">
        <v>3872</v>
      </c>
      <c r="J1846">
        <v>182</v>
      </c>
      <c r="K1846" t="s">
        <v>84</v>
      </c>
      <c r="L1846" t="s">
        <v>85</v>
      </c>
      <c r="M1846" t="s">
        <v>86</v>
      </c>
      <c r="N1846">
        <v>2</v>
      </c>
      <c r="O1846" s="1">
        <v>44655.791307870371</v>
      </c>
      <c r="P1846" s="1">
        <v>44655.876145833332</v>
      </c>
      <c r="Q1846">
        <v>5390</v>
      </c>
      <c r="R1846">
        <v>1940</v>
      </c>
      <c r="S1846" t="b">
        <v>0</v>
      </c>
      <c r="T1846" t="s">
        <v>87</v>
      </c>
      <c r="U1846" t="b">
        <v>1</v>
      </c>
      <c r="V1846" t="s">
        <v>98</v>
      </c>
      <c r="W1846" s="1">
        <v>44655.805011574077</v>
      </c>
      <c r="X1846">
        <v>1181</v>
      </c>
      <c r="Y1846">
        <v>158</v>
      </c>
      <c r="Z1846">
        <v>0</v>
      </c>
      <c r="AA1846">
        <v>158</v>
      </c>
      <c r="AB1846">
        <v>0</v>
      </c>
      <c r="AC1846">
        <v>17</v>
      </c>
      <c r="AD1846">
        <v>24</v>
      </c>
      <c r="AE1846">
        <v>0</v>
      </c>
      <c r="AF1846">
        <v>0</v>
      </c>
      <c r="AG1846">
        <v>0</v>
      </c>
      <c r="AH1846" t="s">
        <v>299</v>
      </c>
      <c r="AI1846" s="1">
        <v>44655.876145833332</v>
      </c>
      <c r="AJ1846">
        <v>759</v>
      </c>
      <c r="AK1846">
        <v>0</v>
      </c>
      <c r="AL1846">
        <v>0</v>
      </c>
      <c r="AM1846">
        <v>0</v>
      </c>
      <c r="AN1846">
        <v>0</v>
      </c>
      <c r="AO1846">
        <v>1</v>
      </c>
      <c r="AP1846">
        <v>24</v>
      </c>
      <c r="AQ1846">
        <v>0</v>
      </c>
      <c r="AR1846">
        <v>0</v>
      </c>
      <c r="AS1846">
        <v>0</v>
      </c>
      <c r="AT1846" t="s">
        <v>87</v>
      </c>
      <c r="AU1846" t="s">
        <v>87</v>
      </c>
      <c r="AV1846" t="s">
        <v>87</v>
      </c>
      <c r="AW1846" t="s">
        <v>87</v>
      </c>
      <c r="AX1846" t="s">
        <v>87</v>
      </c>
      <c r="AY1846" t="s">
        <v>87</v>
      </c>
      <c r="AZ1846" t="s">
        <v>87</v>
      </c>
      <c r="BA1846" t="s">
        <v>87</v>
      </c>
      <c r="BB1846" t="s">
        <v>87</v>
      </c>
      <c r="BC1846" t="s">
        <v>87</v>
      </c>
      <c r="BD1846" t="s">
        <v>87</v>
      </c>
      <c r="BE1846" t="s">
        <v>87</v>
      </c>
    </row>
    <row r="1847" spans="1:57" hidden="1" x14ac:dyDescent="0.45">
      <c r="A1847" t="s">
        <v>3926</v>
      </c>
      <c r="B1847" t="s">
        <v>79</v>
      </c>
      <c r="C1847" t="s">
        <v>546</v>
      </c>
      <c r="D1847" t="s">
        <v>81</v>
      </c>
      <c r="E1847" s="2" t="str">
        <f>HYPERLINK("capsilon://?command=openfolder&amp;siteaddress=FAM.docvelocity-na8.net&amp;folderid=FXC687A6B5-43A7-D9A5-531D-2B021588F2EA","FX2204330")</f>
        <v>FX2204330</v>
      </c>
      <c r="F1847" t="s">
        <v>19</v>
      </c>
      <c r="G1847" t="s">
        <v>19</v>
      </c>
      <c r="H1847" t="s">
        <v>82</v>
      </c>
      <c r="I1847" t="s">
        <v>3887</v>
      </c>
      <c r="J1847">
        <v>312</v>
      </c>
      <c r="K1847" t="s">
        <v>84</v>
      </c>
      <c r="L1847" t="s">
        <v>85</v>
      </c>
      <c r="M1847" t="s">
        <v>86</v>
      </c>
      <c r="N1847">
        <v>2</v>
      </c>
      <c r="O1847" s="1">
        <v>44655.793993055559</v>
      </c>
      <c r="P1847" s="1">
        <v>44655.905659722222</v>
      </c>
      <c r="Q1847">
        <v>5308</v>
      </c>
      <c r="R1847">
        <v>4340</v>
      </c>
      <c r="S1847" t="b">
        <v>0</v>
      </c>
      <c r="T1847" t="s">
        <v>87</v>
      </c>
      <c r="U1847" t="b">
        <v>1</v>
      </c>
      <c r="V1847" t="s">
        <v>245</v>
      </c>
      <c r="W1847" s="1">
        <v>44655.842638888891</v>
      </c>
      <c r="X1847">
        <v>1674</v>
      </c>
      <c r="Y1847">
        <v>249</v>
      </c>
      <c r="Z1847">
        <v>0</v>
      </c>
      <c r="AA1847">
        <v>249</v>
      </c>
      <c r="AB1847">
        <v>5</v>
      </c>
      <c r="AC1847">
        <v>29</v>
      </c>
      <c r="AD1847">
        <v>63</v>
      </c>
      <c r="AE1847">
        <v>0</v>
      </c>
      <c r="AF1847">
        <v>0</v>
      </c>
      <c r="AG1847">
        <v>0</v>
      </c>
      <c r="AH1847" t="s">
        <v>299</v>
      </c>
      <c r="AI1847" s="1">
        <v>44655.905659722222</v>
      </c>
      <c r="AJ1847">
        <v>2549</v>
      </c>
      <c r="AK1847">
        <v>2</v>
      </c>
      <c r="AL1847">
        <v>0</v>
      </c>
      <c r="AM1847">
        <v>2</v>
      </c>
      <c r="AN1847">
        <v>0</v>
      </c>
      <c r="AO1847">
        <v>2</v>
      </c>
      <c r="AP1847">
        <v>61</v>
      </c>
      <c r="AQ1847">
        <v>0</v>
      </c>
      <c r="AR1847">
        <v>0</v>
      </c>
      <c r="AS1847">
        <v>0</v>
      </c>
      <c r="AT1847" t="s">
        <v>87</v>
      </c>
      <c r="AU1847" t="s">
        <v>87</v>
      </c>
      <c r="AV1847" t="s">
        <v>87</v>
      </c>
      <c r="AW1847" t="s">
        <v>87</v>
      </c>
      <c r="AX1847" t="s">
        <v>87</v>
      </c>
      <c r="AY1847" t="s">
        <v>87</v>
      </c>
      <c r="AZ1847" t="s">
        <v>87</v>
      </c>
      <c r="BA1847" t="s">
        <v>87</v>
      </c>
      <c r="BB1847" t="s">
        <v>87</v>
      </c>
      <c r="BC1847" t="s">
        <v>87</v>
      </c>
      <c r="BD1847" t="s">
        <v>87</v>
      </c>
      <c r="BE1847" t="s">
        <v>87</v>
      </c>
    </row>
    <row r="1848" spans="1:57" hidden="1" x14ac:dyDescent="0.45">
      <c r="A1848" t="s">
        <v>3927</v>
      </c>
      <c r="B1848" t="s">
        <v>79</v>
      </c>
      <c r="C1848" t="s">
        <v>3914</v>
      </c>
      <c r="D1848" t="s">
        <v>81</v>
      </c>
      <c r="E1848" s="2" t="str">
        <f>HYPERLINK("capsilon://?command=openfolder&amp;siteaddress=FAM.docvelocity-na8.net&amp;folderid=FX39D063FE-FCEE-8560-141A-8178E419272B","FX22041112")</f>
        <v>FX22041112</v>
      </c>
      <c r="F1848" t="s">
        <v>19</v>
      </c>
      <c r="G1848" t="s">
        <v>19</v>
      </c>
      <c r="H1848" t="s">
        <v>82</v>
      </c>
      <c r="I1848" t="s">
        <v>3915</v>
      </c>
      <c r="J1848">
        <v>144</v>
      </c>
      <c r="K1848" t="s">
        <v>84</v>
      </c>
      <c r="L1848" t="s">
        <v>85</v>
      </c>
      <c r="M1848" t="s">
        <v>86</v>
      </c>
      <c r="N1848">
        <v>2</v>
      </c>
      <c r="O1848" s="1">
        <v>44655.795960648145</v>
      </c>
      <c r="P1848" s="1">
        <v>44655.897430555553</v>
      </c>
      <c r="Q1848">
        <v>6397</v>
      </c>
      <c r="R1848">
        <v>2370</v>
      </c>
      <c r="S1848" t="b">
        <v>0</v>
      </c>
      <c r="T1848" t="s">
        <v>87</v>
      </c>
      <c r="U1848" t="b">
        <v>1</v>
      </c>
      <c r="V1848" t="s">
        <v>322</v>
      </c>
      <c r="W1848" s="1">
        <v>44655.845914351848</v>
      </c>
      <c r="X1848">
        <v>1181</v>
      </c>
      <c r="Y1848">
        <v>120</v>
      </c>
      <c r="Z1848">
        <v>0</v>
      </c>
      <c r="AA1848">
        <v>120</v>
      </c>
      <c r="AB1848">
        <v>0</v>
      </c>
      <c r="AC1848">
        <v>26</v>
      </c>
      <c r="AD1848">
        <v>24</v>
      </c>
      <c r="AE1848">
        <v>0</v>
      </c>
      <c r="AF1848">
        <v>0</v>
      </c>
      <c r="AG1848">
        <v>0</v>
      </c>
      <c r="AH1848" t="s">
        <v>240</v>
      </c>
      <c r="AI1848" s="1">
        <v>44655.897430555553</v>
      </c>
      <c r="AJ1848">
        <v>1081</v>
      </c>
      <c r="AK1848">
        <v>6</v>
      </c>
      <c r="AL1848">
        <v>0</v>
      </c>
      <c r="AM1848">
        <v>6</v>
      </c>
      <c r="AN1848">
        <v>0</v>
      </c>
      <c r="AO1848">
        <v>6</v>
      </c>
      <c r="AP1848">
        <v>18</v>
      </c>
      <c r="AQ1848">
        <v>0</v>
      </c>
      <c r="AR1848">
        <v>0</v>
      </c>
      <c r="AS1848">
        <v>0</v>
      </c>
      <c r="AT1848" t="s">
        <v>87</v>
      </c>
      <c r="AU1848" t="s">
        <v>87</v>
      </c>
      <c r="AV1848" t="s">
        <v>87</v>
      </c>
      <c r="AW1848" t="s">
        <v>87</v>
      </c>
      <c r="AX1848" t="s">
        <v>87</v>
      </c>
      <c r="AY1848" t="s">
        <v>87</v>
      </c>
      <c r="AZ1848" t="s">
        <v>87</v>
      </c>
      <c r="BA1848" t="s">
        <v>87</v>
      </c>
      <c r="BB1848" t="s">
        <v>87</v>
      </c>
      <c r="BC1848" t="s">
        <v>87</v>
      </c>
      <c r="BD1848" t="s">
        <v>87</v>
      </c>
      <c r="BE1848" t="s">
        <v>87</v>
      </c>
    </row>
    <row r="1849" spans="1:57" hidden="1" x14ac:dyDescent="0.45">
      <c r="A1849" t="s">
        <v>3928</v>
      </c>
      <c r="B1849" t="s">
        <v>79</v>
      </c>
      <c r="C1849" t="s">
        <v>1435</v>
      </c>
      <c r="D1849" t="s">
        <v>81</v>
      </c>
      <c r="E1849" s="2" t="str">
        <f>HYPERLINK("capsilon://?command=openfolder&amp;siteaddress=FAM.docvelocity-na8.net&amp;folderid=FXA139587E-3E32-9A40-F849-716F8A071F9E","FX220312353")</f>
        <v>FX220312353</v>
      </c>
      <c r="F1849" t="s">
        <v>19</v>
      </c>
      <c r="G1849" t="s">
        <v>19</v>
      </c>
      <c r="H1849" t="s">
        <v>82</v>
      </c>
      <c r="I1849" t="s">
        <v>3929</v>
      </c>
      <c r="J1849">
        <v>316</v>
      </c>
      <c r="K1849" t="s">
        <v>84</v>
      </c>
      <c r="L1849" t="s">
        <v>85</v>
      </c>
      <c r="M1849" t="s">
        <v>86</v>
      </c>
      <c r="N1849">
        <v>1</v>
      </c>
      <c r="O1849" s="1">
        <v>44655.796041666668</v>
      </c>
      <c r="P1849" s="1">
        <v>44655.802662037036</v>
      </c>
      <c r="Q1849">
        <v>188</v>
      </c>
      <c r="R1849">
        <v>384</v>
      </c>
      <c r="S1849" t="b">
        <v>0</v>
      </c>
      <c r="T1849" t="s">
        <v>87</v>
      </c>
      <c r="U1849" t="b">
        <v>0</v>
      </c>
      <c r="V1849" t="s">
        <v>88</v>
      </c>
      <c r="W1849" s="1">
        <v>44655.802662037036</v>
      </c>
      <c r="X1849">
        <v>346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316</v>
      </c>
      <c r="AE1849">
        <v>299</v>
      </c>
      <c r="AF1849">
        <v>0</v>
      </c>
      <c r="AG1849">
        <v>9</v>
      </c>
      <c r="AH1849" t="s">
        <v>87</v>
      </c>
      <c r="AI1849" t="s">
        <v>87</v>
      </c>
      <c r="AJ1849" t="s">
        <v>87</v>
      </c>
      <c r="AK1849" t="s">
        <v>87</v>
      </c>
      <c r="AL1849" t="s">
        <v>87</v>
      </c>
      <c r="AM1849" t="s">
        <v>87</v>
      </c>
      <c r="AN1849" t="s">
        <v>87</v>
      </c>
      <c r="AO1849" t="s">
        <v>87</v>
      </c>
      <c r="AP1849" t="s">
        <v>87</v>
      </c>
      <c r="AQ1849" t="s">
        <v>87</v>
      </c>
      <c r="AR1849" t="s">
        <v>87</v>
      </c>
      <c r="AS1849" t="s">
        <v>87</v>
      </c>
      <c r="AT1849" t="s">
        <v>87</v>
      </c>
      <c r="AU1849" t="s">
        <v>87</v>
      </c>
      <c r="AV1849" t="s">
        <v>87</v>
      </c>
      <c r="AW1849" t="s">
        <v>87</v>
      </c>
      <c r="AX1849" t="s">
        <v>87</v>
      </c>
      <c r="AY1849" t="s">
        <v>87</v>
      </c>
      <c r="AZ1849" t="s">
        <v>87</v>
      </c>
      <c r="BA1849" t="s">
        <v>87</v>
      </c>
      <c r="BB1849" t="s">
        <v>87</v>
      </c>
      <c r="BC1849" t="s">
        <v>87</v>
      </c>
      <c r="BD1849" t="s">
        <v>87</v>
      </c>
      <c r="BE1849" t="s">
        <v>87</v>
      </c>
    </row>
    <row r="1850" spans="1:57" hidden="1" x14ac:dyDescent="0.45">
      <c r="A1850" t="s">
        <v>3930</v>
      </c>
      <c r="B1850" t="s">
        <v>79</v>
      </c>
      <c r="C1850" t="s">
        <v>349</v>
      </c>
      <c r="D1850" t="s">
        <v>81</v>
      </c>
      <c r="E1850" s="2" t="str">
        <f>HYPERLINK("capsilon://?command=openfolder&amp;siteaddress=FAM.docvelocity-na8.net&amp;folderid=FX229872A7-2A9B-75FB-1DE5-CB966E9935BC","FX2204306")</f>
        <v>FX2204306</v>
      </c>
      <c r="F1850" t="s">
        <v>19</v>
      </c>
      <c r="G1850" t="s">
        <v>19</v>
      </c>
      <c r="H1850" t="s">
        <v>82</v>
      </c>
      <c r="I1850" t="s">
        <v>3931</v>
      </c>
      <c r="J1850">
        <v>28</v>
      </c>
      <c r="K1850" t="s">
        <v>84</v>
      </c>
      <c r="L1850" t="s">
        <v>85</v>
      </c>
      <c r="M1850" t="s">
        <v>86</v>
      </c>
      <c r="N1850">
        <v>2</v>
      </c>
      <c r="O1850" s="1">
        <v>44679.54824074074</v>
      </c>
      <c r="P1850" s="1">
        <v>44679.651041666664</v>
      </c>
      <c r="Q1850">
        <v>8602</v>
      </c>
      <c r="R1850">
        <v>280</v>
      </c>
      <c r="S1850" t="b">
        <v>0</v>
      </c>
      <c r="T1850" t="s">
        <v>87</v>
      </c>
      <c r="U1850" t="b">
        <v>0</v>
      </c>
      <c r="V1850" t="s">
        <v>148</v>
      </c>
      <c r="W1850" s="1">
        <v>44679.550509259258</v>
      </c>
      <c r="X1850">
        <v>193</v>
      </c>
      <c r="Y1850">
        <v>21</v>
      </c>
      <c r="Z1850">
        <v>0</v>
      </c>
      <c r="AA1850">
        <v>21</v>
      </c>
      <c r="AB1850">
        <v>0</v>
      </c>
      <c r="AC1850">
        <v>0</v>
      </c>
      <c r="AD1850">
        <v>7</v>
      </c>
      <c r="AE1850">
        <v>0</v>
      </c>
      <c r="AF1850">
        <v>0</v>
      </c>
      <c r="AG1850">
        <v>0</v>
      </c>
      <c r="AH1850" t="s">
        <v>190</v>
      </c>
      <c r="AI1850" s="1">
        <v>44679.651041666664</v>
      </c>
      <c r="AJ1850">
        <v>87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7</v>
      </c>
      <c r="AQ1850">
        <v>0</v>
      </c>
      <c r="AR1850">
        <v>0</v>
      </c>
      <c r="AS1850">
        <v>0</v>
      </c>
      <c r="AT1850" t="s">
        <v>87</v>
      </c>
      <c r="AU1850" t="s">
        <v>87</v>
      </c>
      <c r="AV1850" t="s">
        <v>87</v>
      </c>
      <c r="AW1850" t="s">
        <v>87</v>
      </c>
      <c r="AX1850" t="s">
        <v>87</v>
      </c>
      <c r="AY1850" t="s">
        <v>87</v>
      </c>
      <c r="AZ1850" t="s">
        <v>87</v>
      </c>
      <c r="BA1850" t="s">
        <v>87</v>
      </c>
      <c r="BB1850" t="s">
        <v>87</v>
      </c>
      <c r="BC1850" t="s">
        <v>87</v>
      </c>
      <c r="BD1850" t="s">
        <v>87</v>
      </c>
      <c r="BE1850" t="s">
        <v>87</v>
      </c>
    </row>
    <row r="1851" spans="1:57" hidden="1" x14ac:dyDescent="0.45">
      <c r="A1851" t="s">
        <v>3932</v>
      </c>
      <c r="B1851" t="s">
        <v>79</v>
      </c>
      <c r="C1851" t="s">
        <v>3695</v>
      </c>
      <c r="D1851" t="s">
        <v>81</v>
      </c>
      <c r="E1851" s="2" t="str">
        <f>HYPERLINK("capsilon://?command=openfolder&amp;siteaddress=FAM.docvelocity-na8.net&amp;folderid=FX7C672AC2-EC9E-F6D1-E01C-E4ED9BFAC9F6","FX22049678")</f>
        <v>FX22049678</v>
      </c>
      <c r="F1851" t="s">
        <v>19</v>
      </c>
      <c r="G1851" t="s">
        <v>19</v>
      </c>
      <c r="H1851" t="s">
        <v>82</v>
      </c>
      <c r="I1851" t="s">
        <v>3933</v>
      </c>
      <c r="J1851">
        <v>0</v>
      </c>
      <c r="K1851" t="s">
        <v>84</v>
      </c>
      <c r="L1851" t="s">
        <v>85</v>
      </c>
      <c r="M1851" t="s">
        <v>86</v>
      </c>
      <c r="N1851">
        <v>1</v>
      </c>
      <c r="O1851" s="1">
        <v>44679.556828703702</v>
      </c>
      <c r="P1851" s="1">
        <v>44679.563969907409</v>
      </c>
      <c r="Q1851">
        <v>226</v>
      </c>
      <c r="R1851">
        <v>391</v>
      </c>
      <c r="S1851" t="b">
        <v>0</v>
      </c>
      <c r="T1851" t="s">
        <v>87</v>
      </c>
      <c r="U1851" t="b">
        <v>0</v>
      </c>
      <c r="V1851" t="s">
        <v>1549</v>
      </c>
      <c r="W1851" s="1">
        <v>44679.563969907409</v>
      </c>
      <c r="X1851">
        <v>269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52</v>
      </c>
      <c r="AF1851">
        <v>0</v>
      </c>
      <c r="AG1851">
        <v>1</v>
      </c>
      <c r="AH1851" t="s">
        <v>87</v>
      </c>
      <c r="AI1851" t="s">
        <v>87</v>
      </c>
      <c r="AJ1851" t="s">
        <v>87</v>
      </c>
      <c r="AK1851" t="s">
        <v>87</v>
      </c>
      <c r="AL1851" t="s">
        <v>87</v>
      </c>
      <c r="AM1851" t="s">
        <v>87</v>
      </c>
      <c r="AN1851" t="s">
        <v>87</v>
      </c>
      <c r="AO1851" t="s">
        <v>87</v>
      </c>
      <c r="AP1851" t="s">
        <v>87</v>
      </c>
      <c r="AQ1851" t="s">
        <v>87</v>
      </c>
      <c r="AR1851" t="s">
        <v>87</v>
      </c>
      <c r="AS1851" t="s">
        <v>87</v>
      </c>
      <c r="AT1851" t="s">
        <v>87</v>
      </c>
      <c r="AU1851" t="s">
        <v>87</v>
      </c>
      <c r="AV1851" t="s">
        <v>87</v>
      </c>
      <c r="AW1851" t="s">
        <v>87</v>
      </c>
      <c r="AX1851" t="s">
        <v>87</v>
      </c>
      <c r="AY1851" t="s">
        <v>87</v>
      </c>
      <c r="AZ1851" t="s">
        <v>87</v>
      </c>
      <c r="BA1851" t="s">
        <v>87</v>
      </c>
      <c r="BB1851" t="s">
        <v>87</v>
      </c>
      <c r="BC1851" t="s">
        <v>87</v>
      </c>
      <c r="BD1851" t="s">
        <v>87</v>
      </c>
      <c r="BE1851" t="s">
        <v>87</v>
      </c>
    </row>
    <row r="1852" spans="1:57" hidden="1" x14ac:dyDescent="0.45">
      <c r="A1852" t="s">
        <v>3934</v>
      </c>
      <c r="B1852" t="s">
        <v>79</v>
      </c>
      <c r="C1852" t="s">
        <v>178</v>
      </c>
      <c r="D1852" t="s">
        <v>81</v>
      </c>
      <c r="E1852" s="2" t="str">
        <f>HYPERLINK("capsilon://?command=openfolder&amp;siteaddress=FAM.docvelocity-na8.net&amp;folderid=FX410C163A-C8EE-AA6A-CD90-F0A7926EDE66","FX220411")</f>
        <v>FX220411</v>
      </c>
      <c r="F1852" t="s">
        <v>19</v>
      </c>
      <c r="G1852" t="s">
        <v>19</v>
      </c>
      <c r="H1852" t="s">
        <v>82</v>
      </c>
      <c r="I1852" t="s">
        <v>3935</v>
      </c>
      <c r="J1852">
        <v>0</v>
      </c>
      <c r="K1852" t="s">
        <v>84</v>
      </c>
      <c r="L1852" t="s">
        <v>85</v>
      </c>
      <c r="M1852" t="s">
        <v>86</v>
      </c>
      <c r="N1852">
        <v>1</v>
      </c>
      <c r="O1852" s="1">
        <v>44679.561643518522</v>
      </c>
      <c r="P1852" s="1">
        <v>44679.562488425923</v>
      </c>
      <c r="Q1852">
        <v>9</v>
      </c>
      <c r="R1852">
        <v>64</v>
      </c>
      <c r="S1852" t="b">
        <v>0</v>
      </c>
      <c r="T1852" t="s">
        <v>87</v>
      </c>
      <c r="U1852" t="b">
        <v>0</v>
      </c>
      <c r="V1852" t="s">
        <v>531</v>
      </c>
      <c r="W1852" s="1">
        <v>44679.562488425923</v>
      </c>
      <c r="X1852">
        <v>64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52</v>
      </c>
      <c r="AF1852">
        <v>0</v>
      </c>
      <c r="AG1852">
        <v>1</v>
      </c>
      <c r="AH1852" t="s">
        <v>87</v>
      </c>
      <c r="AI1852" t="s">
        <v>87</v>
      </c>
      <c r="AJ1852" t="s">
        <v>87</v>
      </c>
      <c r="AK1852" t="s">
        <v>87</v>
      </c>
      <c r="AL1852" t="s">
        <v>87</v>
      </c>
      <c r="AM1852" t="s">
        <v>87</v>
      </c>
      <c r="AN1852" t="s">
        <v>87</v>
      </c>
      <c r="AO1852" t="s">
        <v>87</v>
      </c>
      <c r="AP1852" t="s">
        <v>87</v>
      </c>
      <c r="AQ1852" t="s">
        <v>87</v>
      </c>
      <c r="AR1852" t="s">
        <v>87</v>
      </c>
      <c r="AS1852" t="s">
        <v>87</v>
      </c>
      <c r="AT1852" t="s">
        <v>87</v>
      </c>
      <c r="AU1852" t="s">
        <v>87</v>
      </c>
      <c r="AV1852" t="s">
        <v>87</v>
      </c>
      <c r="AW1852" t="s">
        <v>87</v>
      </c>
      <c r="AX1852" t="s">
        <v>87</v>
      </c>
      <c r="AY1852" t="s">
        <v>87</v>
      </c>
      <c r="AZ1852" t="s">
        <v>87</v>
      </c>
      <c r="BA1852" t="s">
        <v>87</v>
      </c>
      <c r="BB1852" t="s">
        <v>87</v>
      </c>
      <c r="BC1852" t="s">
        <v>87</v>
      </c>
      <c r="BD1852" t="s">
        <v>87</v>
      </c>
      <c r="BE1852" t="s">
        <v>87</v>
      </c>
    </row>
    <row r="1853" spans="1:57" hidden="1" x14ac:dyDescent="0.45">
      <c r="A1853" t="s">
        <v>3936</v>
      </c>
      <c r="B1853" t="s">
        <v>79</v>
      </c>
      <c r="C1853" t="s">
        <v>3923</v>
      </c>
      <c r="D1853" t="s">
        <v>81</v>
      </c>
      <c r="E1853" s="2" t="str">
        <f>HYPERLINK("capsilon://?command=openfolder&amp;siteaddress=FAM.docvelocity-na8.net&amp;folderid=FXB1CAC752-759D-D541-A60B-EECB1E896FA3","FX220410721")</f>
        <v>FX220410721</v>
      </c>
      <c r="F1853" t="s">
        <v>19</v>
      </c>
      <c r="G1853" t="s">
        <v>19</v>
      </c>
      <c r="H1853" t="s">
        <v>82</v>
      </c>
      <c r="I1853" t="s">
        <v>3924</v>
      </c>
      <c r="J1853">
        <v>422</v>
      </c>
      <c r="K1853" t="s">
        <v>84</v>
      </c>
      <c r="L1853" t="s">
        <v>85</v>
      </c>
      <c r="M1853" t="s">
        <v>86</v>
      </c>
      <c r="N1853">
        <v>2</v>
      </c>
      <c r="O1853" s="1">
        <v>44679.562615740739</v>
      </c>
      <c r="P1853" s="1">
        <v>44679.650023148148</v>
      </c>
      <c r="Q1853">
        <v>3915</v>
      </c>
      <c r="R1853">
        <v>3637</v>
      </c>
      <c r="S1853" t="b">
        <v>0</v>
      </c>
      <c r="T1853" t="s">
        <v>87</v>
      </c>
      <c r="U1853" t="b">
        <v>1</v>
      </c>
      <c r="V1853" t="s">
        <v>151</v>
      </c>
      <c r="W1853" s="1">
        <v>44679.590590277781</v>
      </c>
      <c r="X1853">
        <v>2360</v>
      </c>
      <c r="Y1853">
        <v>312</v>
      </c>
      <c r="Z1853">
        <v>0</v>
      </c>
      <c r="AA1853">
        <v>312</v>
      </c>
      <c r="AB1853">
        <v>57</v>
      </c>
      <c r="AC1853">
        <v>16</v>
      </c>
      <c r="AD1853">
        <v>110</v>
      </c>
      <c r="AE1853">
        <v>0</v>
      </c>
      <c r="AF1853">
        <v>0</v>
      </c>
      <c r="AG1853">
        <v>0</v>
      </c>
      <c r="AH1853" t="s">
        <v>190</v>
      </c>
      <c r="AI1853" s="1">
        <v>44679.650023148148</v>
      </c>
      <c r="AJ1853">
        <v>1211</v>
      </c>
      <c r="AK1853">
        <v>4</v>
      </c>
      <c r="AL1853">
        <v>0</v>
      </c>
      <c r="AM1853">
        <v>4</v>
      </c>
      <c r="AN1853">
        <v>57</v>
      </c>
      <c r="AO1853">
        <v>4</v>
      </c>
      <c r="AP1853">
        <v>106</v>
      </c>
      <c r="AQ1853">
        <v>0</v>
      </c>
      <c r="AR1853">
        <v>0</v>
      </c>
      <c r="AS1853">
        <v>0</v>
      </c>
      <c r="AT1853" t="s">
        <v>87</v>
      </c>
      <c r="AU1853" t="s">
        <v>87</v>
      </c>
      <c r="AV1853" t="s">
        <v>87</v>
      </c>
      <c r="AW1853" t="s">
        <v>87</v>
      </c>
      <c r="AX1853" t="s">
        <v>87</v>
      </c>
      <c r="AY1853" t="s">
        <v>87</v>
      </c>
      <c r="AZ1853" t="s">
        <v>87</v>
      </c>
      <c r="BA1853" t="s">
        <v>87</v>
      </c>
      <c r="BB1853" t="s">
        <v>87</v>
      </c>
      <c r="BC1853" t="s">
        <v>87</v>
      </c>
      <c r="BD1853" t="s">
        <v>87</v>
      </c>
      <c r="BE1853" t="s">
        <v>87</v>
      </c>
    </row>
    <row r="1854" spans="1:57" hidden="1" x14ac:dyDescent="0.45">
      <c r="A1854" t="s">
        <v>3937</v>
      </c>
      <c r="B1854" t="s">
        <v>79</v>
      </c>
      <c r="C1854" t="s">
        <v>178</v>
      </c>
      <c r="D1854" t="s">
        <v>81</v>
      </c>
      <c r="E1854" s="2" t="str">
        <f>HYPERLINK("capsilon://?command=openfolder&amp;siteaddress=FAM.docvelocity-na8.net&amp;folderid=FX410C163A-C8EE-AA6A-CD90-F0A7926EDE66","FX220411")</f>
        <v>FX220411</v>
      </c>
      <c r="F1854" t="s">
        <v>19</v>
      </c>
      <c r="G1854" t="s">
        <v>19</v>
      </c>
      <c r="H1854" t="s">
        <v>82</v>
      </c>
      <c r="I1854" t="s">
        <v>3935</v>
      </c>
      <c r="J1854">
        <v>0</v>
      </c>
      <c r="K1854" t="s">
        <v>84</v>
      </c>
      <c r="L1854" t="s">
        <v>85</v>
      </c>
      <c r="M1854" t="s">
        <v>86</v>
      </c>
      <c r="N1854">
        <v>2</v>
      </c>
      <c r="O1854" s="1">
        <v>44679.562881944446</v>
      </c>
      <c r="P1854" s="1">
        <v>44679.640740740739</v>
      </c>
      <c r="Q1854">
        <v>5864</v>
      </c>
      <c r="R1854">
        <v>863</v>
      </c>
      <c r="S1854" t="b">
        <v>0</v>
      </c>
      <c r="T1854" t="s">
        <v>87</v>
      </c>
      <c r="U1854" t="b">
        <v>1</v>
      </c>
      <c r="V1854" t="s">
        <v>1394</v>
      </c>
      <c r="W1854" s="1">
        <v>44679.569918981484</v>
      </c>
      <c r="X1854">
        <v>600</v>
      </c>
      <c r="Y1854">
        <v>37</v>
      </c>
      <c r="Z1854">
        <v>0</v>
      </c>
      <c r="AA1854">
        <v>37</v>
      </c>
      <c r="AB1854">
        <v>0</v>
      </c>
      <c r="AC1854">
        <v>13</v>
      </c>
      <c r="AD1854">
        <v>-37</v>
      </c>
      <c r="AE1854">
        <v>0</v>
      </c>
      <c r="AF1854">
        <v>0</v>
      </c>
      <c r="AG1854">
        <v>0</v>
      </c>
      <c r="AH1854" t="s">
        <v>102</v>
      </c>
      <c r="AI1854" s="1">
        <v>44679.640740740739</v>
      </c>
      <c r="AJ1854">
        <v>263</v>
      </c>
      <c r="AK1854">
        <v>4</v>
      </c>
      <c r="AL1854">
        <v>0</v>
      </c>
      <c r="AM1854">
        <v>4</v>
      </c>
      <c r="AN1854">
        <v>0</v>
      </c>
      <c r="AO1854">
        <v>2</v>
      </c>
      <c r="AP1854">
        <v>-41</v>
      </c>
      <c r="AQ1854">
        <v>0</v>
      </c>
      <c r="AR1854">
        <v>0</v>
      </c>
      <c r="AS1854">
        <v>0</v>
      </c>
      <c r="AT1854" t="s">
        <v>87</v>
      </c>
      <c r="AU1854" t="s">
        <v>87</v>
      </c>
      <c r="AV1854" t="s">
        <v>87</v>
      </c>
      <c r="AW1854" t="s">
        <v>87</v>
      </c>
      <c r="AX1854" t="s">
        <v>87</v>
      </c>
      <c r="AY1854" t="s">
        <v>87</v>
      </c>
      <c r="AZ1854" t="s">
        <v>87</v>
      </c>
      <c r="BA1854" t="s">
        <v>87</v>
      </c>
      <c r="BB1854" t="s">
        <v>87</v>
      </c>
      <c r="BC1854" t="s">
        <v>87</v>
      </c>
      <c r="BD1854" t="s">
        <v>87</v>
      </c>
      <c r="BE1854" t="s">
        <v>87</v>
      </c>
    </row>
    <row r="1855" spans="1:57" hidden="1" x14ac:dyDescent="0.45">
      <c r="A1855" t="s">
        <v>3938</v>
      </c>
      <c r="B1855" t="s">
        <v>79</v>
      </c>
      <c r="C1855" t="s">
        <v>3939</v>
      </c>
      <c r="D1855" t="s">
        <v>81</v>
      </c>
      <c r="E1855" s="2" t="str">
        <f>HYPERLINK("capsilon://?command=openfolder&amp;siteaddress=FAM.docvelocity-na8.net&amp;folderid=FXA2AB9DC6-078E-94AB-55F0-7C31D0F7587D","FX220410033")</f>
        <v>FX220410033</v>
      </c>
      <c r="F1855" t="s">
        <v>19</v>
      </c>
      <c r="G1855" t="s">
        <v>19</v>
      </c>
      <c r="H1855" t="s">
        <v>82</v>
      </c>
      <c r="I1855" t="s">
        <v>3940</v>
      </c>
      <c r="J1855">
        <v>290</v>
      </c>
      <c r="K1855" t="s">
        <v>84</v>
      </c>
      <c r="L1855" t="s">
        <v>85</v>
      </c>
      <c r="M1855" t="s">
        <v>86</v>
      </c>
      <c r="N1855">
        <v>1</v>
      </c>
      <c r="O1855" s="1">
        <v>44679.563206018516</v>
      </c>
      <c r="P1855" s="1">
        <v>44679.575949074075</v>
      </c>
      <c r="Q1855">
        <v>506</v>
      </c>
      <c r="R1855">
        <v>595</v>
      </c>
      <c r="S1855" t="b">
        <v>0</v>
      </c>
      <c r="T1855" t="s">
        <v>87</v>
      </c>
      <c r="U1855" t="b">
        <v>0</v>
      </c>
      <c r="V1855" t="s">
        <v>196</v>
      </c>
      <c r="W1855" s="1">
        <v>44679.575949074075</v>
      </c>
      <c r="X1855">
        <v>348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290</v>
      </c>
      <c r="AE1855">
        <v>273</v>
      </c>
      <c r="AF1855">
        <v>0</v>
      </c>
      <c r="AG1855">
        <v>8</v>
      </c>
      <c r="AH1855" t="s">
        <v>87</v>
      </c>
      <c r="AI1855" t="s">
        <v>87</v>
      </c>
      <c r="AJ1855" t="s">
        <v>87</v>
      </c>
      <c r="AK1855" t="s">
        <v>87</v>
      </c>
      <c r="AL1855" t="s">
        <v>87</v>
      </c>
      <c r="AM1855" t="s">
        <v>87</v>
      </c>
      <c r="AN1855" t="s">
        <v>87</v>
      </c>
      <c r="AO1855" t="s">
        <v>87</v>
      </c>
      <c r="AP1855" t="s">
        <v>87</v>
      </c>
      <c r="AQ1855" t="s">
        <v>87</v>
      </c>
      <c r="AR1855" t="s">
        <v>87</v>
      </c>
      <c r="AS1855" t="s">
        <v>87</v>
      </c>
      <c r="AT1855" t="s">
        <v>87</v>
      </c>
      <c r="AU1855" t="s">
        <v>87</v>
      </c>
      <c r="AV1855" t="s">
        <v>87</v>
      </c>
      <c r="AW1855" t="s">
        <v>87</v>
      </c>
      <c r="AX1855" t="s">
        <v>87</v>
      </c>
      <c r="AY1855" t="s">
        <v>87</v>
      </c>
      <c r="AZ1855" t="s">
        <v>87</v>
      </c>
      <c r="BA1855" t="s">
        <v>87</v>
      </c>
      <c r="BB1855" t="s">
        <v>87</v>
      </c>
      <c r="BC1855" t="s">
        <v>87</v>
      </c>
      <c r="BD1855" t="s">
        <v>87</v>
      </c>
      <c r="BE1855" t="s">
        <v>87</v>
      </c>
    </row>
    <row r="1856" spans="1:57" hidden="1" x14ac:dyDescent="0.45">
      <c r="A1856" t="s">
        <v>3941</v>
      </c>
      <c r="B1856" t="s">
        <v>79</v>
      </c>
      <c r="C1856" t="s">
        <v>3695</v>
      </c>
      <c r="D1856" t="s">
        <v>81</v>
      </c>
      <c r="E1856" s="2" t="str">
        <f>HYPERLINK("capsilon://?command=openfolder&amp;siteaddress=FAM.docvelocity-na8.net&amp;folderid=FX7C672AC2-EC9E-F6D1-E01C-E4ED9BFAC9F6","FX22049678")</f>
        <v>FX22049678</v>
      </c>
      <c r="F1856" t="s">
        <v>19</v>
      </c>
      <c r="G1856" t="s">
        <v>19</v>
      </c>
      <c r="H1856" t="s">
        <v>82</v>
      </c>
      <c r="I1856" t="s">
        <v>3933</v>
      </c>
      <c r="J1856">
        <v>0</v>
      </c>
      <c r="K1856" t="s">
        <v>84</v>
      </c>
      <c r="L1856" t="s">
        <v>85</v>
      </c>
      <c r="M1856" t="s">
        <v>86</v>
      </c>
      <c r="N1856">
        <v>2</v>
      </c>
      <c r="O1856" s="1">
        <v>44679.564305555556</v>
      </c>
      <c r="P1856" s="1">
        <v>44679.644988425927</v>
      </c>
      <c r="Q1856">
        <v>5879</v>
      </c>
      <c r="R1856">
        <v>1092</v>
      </c>
      <c r="S1856" t="b">
        <v>0</v>
      </c>
      <c r="T1856" t="s">
        <v>87</v>
      </c>
      <c r="U1856" t="b">
        <v>1</v>
      </c>
      <c r="V1856" t="s">
        <v>1549</v>
      </c>
      <c r="W1856" s="1">
        <v>44679.572708333333</v>
      </c>
      <c r="X1856">
        <v>726</v>
      </c>
      <c r="Y1856">
        <v>37</v>
      </c>
      <c r="Z1856">
        <v>0</v>
      </c>
      <c r="AA1856">
        <v>37</v>
      </c>
      <c r="AB1856">
        <v>0</v>
      </c>
      <c r="AC1856">
        <v>20</v>
      </c>
      <c r="AD1856">
        <v>-37</v>
      </c>
      <c r="AE1856">
        <v>0</v>
      </c>
      <c r="AF1856">
        <v>0</v>
      </c>
      <c r="AG1856">
        <v>0</v>
      </c>
      <c r="AH1856" t="s">
        <v>102</v>
      </c>
      <c r="AI1856" s="1">
        <v>44679.644988425927</v>
      </c>
      <c r="AJ1856">
        <v>366</v>
      </c>
      <c r="AK1856">
        <v>4</v>
      </c>
      <c r="AL1856">
        <v>0</v>
      </c>
      <c r="AM1856">
        <v>4</v>
      </c>
      <c r="AN1856">
        <v>0</v>
      </c>
      <c r="AO1856">
        <v>3</v>
      </c>
      <c r="AP1856">
        <v>-41</v>
      </c>
      <c r="AQ1856">
        <v>0</v>
      </c>
      <c r="AR1856">
        <v>0</v>
      </c>
      <c r="AS1856">
        <v>0</v>
      </c>
      <c r="AT1856" t="s">
        <v>87</v>
      </c>
      <c r="AU1856" t="s">
        <v>87</v>
      </c>
      <c r="AV1856" t="s">
        <v>87</v>
      </c>
      <c r="AW1856" t="s">
        <v>87</v>
      </c>
      <c r="AX1856" t="s">
        <v>87</v>
      </c>
      <c r="AY1856" t="s">
        <v>87</v>
      </c>
      <c r="AZ1856" t="s">
        <v>87</v>
      </c>
      <c r="BA1856" t="s">
        <v>87</v>
      </c>
      <c r="BB1856" t="s">
        <v>87</v>
      </c>
      <c r="BC1856" t="s">
        <v>87</v>
      </c>
      <c r="BD1856" t="s">
        <v>87</v>
      </c>
      <c r="BE1856" t="s">
        <v>87</v>
      </c>
    </row>
    <row r="1857" spans="1:57" hidden="1" x14ac:dyDescent="0.45">
      <c r="A1857" t="s">
        <v>3942</v>
      </c>
      <c r="B1857" t="s">
        <v>79</v>
      </c>
      <c r="C1857" t="s">
        <v>3631</v>
      </c>
      <c r="D1857" t="s">
        <v>81</v>
      </c>
      <c r="E1857" s="2" t="str">
        <f>HYPERLINK("capsilon://?command=openfolder&amp;siteaddress=FAM.docvelocity-na8.net&amp;folderid=FX5E059B69-F1F6-CF74-15C6-C54997FFF4E8","FX220410090")</f>
        <v>FX220410090</v>
      </c>
      <c r="F1857" t="s">
        <v>19</v>
      </c>
      <c r="G1857" t="s">
        <v>19</v>
      </c>
      <c r="H1857" t="s">
        <v>82</v>
      </c>
      <c r="I1857" t="s">
        <v>3943</v>
      </c>
      <c r="J1857">
        <v>0</v>
      </c>
      <c r="K1857" t="s">
        <v>84</v>
      </c>
      <c r="L1857" t="s">
        <v>85</v>
      </c>
      <c r="M1857" t="s">
        <v>86</v>
      </c>
      <c r="N1857">
        <v>2</v>
      </c>
      <c r="O1857" s="1">
        <v>44679.567037037035</v>
      </c>
      <c r="P1857" s="1">
        <v>44679.651331018518</v>
      </c>
      <c r="Q1857">
        <v>7203</v>
      </c>
      <c r="R1857">
        <v>80</v>
      </c>
      <c r="S1857" t="b">
        <v>0</v>
      </c>
      <c r="T1857" t="s">
        <v>87</v>
      </c>
      <c r="U1857" t="b">
        <v>0</v>
      </c>
      <c r="V1857" t="s">
        <v>1394</v>
      </c>
      <c r="W1857" s="1">
        <v>44679.57203703704</v>
      </c>
      <c r="X1857">
        <v>38</v>
      </c>
      <c r="Y1857">
        <v>0</v>
      </c>
      <c r="Z1857">
        <v>0</v>
      </c>
      <c r="AA1857">
        <v>0</v>
      </c>
      <c r="AB1857">
        <v>52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 t="s">
        <v>190</v>
      </c>
      <c r="AI1857" s="1">
        <v>44679.651331018518</v>
      </c>
      <c r="AJ1857">
        <v>24</v>
      </c>
      <c r="AK1857">
        <v>0</v>
      </c>
      <c r="AL1857">
        <v>0</v>
      </c>
      <c r="AM1857">
        <v>0</v>
      </c>
      <c r="AN1857">
        <v>52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 t="s">
        <v>87</v>
      </c>
      <c r="AU1857" t="s">
        <v>87</v>
      </c>
      <c r="AV1857" t="s">
        <v>87</v>
      </c>
      <c r="AW1857" t="s">
        <v>87</v>
      </c>
      <c r="AX1857" t="s">
        <v>87</v>
      </c>
      <c r="AY1857" t="s">
        <v>87</v>
      </c>
      <c r="AZ1857" t="s">
        <v>87</v>
      </c>
      <c r="BA1857" t="s">
        <v>87</v>
      </c>
      <c r="BB1857" t="s">
        <v>87</v>
      </c>
      <c r="BC1857" t="s">
        <v>87</v>
      </c>
      <c r="BD1857" t="s">
        <v>87</v>
      </c>
      <c r="BE1857" t="s">
        <v>87</v>
      </c>
    </row>
    <row r="1858" spans="1:57" hidden="1" x14ac:dyDescent="0.45">
      <c r="A1858" t="s">
        <v>3944</v>
      </c>
      <c r="B1858" t="s">
        <v>79</v>
      </c>
      <c r="C1858" t="s">
        <v>3856</v>
      </c>
      <c r="D1858" t="s">
        <v>81</v>
      </c>
      <c r="E1858" s="2" t="str">
        <f>HYPERLINK("capsilon://?command=openfolder&amp;siteaddress=FAM.docvelocity-na8.net&amp;folderid=FXD996046C-EF53-9356-D225-C0C5885DB1F9","FX220410274")</f>
        <v>FX220410274</v>
      </c>
      <c r="F1858" t="s">
        <v>19</v>
      </c>
      <c r="G1858" t="s">
        <v>19</v>
      </c>
      <c r="H1858" t="s">
        <v>82</v>
      </c>
      <c r="I1858" t="s">
        <v>3945</v>
      </c>
      <c r="J1858">
        <v>0</v>
      </c>
      <c r="K1858" t="s">
        <v>84</v>
      </c>
      <c r="L1858" t="s">
        <v>85</v>
      </c>
      <c r="M1858" t="s">
        <v>86</v>
      </c>
      <c r="N1858">
        <v>2</v>
      </c>
      <c r="O1858" s="1">
        <v>44679.567962962959</v>
      </c>
      <c r="P1858" s="1">
        <v>44679.651886574073</v>
      </c>
      <c r="Q1858">
        <v>7018</v>
      </c>
      <c r="R1858">
        <v>233</v>
      </c>
      <c r="S1858" t="b">
        <v>0</v>
      </c>
      <c r="T1858" t="s">
        <v>87</v>
      </c>
      <c r="U1858" t="b">
        <v>0</v>
      </c>
      <c r="V1858" t="s">
        <v>148</v>
      </c>
      <c r="W1858" s="1">
        <v>44679.570023148146</v>
      </c>
      <c r="X1858">
        <v>174</v>
      </c>
      <c r="Y1858">
        <v>9</v>
      </c>
      <c r="Z1858">
        <v>0</v>
      </c>
      <c r="AA1858">
        <v>9</v>
      </c>
      <c r="AB1858">
        <v>0</v>
      </c>
      <c r="AC1858">
        <v>2</v>
      </c>
      <c r="AD1858">
        <v>-9</v>
      </c>
      <c r="AE1858">
        <v>0</v>
      </c>
      <c r="AF1858">
        <v>0</v>
      </c>
      <c r="AG1858">
        <v>0</v>
      </c>
      <c r="AH1858" t="s">
        <v>102</v>
      </c>
      <c r="AI1858" s="1">
        <v>44679.651886574073</v>
      </c>
      <c r="AJ1858">
        <v>59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-9</v>
      </c>
      <c r="AQ1858">
        <v>0</v>
      </c>
      <c r="AR1858">
        <v>0</v>
      </c>
      <c r="AS1858">
        <v>0</v>
      </c>
      <c r="AT1858" t="s">
        <v>87</v>
      </c>
      <c r="AU1858" t="s">
        <v>87</v>
      </c>
      <c r="AV1858" t="s">
        <v>87</v>
      </c>
      <c r="AW1858" t="s">
        <v>87</v>
      </c>
      <c r="AX1858" t="s">
        <v>87</v>
      </c>
      <c r="AY1858" t="s">
        <v>87</v>
      </c>
      <c r="AZ1858" t="s">
        <v>87</v>
      </c>
      <c r="BA1858" t="s">
        <v>87</v>
      </c>
      <c r="BB1858" t="s">
        <v>87</v>
      </c>
      <c r="BC1858" t="s">
        <v>87</v>
      </c>
      <c r="BD1858" t="s">
        <v>87</v>
      </c>
      <c r="BE1858" t="s">
        <v>87</v>
      </c>
    </row>
    <row r="1859" spans="1:57" hidden="1" x14ac:dyDescent="0.45">
      <c r="A1859" t="s">
        <v>3946</v>
      </c>
      <c r="B1859" t="s">
        <v>79</v>
      </c>
      <c r="C1859" t="s">
        <v>3856</v>
      </c>
      <c r="D1859" t="s">
        <v>81</v>
      </c>
      <c r="E1859" s="2" t="str">
        <f>HYPERLINK("capsilon://?command=openfolder&amp;siteaddress=FAM.docvelocity-na8.net&amp;folderid=FXD996046C-EF53-9356-D225-C0C5885DB1F9","FX220410274")</f>
        <v>FX220410274</v>
      </c>
      <c r="F1859" t="s">
        <v>19</v>
      </c>
      <c r="G1859" t="s">
        <v>19</v>
      </c>
      <c r="H1859" t="s">
        <v>82</v>
      </c>
      <c r="I1859" t="s">
        <v>3947</v>
      </c>
      <c r="J1859">
        <v>0</v>
      </c>
      <c r="K1859" t="s">
        <v>84</v>
      </c>
      <c r="L1859" t="s">
        <v>85</v>
      </c>
      <c r="M1859" t="s">
        <v>86</v>
      </c>
      <c r="N1859">
        <v>2</v>
      </c>
      <c r="O1859" s="1">
        <v>44679.568032407406</v>
      </c>
      <c r="P1859" s="1">
        <v>44679.65185185185</v>
      </c>
      <c r="Q1859">
        <v>7052</v>
      </c>
      <c r="R1859">
        <v>190</v>
      </c>
      <c r="S1859" t="b">
        <v>0</v>
      </c>
      <c r="T1859" t="s">
        <v>87</v>
      </c>
      <c r="U1859" t="b">
        <v>0</v>
      </c>
      <c r="V1859" t="s">
        <v>148</v>
      </c>
      <c r="W1859" s="1">
        <v>44679.57172453704</v>
      </c>
      <c r="X1859">
        <v>146</v>
      </c>
      <c r="Y1859">
        <v>9</v>
      </c>
      <c r="Z1859">
        <v>0</v>
      </c>
      <c r="AA1859">
        <v>9</v>
      </c>
      <c r="AB1859">
        <v>0</v>
      </c>
      <c r="AC1859">
        <v>2</v>
      </c>
      <c r="AD1859">
        <v>-9</v>
      </c>
      <c r="AE1859">
        <v>0</v>
      </c>
      <c r="AF1859">
        <v>0</v>
      </c>
      <c r="AG1859">
        <v>0</v>
      </c>
      <c r="AH1859" t="s">
        <v>190</v>
      </c>
      <c r="AI1859" s="1">
        <v>44679.65185185185</v>
      </c>
      <c r="AJ1859">
        <v>44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-9</v>
      </c>
      <c r="AQ1859">
        <v>0</v>
      </c>
      <c r="AR1859">
        <v>0</v>
      </c>
      <c r="AS1859">
        <v>0</v>
      </c>
      <c r="AT1859" t="s">
        <v>87</v>
      </c>
      <c r="AU1859" t="s">
        <v>87</v>
      </c>
      <c r="AV1859" t="s">
        <v>87</v>
      </c>
      <c r="AW1859" t="s">
        <v>87</v>
      </c>
      <c r="AX1859" t="s">
        <v>87</v>
      </c>
      <c r="AY1859" t="s">
        <v>87</v>
      </c>
      <c r="AZ1859" t="s">
        <v>87</v>
      </c>
      <c r="BA1859" t="s">
        <v>87</v>
      </c>
      <c r="BB1859" t="s">
        <v>87</v>
      </c>
      <c r="BC1859" t="s">
        <v>87</v>
      </c>
      <c r="BD1859" t="s">
        <v>87</v>
      </c>
      <c r="BE1859" t="s">
        <v>87</v>
      </c>
    </row>
    <row r="1860" spans="1:57" hidden="1" x14ac:dyDescent="0.45">
      <c r="A1860" t="s">
        <v>3948</v>
      </c>
      <c r="B1860" t="s">
        <v>79</v>
      </c>
      <c r="C1860" t="s">
        <v>3949</v>
      </c>
      <c r="D1860" t="s">
        <v>81</v>
      </c>
      <c r="E1860" s="2" t="str">
        <f t="shared" ref="E1860:E1867" si="44">HYPERLINK("capsilon://?command=openfolder&amp;siteaddress=FAM.docvelocity-na8.net&amp;folderid=FXADE0A711-27D0-62C4-F54E-1DEB4A0388A0","FX22045617")</f>
        <v>FX22045617</v>
      </c>
      <c r="F1860" t="s">
        <v>19</v>
      </c>
      <c r="G1860" t="s">
        <v>19</v>
      </c>
      <c r="H1860" t="s">
        <v>82</v>
      </c>
      <c r="I1860" t="s">
        <v>3950</v>
      </c>
      <c r="J1860">
        <v>55</v>
      </c>
      <c r="K1860" t="s">
        <v>84</v>
      </c>
      <c r="L1860" t="s">
        <v>85</v>
      </c>
      <c r="M1860" t="s">
        <v>86</v>
      </c>
      <c r="N1860">
        <v>2</v>
      </c>
      <c r="O1860" s="1">
        <v>44679.569525462961</v>
      </c>
      <c r="P1860" s="1">
        <v>44679.653252314813</v>
      </c>
      <c r="Q1860">
        <v>6816</v>
      </c>
      <c r="R1860">
        <v>418</v>
      </c>
      <c r="S1860" t="b">
        <v>0</v>
      </c>
      <c r="T1860" t="s">
        <v>87</v>
      </c>
      <c r="U1860" t="b">
        <v>0</v>
      </c>
      <c r="V1860" t="s">
        <v>148</v>
      </c>
      <c r="W1860" s="1">
        <v>44679.575127314813</v>
      </c>
      <c r="X1860">
        <v>293</v>
      </c>
      <c r="Y1860">
        <v>50</v>
      </c>
      <c r="Z1860">
        <v>0</v>
      </c>
      <c r="AA1860">
        <v>50</v>
      </c>
      <c r="AB1860">
        <v>0</v>
      </c>
      <c r="AC1860">
        <v>0</v>
      </c>
      <c r="AD1860">
        <v>5</v>
      </c>
      <c r="AE1860">
        <v>0</v>
      </c>
      <c r="AF1860">
        <v>0</v>
      </c>
      <c r="AG1860">
        <v>0</v>
      </c>
      <c r="AH1860" t="s">
        <v>190</v>
      </c>
      <c r="AI1860" s="1">
        <v>44679.653252314813</v>
      </c>
      <c r="AJ1860">
        <v>120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5</v>
      </c>
      <c r="AQ1860">
        <v>0</v>
      </c>
      <c r="AR1860">
        <v>0</v>
      </c>
      <c r="AS1860">
        <v>0</v>
      </c>
      <c r="AT1860" t="s">
        <v>87</v>
      </c>
      <c r="AU1860" t="s">
        <v>87</v>
      </c>
      <c r="AV1860" t="s">
        <v>87</v>
      </c>
      <c r="AW1860" t="s">
        <v>87</v>
      </c>
      <c r="AX1860" t="s">
        <v>87</v>
      </c>
      <c r="AY1860" t="s">
        <v>87</v>
      </c>
      <c r="AZ1860" t="s">
        <v>87</v>
      </c>
      <c r="BA1860" t="s">
        <v>87</v>
      </c>
      <c r="BB1860" t="s">
        <v>87</v>
      </c>
      <c r="BC1860" t="s">
        <v>87</v>
      </c>
      <c r="BD1860" t="s">
        <v>87</v>
      </c>
      <c r="BE1860" t="s">
        <v>87</v>
      </c>
    </row>
    <row r="1861" spans="1:57" hidden="1" x14ac:dyDescent="0.45">
      <c r="A1861" t="s">
        <v>3951</v>
      </c>
      <c r="B1861" t="s">
        <v>79</v>
      </c>
      <c r="C1861" t="s">
        <v>3949</v>
      </c>
      <c r="D1861" t="s">
        <v>81</v>
      </c>
      <c r="E1861" s="2" t="str">
        <f t="shared" si="44"/>
        <v>FX22045617</v>
      </c>
      <c r="F1861" t="s">
        <v>19</v>
      </c>
      <c r="G1861" t="s">
        <v>19</v>
      </c>
      <c r="H1861" t="s">
        <v>82</v>
      </c>
      <c r="I1861" t="s">
        <v>3952</v>
      </c>
      <c r="J1861">
        <v>70</v>
      </c>
      <c r="K1861" t="s">
        <v>84</v>
      </c>
      <c r="L1861" t="s">
        <v>85</v>
      </c>
      <c r="M1861" t="s">
        <v>86</v>
      </c>
      <c r="N1861">
        <v>2</v>
      </c>
      <c r="O1861" s="1">
        <v>44679.569733796299</v>
      </c>
      <c r="P1861" s="1">
        <v>44679.653715277775</v>
      </c>
      <c r="Q1861">
        <v>6432</v>
      </c>
      <c r="R1861">
        <v>824</v>
      </c>
      <c r="S1861" t="b">
        <v>0</v>
      </c>
      <c r="T1861" t="s">
        <v>87</v>
      </c>
      <c r="U1861" t="b">
        <v>0</v>
      </c>
      <c r="V1861" t="s">
        <v>1394</v>
      </c>
      <c r="W1861" s="1">
        <v>44679.579687500001</v>
      </c>
      <c r="X1861">
        <v>660</v>
      </c>
      <c r="Y1861">
        <v>65</v>
      </c>
      <c r="Z1861">
        <v>0</v>
      </c>
      <c r="AA1861">
        <v>65</v>
      </c>
      <c r="AB1861">
        <v>0</v>
      </c>
      <c r="AC1861">
        <v>10</v>
      </c>
      <c r="AD1861">
        <v>5</v>
      </c>
      <c r="AE1861">
        <v>0</v>
      </c>
      <c r="AF1861">
        <v>0</v>
      </c>
      <c r="AG1861">
        <v>0</v>
      </c>
      <c r="AH1861" t="s">
        <v>102</v>
      </c>
      <c r="AI1861" s="1">
        <v>44679.653715277775</v>
      </c>
      <c r="AJ1861">
        <v>157</v>
      </c>
      <c r="AK1861">
        <v>2</v>
      </c>
      <c r="AL1861">
        <v>0</v>
      </c>
      <c r="AM1861">
        <v>2</v>
      </c>
      <c r="AN1861">
        <v>0</v>
      </c>
      <c r="AO1861">
        <v>2</v>
      </c>
      <c r="AP1861">
        <v>3</v>
      </c>
      <c r="AQ1861">
        <v>0</v>
      </c>
      <c r="AR1861">
        <v>0</v>
      </c>
      <c r="AS1861">
        <v>0</v>
      </c>
      <c r="AT1861" t="s">
        <v>87</v>
      </c>
      <c r="AU1861" t="s">
        <v>87</v>
      </c>
      <c r="AV1861" t="s">
        <v>87</v>
      </c>
      <c r="AW1861" t="s">
        <v>87</v>
      </c>
      <c r="AX1861" t="s">
        <v>87</v>
      </c>
      <c r="AY1861" t="s">
        <v>87</v>
      </c>
      <c r="AZ1861" t="s">
        <v>87</v>
      </c>
      <c r="BA1861" t="s">
        <v>87</v>
      </c>
      <c r="BB1861" t="s">
        <v>87</v>
      </c>
      <c r="BC1861" t="s">
        <v>87</v>
      </c>
      <c r="BD1861" t="s">
        <v>87</v>
      </c>
      <c r="BE1861" t="s">
        <v>87</v>
      </c>
    </row>
    <row r="1862" spans="1:57" hidden="1" x14ac:dyDescent="0.45">
      <c r="A1862" t="s">
        <v>3953</v>
      </c>
      <c r="B1862" t="s">
        <v>79</v>
      </c>
      <c r="C1862" t="s">
        <v>3949</v>
      </c>
      <c r="D1862" t="s">
        <v>81</v>
      </c>
      <c r="E1862" s="2" t="str">
        <f t="shared" si="44"/>
        <v>FX22045617</v>
      </c>
      <c r="F1862" t="s">
        <v>19</v>
      </c>
      <c r="G1862" t="s">
        <v>19</v>
      </c>
      <c r="H1862" t="s">
        <v>82</v>
      </c>
      <c r="I1862" t="s">
        <v>3954</v>
      </c>
      <c r="J1862">
        <v>28</v>
      </c>
      <c r="K1862" t="s">
        <v>84</v>
      </c>
      <c r="L1862" t="s">
        <v>85</v>
      </c>
      <c r="M1862" t="s">
        <v>86</v>
      </c>
      <c r="N1862">
        <v>2</v>
      </c>
      <c r="O1862" s="1">
        <v>44679.570162037038</v>
      </c>
      <c r="P1862" s="1">
        <v>44679.654953703706</v>
      </c>
      <c r="Q1862">
        <v>6790</v>
      </c>
      <c r="R1862">
        <v>536</v>
      </c>
      <c r="S1862" t="b">
        <v>0</v>
      </c>
      <c r="T1862" t="s">
        <v>87</v>
      </c>
      <c r="U1862" t="b">
        <v>0</v>
      </c>
      <c r="V1862" t="s">
        <v>3131</v>
      </c>
      <c r="W1862" s="1">
        <v>44679.575949074075</v>
      </c>
      <c r="X1862">
        <v>287</v>
      </c>
      <c r="Y1862">
        <v>21</v>
      </c>
      <c r="Z1862">
        <v>0</v>
      </c>
      <c r="AA1862">
        <v>21</v>
      </c>
      <c r="AB1862">
        <v>0</v>
      </c>
      <c r="AC1862">
        <v>2</v>
      </c>
      <c r="AD1862">
        <v>7</v>
      </c>
      <c r="AE1862">
        <v>0</v>
      </c>
      <c r="AF1862">
        <v>0</v>
      </c>
      <c r="AG1862">
        <v>0</v>
      </c>
      <c r="AH1862" t="s">
        <v>115</v>
      </c>
      <c r="AI1862" s="1">
        <v>44679.654953703706</v>
      </c>
      <c r="AJ1862">
        <v>243</v>
      </c>
      <c r="AK1862">
        <v>1</v>
      </c>
      <c r="AL1862">
        <v>0</v>
      </c>
      <c r="AM1862">
        <v>1</v>
      </c>
      <c r="AN1862">
        <v>0</v>
      </c>
      <c r="AO1862">
        <v>1</v>
      </c>
      <c r="AP1862">
        <v>6</v>
      </c>
      <c r="AQ1862">
        <v>0</v>
      </c>
      <c r="AR1862">
        <v>0</v>
      </c>
      <c r="AS1862">
        <v>0</v>
      </c>
      <c r="AT1862" t="s">
        <v>87</v>
      </c>
      <c r="AU1862" t="s">
        <v>87</v>
      </c>
      <c r="AV1862" t="s">
        <v>87</v>
      </c>
      <c r="AW1862" t="s">
        <v>87</v>
      </c>
      <c r="AX1862" t="s">
        <v>87</v>
      </c>
      <c r="AY1862" t="s">
        <v>87</v>
      </c>
      <c r="AZ1862" t="s">
        <v>87</v>
      </c>
      <c r="BA1862" t="s">
        <v>87</v>
      </c>
      <c r="BB1862" t="s">
        <v>87</v>
      </c>
      <c r="BC1862" t="s">
        <v>87</v>
      </c>
      <c r="BD1862" t="s">
        <v>87</v>
      </c>
      <c r="BE1862" t="s">
        <v>87</v>
      </c>
    </row>
    <row r="1863" spans="1:57" hidden="1" x14ac:dyDescent="0.45">
      <c r="A1863" t="s">
        <v>3955</v>
      </c>
      <c r="B1863" t="s">
        <v>79</v>
      </c>
      <c r="C1863" t="s">
        <v>3949</v>
      </c>
      <c r="D1863" t="s">
        <v>81</v>
      </c>
      <c r="E1863" s="2" t="str">
        <f t="shared" si="44"/>
        <v>FX22045617</v>
      </c>
      <c r="F1863" t="s">
        <v>19</v>
      </c>
      <c r="G1863" t="s">
        <v>19</v>
      </c>
      <c r="H1863" t="s">
        <v>82</v>
      </c>
      <c r="I1863" t="s">
        <v>3956</v>
      </c>
      <c r="J1863">
        <v>28</v>
      </c>
      <c r="K1863" t="s">
        <v>84</v>
      </c>
      <c r="L1863" t="s">
        <v>85</v>
      </c>
      <c r="M1863" t="s">
        <v>86</v>
      </c>
      <c r="N1863">
        <v>2</v>
      </c>
      <c r="O1863" s="1">
        <v>44679.570231481484</v>
      </c>
      <c r="P1863" s="1">
        <v>44679.654016203705</v>
      </c>
      <c r="Q1863">
        <v>7006</v>
      </c>
      <c r="R1863">
        <v>233</v>
      </c>
      <c r="S1863" t="b">
        <v>0</v>
      </c>
      <c r="T1863" t="s">
        <v>87</v>
      </c>
      <c r="U1863" t="b">
        <v>0</v>
      </c>
      <c r="V1863" t="s">
        <v>1549</v>
      </c>
      <c r="W1863" s="1">
        <v>44679.574594907404</v>
      </c>
      <c r="X1863">
        <v>162</v>
      </c>
      <c r="Y1863">
        <v>21</v>
      </c>
      <c r="Z1863">
        <v>0</v>
      </c>
      <c r="AA1863">
        <v>21</v>
      </c>
      <c r="AB1863">
        <v>0</v>
      </c>
      <c r="AC1863">
        <v>0</v>
      </c>
      <c r="AD1863">
        <v>7</v>
      </c>
      <c r="AE1863">
        <v>0</v>
      </c>
      <c r="AF1863">
        <v>0</v>
      </c>
      <c r="AG1863">
        <v>0</v>
      </c>
      <c r="AH1863" t="s">
        <v>190</v>
      </c>
      <c r="AI1863" s="1">
        <v>44679.654016203705</v>
      </c>
      <c r="AJ1863">
        <v>65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7</v>
      </c>
      <c r="AQ1863">
        <v>0</v>
      </c>
      <c r="AR1863">
        <v>0</v>
      </c>
      <c r="AS1863">
        <v>0</v>
      </c>
      <c r="AT1863" t="s">
        <v>87</v>
      </c>
      <c r="AU1863" t="s">
        <v>87</v>
      </c>
      <c r="AV1863" t="s">
        <v>87</v>
      </c>
      <c r="AW1863" t="s">
        <v>87</v>
      </c>
      <c r="AX1863" t="s">
        <v>87</v>
      </c>
      <c r="AY1863" t="s">
        <v>87</v>
      </c>
      <c r="AZ1863" t="s">
        <v>87</v>
      </c>
      <c r="BA1863" t="s">
        <v>87</v>
      </c>
      <c r="BB1863" t="s">
        <v>87</v>
      </c>
      <c r="BC1863" t="s">
        <v>87</v>
      </c>
      <c r="BD1863" t="s">
        <v>87</v>
      </c>
      <c r="BE1863" t="s">
        <v>87</v>
      </c>
    </row>
    <row r="1864" spans="1:57" hidden="1" x14ac:dyDescent="0.45">
      <c r="A1864" t="s">
        <v>3957</v>
      </c>
      <c r="B1864" t="s">
        <v>79</v>
      </c>
      <c r="C1864" t="s">
        <v>3949</v>
      </c>
      <c r="D1864" t="s">
        <v>81</v>
      </c>
      <c r="E1864" s="2" t="str">
        <f t="shared" si="44"/>
        <v>FX22045617</v>
      </c>
      <c r="F1864" t="s">
        <v>19</v>
      </c>
      <c r="G1864" t="s">
        <v>19</v>
      </c>
      <c r="H1864" t="s">
        <v>82</v>
      </c>
      <c r="I1864" t="s">
        <v>3958</v>
      </c>
      <c r="J1864">
        <v>28</v>
      </c>
      <c r="K1864" t="s">
        <v>84</v>
      </c>
      <c r="L1864" t="s">
        <v>85</v>
      </c>
      <c r="M1864" t="s">
        <v>86</v>
      </c>
      <c r="N1864">
        <v>2</v>
      </c>
      <c r="O1864" s="1">
        <v>44679.570486111108</v>
      </c>
      <c r="P1864" s="1">
        <v>44679.654641203706</v>
      </c>
      <c r="Q1864">
        <v>7044</v>
      </c>
      <c r="R1864">
        <v>227</v>
      </c>
      <c r="S1864" t="b">
        <v>0</v>
      </c>
      <c r="T1864" t="s">
        <v>87</v>
      </c>
      <c r="U1864" t="b">
        <v>0</v>
      </c>
      <c r="V1864" t="s">
        <v>1549</v>
      </c>
      <c r="W1864" s="1">
        <v>44679.576203703706</v>
      </c>
      <c r="X1864">
        <v>138</v>
      </c>
      <c r="Y1864">
        <v>21</v>
      </c>
      <c r="Z1864">
        <v>0</v>
      </c>
      <c r="AA1864">
        <v>21</v>
      </c>
      <c r="AB1864">
        <v>0</v>
      </c>
      <c r="AC1864">
        <v>0</v>
      </c>
      <c r="AD1864">
        <v>7</v>
      </c>
      <c r="AE1864">
        <v>0</v>
      </c>
      <c r="AF1864">
        <v>0</v>
      </c>
      <c r="AG1864">
        <v>0</v>
      </c>
      <c r="AH1864" t="s">
        <v>102</v>
      </c>
      <c r="AI1864" s="1">
        <v>44679.654641203706</v>
      </c>
      <c r="AJ1864">
        <v>79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7</v>
      </c>
      <c r="AQ1864">
        <v>0</v>
      </c>
      <c r="AR1864">
        <v>0</v>
      </c>
      <c r="AS1864">
        <v>0</v>
      </c>
      <c r="AT1864" t="s">
        <v>87</v>
      </c>
      <c r="AU1864" t="s">
        <v>87</v>
      </c>
      <c r="AV1864" t="s">
        <v>87</v>
      </c>
      <c r="AW1864" t="s">
        <v>87</v>
      </c>
      <c r="AX1864" t="s">
        <v>87</v>
      </c>
      <c r="AY1864" t="s">
        <v>87</v>
      </c>
      <c r="AZ1864" t="s">
        <v>87</v>
      </c>
      <c r="BA1864" t="s">
        <v>87</v>
      </c>
      <c r="BB1864" t="s">
        <v>87</v>
      </c>
      <c r="BC1864" t="s">
        <v>87</v>
      </c>
      <c r="BD1864" t="s">
        <v>87</v>
      </c>
      <c r="BE1864" t="s">
        <v>87</v>
      </c>
    </row>
    <row r="1865" spans="1:57" hidden="1" x14ac:dyDescent="0.45">
      <c r="A1865" t="s">
        <v>3959</v>
      </c>
      <c r="B1865" t="s">
        <v>79</v>
      </c>
      <c r="C1865" t="s">
        <v>3949</v>
      </c>
      <c r="D1865" t="s">
        <v>81</v>
      </c>
      <c r="E1865" s="2" t="str">
        <f t="shared" si="44"/>
        <v>FX22045617</v>
      </c>
      <c r="F1865" t="s">
        <v>19</v>
      </c>
      <c r="G1865" t="s">
        <v>19</v>
      </c>
      <c r="H1865" t="s">
        <v>82</v>
      </c>
      <c r="I1865" t="s">
        <v>3960</v>
      </c>
      <c r="J1865">
        <v>28</v>
      </c>
      <c r="K1865" t="s">
        <v>84</v>
      </c>
      <c r="L1865" t="s">
        <v>85</v>
      </c>
      <c r="M1865" t="s">
        <v>86</v>
      </c>
      <c r="N1865">
        <v>2</v>
      </c>
      <c r="O1865" s="1">
        <v>44679.570567129631</v>
      </c>
      <c r="P1865" s="1">
        <v>44679.655358796299</v>
      </c>
      <c r="Q1865">
        <v>6935</v>
      </c>
      <c r="R1865">
        <v>391</v>
      </c>
      <c r="S1865" t="b">
        <v>0</v>
      </c>
      <c r="T1865" t="s">
        <v>87</v>
      </c>
      <c r="U1865" t="b">
        <v>0</v>
      </c>
      <c r="V1865" t="s">
        <v>148</v>
      </c>
      <c r="W1865" s="1">
        <v>44679.578229166669</v>
      </c>
      <c r="X1865">
        <v>268</v>
      </c>
      <c r="Y1865">
        <v>21</v>
      </c>
      <c r="Z1865">
        <v>0</v>
      </c>
      <c r="AA1865">
        <v>21</v>
      </c>
      <c r="AB1865">
        <v>0</v>
      </c>
      <c r="AC1865">
        <v>2</v>
      </c>
      <c r="AD1865">
        <v>7</v>
      </c>
      <c r="AE1865">
        <v>0</v>
      </c>
      <c r="AF1865">
        <v>0</v>
      </c>
      <c r="AG1865">
        <v>0</v>
      </c>
      <c r="AH1865" t="s">
        <v>190</v>
      </c>
      <c r="AI1865" s="1">
        <v>44679.655358796299</v>
      </c>
      <c r="AJ1865">
        <v>115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7</v>
      </c>
      <c r="AQ1865">
        <v>0</v>
      </c>
      <c r="AR1865">
        <v>0</v>
      </c>
      <c r="AS1865">
        <v>0</v>
      </c>
      <c r="AT1865" t="s">
        <v>87</v>
      </c>
      <c r="AU1865" t="s">
        <v>87</v>
      </c>
      <c r="AV1865" t="s">
        <v>87</v>
      </c>
      <c r="AW1865" t="s">
        <v>87</v>
      </c>
      <c r="AX1865" t="s">
        <v>87</v>
      </c>
      <c r="AY1865" t="s">
        <v>87</v>
      </c>
      <c r="AZ1865" t="s">
        <v>87</v>
      </c>
      <c r="BA1865" t="s">
        <v>87</v>
      </c>
      <c r="BB1865" t="s">
        <v>87</v>
      </c>
      <c r="BC1865" t="s">
        <v>87</v>
      </c>
      <c r="BD1865" t="s">
        <v>87</v>
      </c>
      <c r="BE1865" t="s">
        <v>87</v>
      </c>
    </row>
    <row r="1866" spans="1:57" hidden="1" x14ac:dyDescent="0.45">
      <c r="A1866" t="s">
        <v>3961</v>
      </c>
      <c r="B1866" t="s">
        <v>79</v>
      </c>
      <c r="C1866" t="s">
        <v>3949</v>
      </c>
      <c r="D1866" t="s">
        <v>81</v>
      </c>
      <c r="E1866" s="2" t="str">
        <f t="shared" si="44"/>
        <v>FX22045617</v>
      </c>
      <c r="F1866" t="s">
        <v>19</v>
      </c>
      <c r="G1866" t="s">
        <v>19</v>
      </c>
      <c r="H1866" t="s">
        <v>82</v>
      </c>
      <c r="I1866" t="s">
        <v>3962</v>
      </c>
      <c r="J1866">
        <v>28</v>
      </c>
      <c r="K1866" t="s">
        <v>84</v>
      </c>
      <c r="L1866" t="s">
        <v>85</v>
      </c>
      <c r="M1866" t="s">
        <v>86</v>
      </c>
      <c r="N1866">
        <v>2</v>
      </c>
      <c r="O1866" s="1">
        <v>44679.570856481485</v>
      </c>
      <c r="P1866" s="1">
        <v>44679.655740740738</v>
      </c>
      <c r="Q1866">
        <v>6902</v>
      </c>
      <c r="R1866">
        <v>432</v>
      </c>
      <c r="S1866" t="b">
        <v>0</v>
      </c>
      <c r="T1866" t="s">
        <v>87</v>
      </c>
      <c r="U1866" t="b">
        <v>0</v>
      </c>
      <c r="V1866" t="s">
        <v>3131</v>
      </c>
      <c r="W1866" s="1">
        <v>44679.579780092594</v>
      </c>
      <c r="X1866">
        <v>330</v>
      </c>
      <c r="Y1866">
        <v>21</v>
      </c>
      <c r="Z1866">
        <v>0</v>
      </c>
      <c r="AA1866">
        <v>21</v>
      </c>
      <c r="AB1866">
        <v>0</v>
      </c>
      <c r="AC1866">
        <v>10</v>
      </c>
      <c r="AD1866">
        <v>7</v>
      </c>
      <c r="AE1866">
        <v>0</v>
      </c>
      <c r="AF1866">
        <v>0</v>
      </c>
      <c r="AG1866">
        <v>0</v>
      </c>
      <c r="AH1866" t="s">
        <v>102</v>
      </c>
      <c r="AI1866" s="1">
        <v>44679.655740740738</v>
      </c>
      <c r="AJ1866">
        <v>94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7</v>
      </c>
      <c r="AQ1866">
        <v>0</v>
      </c>
      <c r="AR1866">
        <v>0</v>
      </c>
      <c r="AS1866">
        <v>0</v>
      </c>
      <c r="AT1866" t="s">
        <v>87</v>
      </c>
      <c r="AU1866" t="s">
        <v>87</v>
      </c>
      <c r="AV1866" t="s">
        <v>87</v>
      </c>
      <c r="AW1866" t="s">
        <v>87</v>
      </c>
      <c r="AX1866" t="s">
        <v>87</v>
      </c>
      <c r="AY1866" t="s">
        <v>87</v>
      </c>
      <c r="AZ1866" t="s">
        <v>87</v>
      </c>
      <c r="BA1866" t="s">
        <v>87</v>
      </c>
      <c r="BB1866" t="s">
        <v>87</v>
      </c>
      <c r="BC1866" t="s">
        <v>87</v>
      </c>
      <c r="BD1866" t="s">
        <v>87</v>
      </c>
      <c r="BE1866" t="s">
        <v>87</v>
      </c>
    </row>
    <row r="1867" spans="1:57" hidden="1" x14ac:dyDescent="0.45">
      <c r="A1867" t="s">
        <v>3963</v>
      </c>
      <c r="B1867" t="s">
        <v>79</v>
      </c>
      <c r="C1867" t="s">
        <v>3949</v>
      </c>
      <c r="D1867" t="s">
        <v>81</v>
      </c>
      <c r="E1867" s="2" t="str">
        <f t="shared" si="44"/>
        <v>FX22045617</v>
      </c>
      <c r="F1867" t="s">
        <v>19</v>
      </c>
      <c r="G1867" t="s">
        <v>19</v>
      </c>
      <c r="H1867" t="s">
        <v>82</v>
      </c>
      <c r="I1867" t="s">
        <v>3964</v>
      </c>
      <c r="J1867">
        <v>28</v>
      </c>
      <c r="K1867" t="s">
        <v>84</v>
      </c>
      <c r="L1867" t="s">
        <v>85</v>
      </c>
      <c r="M1867" t="s">
        <v>86</v>
      </c>
      <c r="N1867">
        <v>2</v>
      </c>
      <c r="O1867" s="1">
        <v>44679.570891203701</v>
      </c>
      <c r="P1867" s="1">
        <v>44679.656377314815</v>
      </c>
      <c r="Q1867">
        <v>7064</v>
      </c>
      <c r="R1867">
        <v>322</v>
      </c>
      <c r="S1867" t="b">
        <v>0</v>
      </c>
      <c r="T1867" t="s">
        <v>87</v>
      </c>
      <c r="U1867" t="b">
        <v>0</v>
      </c>
      <c r="V1867" t="s">
        <v>1549</v>
      </c>
      <c r="W1867" s="1">
        <v>44679.578368055554</v>
      </c>
      <c r="X1867">
        <v>187</v>
      </c>
      <c r="Y1867">
        <v>21</v>
      </c>
      <c r="Z1867">
        <v>0</v>
      </c>
      <c r="AA1867">
        <v>21</v>
      </c>
      <c r="AB1867">
        <v>0</v>
      </c>
      <c r="AC1867">
        <v>2</v>
      </c>
      <c r="AD1867">
        <v>7</v>
      </c>
      <c r="AE1867">
        <v>0</v>
      </c>
      <c r="AF1867">
        <v>0</v>
      </c>
      <c r="AG1867">
        <v>0</v>
      </c>
      <c r="AH1867" t="s">
        <v>115</v>
      </c>
      <c r="AI1867" s="1">
        <v>44679.656377314815</v>
      </c>
      <c r="AJ1867">
        <v>123</v>
      </c>
      <c r="AK1867">
        <v>1</v>
      </c>
      <c r="AL1867">
        <v>0</v>
      </c>
      <c r="AM1867">
        <v>1</v>
      </c>
      <c r="AN1867">
        <v>0</v>
      </c>
      <c r="AO1867">
        <v>1</v>
      </c>
      <c r="AP1867">
        <v>6</v>
      </c>
      <c r="AQ1867">
        <v>0</v>
      </c>
      <c r="AR1867">
        <v>0</v>
      </c>
      <c r="AS1867">
        <v>0</v>
      </c>
      <c r="AT1867" t="s">
        <v>87</v>
      </c>
      <c r="AU1867" t="s">
        <v>87</v>
      </c>
      <c r="AV1867" t="s">
        <v>87</v>
      </c>
      <c r="AW1867" t="s">
        <v>87</v>
      </c>
      <c r="AX1867" t="s">
        <v>87</v>
      </c>
      <c r="AY1867" t="s">
        <v>87</v>
      </c>
      <c r="AZ1867" t="s">
        <v>87</v>
      </c>
      <c r="BA1867" t="s">
        <v>87</v>
      </c>
      <c r="BB1867" t="s">
        <v>87</v>
      </c>
      <c r="BC1867" t="s">
        <v>87</v>
      </c>
      <c r="BD1867" t="s">
        <v>87</v>
      </c>
      <c r="BE1867" t="s">
        <v>87</v>
      </c>
    </row>
    <row r="1868" spans="1:57" hidden="1" x14ac:dyDescent="0.45">
      <c r="A1868" t="s">
        <v>3965</v>
      </c>
      <c r="B1868" t="s">
        <v>79</v>
      </c>
      <c r="C1868" t="s">
        <v>3939</v>
      </c>
      <c r="D1868" t="s">
        <v>81</v>
      </c>
      <c r="E1868" s="2" t="str">
        <f>HYPERLINK("capsilon://?command=openfolder&amp;siteaddress=FAM.docvelocity-na8.net&amp;folderid=FXA2AB9DC6-078E-94AB-55F0-7C31D0F7587D","FX220410033")</f>
        <v>FX220410033</v>
      </c>
      <c r="F1868" t="s">
        <v>19</v>
      </c>
      <c r="G1868" t="s">
        <v>19</v>
      </c>
      <c r="H1868" t="s">
        <v>82</v>
      </c>
      <c r="I1868" t="s">
        <v>3940</v>
      </c>
      <c r="J1868">
        <v>422</v>
      </c>
      <c r="K1868" t="s">
        <v>84</v>
      </c>
      <c r="L1868" t="s">
        <v>85</v>
      </c>
      <c r="M1868" t="s">
        <v>86</v>
      </c>
      <c r="N1868">
        <v>2</v>
      </c>
      <c r="O1868" s="1">
        <v>44679.576932870368</v>
      </c>
      <c r="P1868" s="1">
        <v>44679.651192129626</v>
      </c>
      <c r="Q1868">
        <v>2211</v>
      </c>
      <c r="R1868">
        <v>4205</v>
      </c>
      <c r="S1868" t="b">
        <v>0</v>
      </c>
      <c r="T1868" t="s">
        <v>87</v>
      </c>
      <c r="U1868" t="b">
        <v>1</v>
      </c>
      <c r="V1868" t="s">
        <v>1549</v>
      </c>
      <c r="W1868" s="1">
        <v>44679.620763888888</v>
      </c>
      <c r="X1868">
        <v>3662</v>
      </c>
      <c r="Y1868">
        <v>338</v>
      </c>
      <c r="Z1868">
        <v>0</v>
      </c>
      <c r="AA1868">
        <v>338</v>
      </c>
      <c r="AB1868">
        <v>0</v>
      </c>
      <c r="AC1868">
        <v>129</v>
      </c>
      <c r="AD1868">
        <v>84</v>
      </c>
      <c r="AE1868">
        <v>0</v>
      </c>
      <c r="AF1868">
        <v>0</v>
      </c>
      <c r="AG1868">
        <v>0</v>
      </c>
      <c r="AH1868" t="s">
        <v>102</v>
      </c>
      <c r="AI1868" s="1">
        <v>44679.651192129626</v>
      </c>
      <c r="AJ1868">
        <v>535</v>
      </c>
      <c r="AK1868">
        <v>6</v>
      </c>
      <c r="AL1868">
        <v>0</v>
      </c>
      <c r="AM1868">
        <v>6</v>
      </c>
      <c r="AN1868">
        <v>0</v>
      </c>
      <c r="AO1868">
        <v>5</v>
      </c>
      <c r="AP1868">
        <v>78</v>
      </c>
      <c r="AQ1868">
        <v>0</v>
      </c>
      <c r="AR1868">
        <v>0</v>
      </c>
      <c r="AS1868">
        <v>0</v>
      </c>
      <c r="AT1868" t="s">
        <v>87</v>
      </c>
      <c r="AU1868" t="s">
        <v>87</v>
      </c>
      <c r="AV1868" t="s">
        <v>87</v>
      </c>
      <c r="AW1868" t="s">
        <v>87</v>
      </c>
      <c r="AX1868" t="s">
        <v>87</v>
      </c>
      <c r="AY1868" t="s">
        <v>87</v>
      </c>
      <c r="AZ1868" t="s">
        <v>87</v>
      </c>
      <c r="BA1868" t="s">
        <v>87</v>
      </c>
      <c r="BB1868" t="s">
        <v>87</v>
      </c>
      <c r="BC1868" t="s">
        <v>87</v>
      </c>
      <c r="BD1868" t="s">
        <v>87</v>
      </c>
      <c r="BE1868" t="s">
        <v>87</v>
      </c>
    </row>
    <row r="1869" spans="1:57" hidden="1" x14ac:dyDescent="0.45">
      <c r="A1869" t="s">
        <v>3966</v>
      </c>
      <c r="B1869" t="s">
        <v>79</v>
      </c>
      <c r="C1869" t="s">
        <v>1435</v>
      </c>
      <c r="D1869" t="s">
        <v>81</v>
      </c>
      <c r="E1869" s="2" t="str">
        <f>HYPERLINK("capsilon://?command=openfolder&amp;siteaddress=FAM.docvelocity-na8.net&amp;folderid=FXA139587E-3E32-9A40-F849-716F8A071F9E","FX220312353")</f>
        <v>FX220312353</v>
      </c>
      <c r="F1869" t="s">
        <v>19</v>
      </c>
      <c r="G1869" t="s">
        <v>19</v>
      </c>
      <c r="H1869" t="s">
        <v>82</v>
      </c>
      <c r="I1869" t="s">
        <v>3929</v>
      </c>
      <c r="J1869">
        <v>464</v>
      </c>
      <c r="K1869" t="s">
        <v>84</v>
      </c>
      <c r="L1869" t="s">
        <v>85</v>
      </c>
      <c r="M1869" t="s">
        <v>86</v>
      </c>
      <c r="N1869">
        <v>2</v>
      </c>
      <c r="O1869" s="1">
        <v>44655.803761574076</v>
      </c>
      <c r="P1869" s="1">
        <v>44655.920092592591</v>
      </c>
      <c r="Q1869">
        <v>4866</v>
      </c>
      <c r="R1869">
        <v>5185</v>
      </c>
      <c r="S1869" t="b">
        <v>0</v>
      </c>
      <c r="T1869" t="s">
        <v>87</v>
      </c>
      <c r="U1869" t="b">
        <v>1</v>
      </c>
      <c r="V1869" t="s">
        <v>351</v>
      </c>
      <c r="W1869" s="1">
        <v>44655.875972222224</v>
      </c>
      <c r="X1869">
        <v>3059</v>
      </c>
      <c r="Y1869">
        <v>502</v>
      </c>
      <c r="Z1869">
        <v>0</v>
      </c>
      <c r="AA1869">
        <v>502</v>
      </c>
      <c r="AB1869">
        <v>0</v>
      </c>
      <c r="AC1869">
        <v>124</v>
      </c>
      <c r="AD1869">
        <v>-38</v>
      </c>
      <c r="AE1869">
        <v>0</v>
      </c>
      <c r="AF1869">
        <v>0</v>
      </c>
      <c r="AG1869">
        <v>0</v>
      </c>
      <c r="AH1869" t="s">
        <v>240</v>
      </c>
      <c r="AI1869" s="1">
        <v>44655.920092592591</v>
      </c>
      <c r="AJ1869">
        <v>1957</v>
      </c>
      <c r="AK1869">
        <v>17</v>
      </c>
      <c r="AL1869">
        <v>0</v>
      </c>
      <c r="AM1869">
        <v>17</v>
      </c>
      <c r="AN1869">
        <v>0</v>
      </c>
      <c r="AO1869">
        <v>18</v>
      </c>
      <c r="AP1869">
        <v>-55</v>
      </c>
      <c r="AQ1869">
        <v>0</v>
      </c>
      <c r="AR1869">
        <v>0</v>
      </c>
      <c r="AS1869">
        <v>0</v>
      </c>
      <c r="AT1869" t="s">
        <v>87</v>
      </c>
      <c r="AU1869" t="s">
        <v>87</v>
      </c>
      <c r="AV1869" t="s">
        <v>87</v>
      </c>
      <c r="AW1869" t="s">
        <v>87</v>
      </c>
      <c r="AX1869" t="s">
        <v>87</v>
      </c>
      <c r="AY1869" t="s">
        <v>87</v>
      </c>
      <c r="AZ1869" t="s">
        <v>87</v>
      </c>
      <c r="BA1869" t="s">
        <v>87</v>
      </c>
      <c r="BB1869" t="s">
        <v>87</v>
      </c>
      <c r="BC1869" t="s">
        <v>87</v>
      </c>
      <c r="BD1869" t="s">
        <v>87</v>
      </c>
      <c r="BE1869" t="s">
        <v>87</v>
      </c>
    </row>
    <row r="1870" spans="1:57" hidden="1" x14ac:dyDescent="0.45">
      <c r="A1870" t="s">
        <v>3967</v>
      </c>
      <c r="B1870" t="s">
        <v>79</v>
      </c>
      <c r="C1870" t="s">
        <v>3968</v>
      </c>
      <c r="D1870" t="s">
        <v>81</v>
      </c>
      <c r="E1870" s="2" t="str">
        <f>HYPERLINK("capsilon://?command=openfolder&amp;siteaddress=FAM.docvelocity-na8.net&amp;folderid=FX226CA011-9817-721A-4032-73C528B76AAD","FX22041014")</f>
        <v>FX22041014</v>
      </c>
      <c r="F1870" t="s">
        <v>19</v>
      </c>
      <c r="G1870" t="s">
        <v>19</v>
      </c>
      <c r="H1870" t="s">
        <v>82</v>
      </c>
      <c r="I1870" t="s">
        <v>3969</v>
      </c>
      <c r="J1870">
        <v>162</v>
      </c>
      <c r="K1870" t="s">
        <v>84</v>
      </c>
      <c r="L1870" t="s">
        <v>85</v>
      </c>
      <c r="M1870" t="s">
        <v>86</v>
      </c>
      <c r="N1870">
        <v>1</v>
      </c>
      <c r="O1870" s="1">
        <v>44655.804375</v>
      </c>
      <c r="P1870" s="1">
        <v>44655.810266203705</v>
      </c>
      <c r="Q1870">
        <v>377</v>
      </c>
      <c r="R1870">
        <v>132</v>
      </c>
      <c r="S1870" t="b">
        <v>0</v>
      </c>
      <c r="T1870" t="s">
        <v>87</v>
      </c>
      <c r="U1870" t="b">
        <v>0</v>
      </c>
      <c r="V1870" t="s">
        <v>88</v>
      </c>
      <c r="W1870" s="1">
        <v>44655.810266203705</v>
      </c>
      <c r="X1870">
        <v>132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162</v>
      </c>
      <c r="AE1870">
        <v>150</v>
      </c>
      <c r="AF1870">
        <v>0</v>
      </c>
      <c r="AG1870">
        <v>3</v>
      </c>
      <c r="AH1870" t="s">
        <v>87</v>
      </c>
      <c r="AI1870" t="s">
        <v>87</v>
      </c>
      <c r="AJ1870" t="s">
        <v>87</v>
      </c>
      <c r="AK1870" t="s">
        <v>87</v>
      </c>
      <c r="AL1870" t="s">
        <v>87</v>
      </c>
      <c r="AM1870" t="s">
        <v>87</v>
      </c>
      <c r="AN1870" t="s">
        <v>87</v>
      </c>
      <c r="AO1870" t="s">
        <v>87</v>
      </c>
      <c r="AP1870" t="s">
        <v>87</v>
      </c>
      <c r="AQ1870" t="s">
        <v>87</v>
      </c>
      <c r="AR1870" t="s">
        <v>87</v>
      </c>
      <c r="AS1870" t="s">
        <v>87</v>
      </c>
      <c r="AT1870" t="s">
        <v>87</v>
      </c>
      <c r="AU1870" t="s">
        <v>87</v>
      </c>
      <c r="AV1870" t="s">
        <v>87</v>
      </c>
      <c r="AW1870" t="s">
        <v>87</v>
      </c>
      <c r="AX1870" t="s">
        <v>87</v>
      </c>
      <c r="AY1870" t="s">
        <v>87</v>
      </c>
      <c r="AZ1870" t="s">
        <v>87</v>
      </c>
      <c r="BA1870" t="s">
        <v>87</v>
      </c>
      <c r="BB1870" t="s">
        <v>87</v>
      </c>
      <c r="BC1870" t="s">
        <v>87</v>
      </c>
      <c r="BD1870" t="s">
        <v>87</v>
      </c>
      <c r="BE1870" t="s">
        <v>87</v>
      </c>
    </row>
    <row r="1871" spans="1:57" hidden="1" x14ac:dyDescent="0.45">
      <c r="A1871" t="s">
        <v>3970</v>
      </c>
      <c r="B1871" t="s">
        <v>79</v>
      </c>
      <c r="C1871" t="s">
        <v>3971</v>
      </c>
      <c r="D1871" t="s">
        <v>81</v>
      </c>
      <c r="E1871" s="2" t="str">
        <f>HYPERLINK("capsilon://?command=openfolder&amp;siteaddress=FAM.docvelocity-na8.net&amp;folderid=FX398D9CA1-FD1F-4D66-DAA4-BF1A286D1557","FX220410467")</f>
        <v>FX220410467</v>
      </c>
      <c r="F1871" t="s">
        <v>19</v>
      </c>
      <c r="G1871" t="s">
        <v>19</v>
      </c>
      <c r="H1871" t="s">
        <v>82</v>
      </c>
      <c r="I1871" t="s">
        <v>3972</v>
      </c>
      <c r="J1871">
        <v>120</v>
      </c>
      <c r="K1871" t="s">
        <v>84</v>
      </c>
      <c r="L1871" t="s">
        <v>85</v>
      </c>
      <c r="M1871" t="s">
        <v>86</v>
      </c>
      <c r="N1871">
        <v>2</v>
      </c>
      <c r="O1871" s="1">
        <v>44679.618900462963</v>
      </c>
      <c r="P1871" s="1">
        <v>44679.658634259256</v>
      </c>
      <c r="Q1871">
        <v>2253</v>
      </c>
      <c r="R1871">
        <v>1180</v>
      </c>
      <c r="S1871" t="b">
        <v>0</v>
      </c>
      <c r="T1871" t="s">
        <v>87</v>
      </c>
      <c r="U1871" t="b">
        <v>0</v>
      </c>
      <c r="V1871" t="s">
        <v>98</v>
      </c>
      <c r="W1871" s="1">
        <v>44679.629328703704</v>
      </c>
      <c r="X1871">
        <v>898</v>
      </c>
      <c r="Y1871">
        <v>103</v>
      </c>
      <c r="Z1871">
        <v>0</v>
      </c>
      <c r="AA1871">
        <v>103</v>
      </c>
      <c r="AB1871">
        <v>0</v>
      </c>
      <c r="AC1871">
        <v>14</v>
      </c>
      <c r="AD1871">
        <v>17</v>
      </c>
      <c r="AE1871">
        <v>0</v>
      </c>
      <c r="AF1871">
        <v>0</v>
      </c>
      <c r="AG1871">
        <v>0</v>
      </c>
      <c r="AH1871" t="s">
        <v>190</v>
      </c>
      <c r="AI1871" s="1">
        <v>44679.658634259256</v>
      </c>
      <c r="AJ1871">
        <v>282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17</v>
      </c>
      <c r="AQ1871">
        <v>0</v>
      </c>
      <c r="AR1871">
        <v>0</v>
      </c>
      <c r="AS1871">
        <v>0</v>
      </c>
      <c r="AT1871" t="s">
        <v>87</v>
      </c>
      <c r="AU1871" t="s">
        <v>87</v>
      </c>
      <c r="AV1871" t="s">
        <v>87</v>
      </c>
      <c r="AW1871" t="s">
        <v>87</v>
      </c>
      <c r="AX1871" t="s">
        <v>87</v>
      </c>
      <c r="AY1871" t="s">
        <v>87</v>
      </c>
      <c r="AZ1871" t="s">
        <v>87</v>
      </c>
      <c r="BA1871" t="s">
        <v>87</v>
      </c>
      <c r="BB1871" t="s">
        <v>87</v>
      </c>
      <c r="BC1871" t="s">
        <v>87</v>
      </c>
      <c r="BD1871" t="s">
        <v>87</v>
      </c>
      <c r="BE1871" t="s">
        <v>87</v>
      </c>
    </row>
    <row r="1872" spans="1:57" hidden="1" x14ac:dyDescent="0.45">
      <c r="A1872" t="s">
        <v>3973</v>
      </c>
      <c r="B1872" t="s">
        <v>79</v>
      </c>
      <c r="C1872" t="s">
        <v>3968</v>
      </c>
      <c r="D1872" t="s">
        <v>81</v>
      </c>
      <c r="E1872" s="2" t="str">
        <f>HYPERLINK("capsilon://?command=openfolder&amp;siteaddress=FAM.docvelocity-na8.net&amp;folderid=FX226CA011-9817-721A-4032-73C528B76AAD","FX22041014")</f>
        <v>FX22041014</v>
      </c>
      <c r="F1872" t="s">
        <v>19</v>
      </c>
      <c r="G1872" t="s">
        <v>19</v>
      </c>
      <c r="H1872" t="s">
        <v>82</v>
      </c>
      <c r="I1872" t="s">
        <v>3969</v>
      </c>
      <c r="J1872">
        <v>186</v>
      </c>
      <c r="K1872" t="s">
        <v>84</v>
      </c>
      <c r="L1872" t="s">
        <v>85</v>
      </c>
      <c r="M1872" t="s">
        <v>86</v>
      </c>
      <c r="N1872">
        <v>2</v>
      </c>
      <c r="O1872" s="1">
        <v>44655.811018518521</v>
      </c>
      <c r="P1872" s="1">
        <v>44655.914421296293</v>
      </c>
      <c r="Q1872">
        <v>7284</v>
      </c>
      <c r="R1872">
        <v>1650</v>
      </c>
      <c r="S1872" t="b">
        <v>0</v>
      </c>
      <c r="T1872" t="s">
        <v>87</v>
      </c>
      <c r="U1872" t="b">
        <v>1</v>
      </c>
      <c r="V1872" t="s">
        <v>320</v>
      </c>
      <c r="W1872" s="1">
        <v>44655.851689814815</v>
      </c>
      <c r="X1872">
        <v>894</v>
      </c>
      <c r="Y1872">
        <v>159</v>
      </c>
      <c r="Z1872">
        <v>0</v>
      </c>
      <c r="AA1872">
        <v>159</v>
      </c>
      <c r="AB1872">
        <v>0</v>
      </c>
      <c r="AC1872">
        <v>31</v>
      </c>
      <c r="AD1872">
        <v>27</v>
      </c>
      <c r="AE1872">
        <v>0</v>
      </c>
      <c r="AF1872">
        <v>0</v>
      </c>
      <c r="AG1872">
        <v>0</v>
      </c>
      <c r="AH1872" t="s">
        <v>299</v>
      </c>
      <c r="AI1872" s="1">
        <v>44655.914421296293</v>
      </c>
      <c r="AJ1872">
        <v>756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27</v>
      </c>
      <c r="AQ1872">
        <v>0</v>
      </c>
      <c r="AR1872">
        <v>0</v>
      </c>
      <c r="AS1872">
        <v>0</v>
      </c>
      <c r="AT1872" t="s">
        <v>87</v>
      </c>
      <c r="AU1872" t="s">
        <v>87</v>
      </c>
      <c r="AV1872" t="s">
        <v>87</v>
      </c>
      <c r="AW1872" t="s">
        <v>87</v>
      </c>
      <c r="AX1872" t="s">
        <v>87</v>
      </c>
      <c r="AY1872" t="s">
        <v>87</v>
      </c>
      <c r="AZ1872" t="s">
        <v>87</v>
      </c>
      <c r="BA1872" t="s">
        <v>87</v>
      </c>
      <c r="BB1872" t="s">
        <v>87</v>
      </c>
      <c r="BC1872" t="s">
        <v>87</v>
      </c>
      <c r="BD1872" t="s">
        <v>87</v>
      </c>
      <c r="BE1872" t="s">
        <v>87</v>
      </c>
    </row>
    <row r="1873" spans="1:57" hidden="1" x14ac:dyDescent="0.45">
      <c r="A1873" t="s">
        <v>3974</v>
      </c>
      <c r="B1873" t="s">
        <v>79</v>
      </c>
      <c r="C1873" t="s">
        <v>3975</v>
      </c>
      <c r="D1873" t="s">
        <v>81</v>
      </c>
      <c r="E1873" s="2" t="str">
        <f t="shared" ref="E1873:E1880" si="45">HYPERLINK("capsilon://?command=openfolder&amp;siteaddress=FAM.docvelocity-na8.net&amp;folderid=FX6C1EB1DF-8865-9DA3-673F-7A67C30C906E","FX220313042")</f>
        <v>FX220313042</v>
      </c>
      <c r="F1873" t="s">
        <v>19</v>
      </c>
      <c r="G1873" t="s">
        <v>19</v>
      </c>
      <c r="H1873" t="s">
        <v>82</v>
      </c>
      <c r="I1873" t="s">
        <v>3976</v>
      </c>
      <c r="J1873">
        <v>28</v>
      </c>
      <c r="K1873" t="s">
        <v>84</v>
      </c>
      <c r="L1873" t="s">
        <v>85</v>
      </c>
      <c r="M1873" t="s">
        <v>86</v>
      </c>
      <c r="N1873">
        <v>2</v>
      </c>
      <c r="O1873" s="1">
        <v>44655.827118055553</v>
      </c>
      <c r="P1873" s="1">
        <v>44655.965324074074</v>
      </c>
      <c r="Q1873">
        <v>11581</v>
      </c>
      <c r="R1873">
        <v>360</v>
      </c>
      <c r="S1873" t="b">
        <v>0</v>
      </c>
      <c r="T1873" t="s">
        <v>87</v>
      </c>
      <c r="U1873" t="b">
        <v>0</v>
      </c>
      <c r="V1873" t="s">
        <v>315</v>
      </c>
      <c r="W1873" s="1">
        <v>44655.845150462963</v>
      </c>
      <c r="X1873">
        <v>220</v>
      </c>
      <c r="Y1873">
        <v>21</v>
      </c>
      <c r="Z1873">
        <v>0</v>
      </c>
      <c r="AA1873">
        <v>21</v>
      </c>
      <c r="AB1873">
        <v>0</v>
      </c>
      <c r="AC1873">
        <v>0</v>
      </c>
      <c r="AD1873">
        <v>7</v>
      </c>
      <c r="AE1873">
        <v>0</v>
      </c>
      <c r="AF1873">
        <v>0</v>
      </c>
      <c r="AG1873">
        <v>0</v>
      </c>
      <c r="AH1873" t="s">
        <v>240</v>
      </c>
      <c r="AI1873" s="1">
        <v>44655.965324074074</v>
      </c>
      <c r="AJ1873">
        <v>137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7</v>
      </c>
      <c r="AQ1873">
        <v>0</v>
      </c>
      <c r="AR1873">
        <v>0</v>
      </c>
      <c r="AS1873">
        <v>0</v>
      </c>
      <c r="AT1873" t="s">
        <v>87</v>
      </c>
      <c r="AU1873" t="s">
        <v>87</v>
      </c>
      <c r="AV1873" t="s">
        <v>87</v>
      </c>
      <c r="AW1873" t="s">
        <v>87</v>
      </c>
      <c r="AX1873" t="s">
        <v>87</v>
      </c>
      <c r="AY1873" t="s">
        <v>87</v>
      </c>
      <c r="AZ1873" t="s">
        <v>87</v>
      </c>
      <c r="BA1873" t="s">
        <v>87</v>
      </c>
      <c r="BB1873" t="s">
        <v>87</v>
      </c>
      <c r="BC1873" t="s">
        <v>87</v>
      </c>
      <c r="BD1873" t="s">
        <v>87</v>
      </c>
      <c r="BE1873" t="s">
        <v>87</v>
      </c>
    </row>
    <row r="1874" spans="1:57" hidden="1" x14ac:dyDescent="0.45">
      <c r="A1874" t="s">
        <v>3977</v>
      </c>
      <c r="B1874" t="s">
        <v>79</v>
      </c>
      <c r="C1874" t="s">
        <v>3975</v>
      </c>
      <c r="D1874" t="s">
        <v>81</v>
      </c>
      <c r="E1874" s="2" t="str">
        <f t="shared" si="45"/>
        <v>FX220313042</v>
      </c>
      <c r="F1874" t="s">
        <v>19</v>
      </c>
      <c r="G1874" t="s">
        <v>19</v>
      </c>
      <c r="H1874" t="s">
        <v>82</v>
      </c>
      <c r="I1874" t="s">
        <v>3978</v>
      </c>
      <c r="J1874">
        <v>28</v>
      </c>
      <c r="K1874" t="s">
        <v>84</v>
      </c>
      <c r="L1874" t="s">
        <v>85</v>
      </c>
      <c r="M1874" t="s">
        <v>86</v>
      </c>
      <c r="N1874">
        <v>2</v>
      </c>
      <c r="O1874" s="1">
        <v>44655.827175925922</v>
      </c>
      <c r="P1874" s="1">
        <v>44655.966967592591</v>
      </c>
      <c r="Q1874">
        <v>11683</v>
      </c>
      <c r="R1874">
        <v>395</v>
      </c>
      <c r="S1874" t="b">
        <v>0</v>
      </c>
      <c r="T1874" t="s">
        <v>87</v>
      </c>
      <c r="U1874" t="b">
        <v>0</v>
      </c>
      <c r="V1874" t="s">
        <v>245</v>
      </c>
      <c r="W1874" s="1">
        <v>44655.845590277779</v>
      </c>
      <c r="X1874">
        <v>254</v>
      </c>
      <c r="Y1874">
        <v>21</v>
      </c>
      <c r="Z1874">
        <v>0</v>
      </c>
      <c r="AA1874">
        <v>21</v>
      </c>
      <c r="AB1874">
        <v>0</v>
      </c>
      <c r="AC1874">
        <v>0</v>
      </c>
      <c r="AD1874">
        <v>7</v>
      </c>
      <c r="AE1874">
        <v>0</v>
      </c>
      <c r="AF1874">
        <v>0</v>
      </c>
      <c r="AG1874">
        <v>0</v>
      </c>
      <c r="AH1874" t="s">
        <v>240</v>
      </c>
      <c r="AI1874" s="1">
        <v>44655.966967592591</v>
      </c>
      <c r="AJ1874">
        <v>141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7</v>
      </c>
      <c r="AQ1874">
        <v>0</v>
      </c>
      <c r="AR1874">
        <v>0</v>
      </c>
      <c r="AS1874">
        <v>0</v>
      </c>
      <c r="AT1874" t="s">
        <v>87</v>
      </c>
      <c r="AU1874" t="s">
        <v>87</v>
      </c>
      <c r="AV1874" t="s">
        <v>87</v>
      </c>
      <c r="AW1874" t="s">
        <v>87</v>
      </c>
      <c r="AX1874" t="s">
        <v>87</v>
      </c>
      <c r="AY1874" t="s">
        <v>87</v>
      </c>
      <c r="AZ1874" t="s">
        <v>87</v>
      </c>
      <c r="BA1874" t="s">
        <v>87</v>
      </c>
      <c r="BB1874" t="s">
        <v>87</v>
      </c>
      <c r="BC1874" t="s">
        <v>87</v>
      </c>
      <c r="BD1874" t="s">
        <v>87</v>
      </c>
      <c r="BE1874" t="s">
        <v>87</v>
      </c>
    </row>
    <row r="1875" spans="1:57" hidden="1" x14ac:dyDescent="0.45">
      <c r="A1875" t="s">
        <v>3979</v>
      </c>
      <c r="B1875" t="s">
        <v>79</v>
      </c>
      <c r="C1875" t="s">
        <v>3975</v>
      </c>
      <c r="D1875" t="s">
        <v>81</v>
      </c>
      <c r="E1875" s="2" t="str">
        <f t="shared" si="45"/>
        <v>FX220313042</v>
      </c>
      <c r="F1875" t="s">
        <v>19</v>
      </c>
      <c r="G1875" t="s">
        <v>19</v>
      </c>
      <c r="H1875" t="s">
        <v>82</v>
      </c>
      <c r="I1875" t="s">
        <v>3980</v>
      </c>
      <c r="J1875">
        <v>64</v>
      </c>
      <c r="K1875" t="s">
        <v>84</v>
      </c>
      <c r="L1875" t="s">
        <v>85</v>
      </c>
      <c r="M1875" t="s">
        <v>86</v>
      </c>
      <c r="N1875">
        <v>2</v>
      </c>
      <c r="O1875" s="1">
        <v>44655.827407407407</v>
      </c>
      <c r="P1875" s="1">
        <v>44655.972337962965</v>
      </c>
      <c r="Q1875">
        <v>11586</v>
      </c>
      <c r="R1875">
        <v>936</v>
      </c>
      <c r="S1875" t="b">
        <v>0</v>
      </c>
      <c r="T1875" t="s">
        <v>87</v>
      </c>
      <c r="U1875" t="b">
        <v>0</v>
      </c>
      <c r="V1875" t="s">
        <v>315</v>
      </c>
      <c r="W1875" s="1">
        <v>44655.850624999999</v>
      </c>
      <c r="X1875">
        <v>472</v>
      </c>
      <c r="Y1875">
        <v>44</v>
      </c>
      <c r="Z1875">
        <v>0</v>
      </c>
      <c r="AA1875">
        <v>44</v>
      </c>
      <c r="AB1875">
        <v>0</v>
      </c>
      <c r="AC1875">
        <v>31</v>
      </c>
      <c r="AD1875">
        <v>20</v>
      </c>
      <c r="AE1875">
        <v>0</v>
      </c>
      <c r="AF1875">
        <v>0</v>
      </c>
      <c r="AG1875">
        <v>0</v>
      </c>
      <c r="AH1875" t="s">
        <v>240</v>
      </c>
      <c r="AI1875" s="1">
        <v>44655.972337962965</v>
      </c>
      <c r="AJ1875">
        <v>464</v>
      </c>
      <c r="AK1875">
        <v>15</v>
      </c>
      <c r="AL1875">
        <v>0</v>
      </c>
      <c r="AM1875">
        <v>15</v>
      </c>
      <c r="AN1875">
        <v>0</v>
      </c>
      <c r="AO1875">
        <v>11</v>
      </c>
      <c r="AP1875">
        <v>5</v>
      </c>
      <c r="AQ1875">
        <v>0</v>
      </c>
      <c r="AR1875">
        <v>0</v>
      </c>
      <c r="AS1875">
        <v>0</v>
      </c>
      <c r="AT1875" t="s">
        <v>87</v>
      </c>
      <c r="AU1875" t="s">
        <v>87</v>
      </c>
      <c r="AV1875" t="s">
        <v>87</v>
      </c>
      <c r="AW1875" t="s">
        <v>87</v>
      </c>
      <c r="AX1875" t="s">
        <v>87</v>
      </c>
      <c r="AY1875" t="s">
        <v>87</v>
      </c>
      <c r="AZ1875" t="s">
        <v>87</v>
      </c>
      <c r="BA1875" t="s">
        <v>87</v>
      </c>
      <c r="BB1875" t="s">
        <v>87</v>
      </c>
      <c r="BC1875" t="s">
        <v>87</v>
      </c>
      <c r="BD1875" t="s">
        <v>87</v>
      </c>
      <c r="BE1875" t="s">
        <v>87</v>
      </c>
    </row>
    <row r="1876" spans="1:57" hidden="1" x14ac:dyDescent="0.45">
      <c r="A1876" t="s">
        <v>3981</v>
      </c>
      <c r="B1876" t="s">
        <v>79</v>
      </c>
      <c r="C1876" t="s">
        <v>3975</v>
      </c>
      <c r="D1876" t="s">
        <v>81</v>
      </c>
      <c r="E1876" s="2" t="str">
        <f t="shared" si="45"/>
        <v>FX220313042</v>
      </c>
      <c r="F1876" t="s">
        <v>19</v>
      </c>
      <c r="G1876" t="s">
        <v>19</v>
      </c>
      <c r="H1876" t="s">
        <v>82</v>
      </c>
      <c r="I1876" t="s">
        <v>3982</v>
      </c>
      <c r="J1876">
        <v>305</v>
      </c>
      <c r="K1876" t="s">
        <v>84</v>
      </c>
      <c r="L1876" t="s">
        <v>85</v>
      </c>
      <c r="M1876" t="s">
        <v>86</v>
      </c>
      <c r="N1876">
        <v>1</v>
      </c>
      <c r="O1876" s="1">
        <v>44655.827893518515</v>
      </c>
      <c r="P1876" s="1">
        <v>44655.850046296298</v>
      </c>
      <c r="Q1876">
        <v>1530</v>
      </c>
      <c r="R1876">
        <v>384</v>
      </c>
      <c r="S1876" t="b">
        <v>0</v>
      </c>
      <c r="T1876" t="s">
        <v>87</v>
      </c>
      <c r="U1876" t="b">
        <v>0</v>
      </c>
      <c r="V1876" t="s">
        <v>245</v>
      </c>
      <c r="W1876" s="1">
        <v>44655.850046296298</v>
      </c>
      <c r="X1876">
        <v>384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305</v>
      </c>
      <c r="AE1876">
        <v>300</v>
      </c>
      <c r="AF1876">
        <v>0</v>
      </c>
      <c r="AG1876">
        <v>6</v>
      </c>
      <c r="AH1876" t="s">
        <v>87</v>
      </c>
      <c r="AI1876" t="s">
        <v>87</v>
      </c>
      <c r="AJ1876" t="s">
        <v>87</v>
      </c>
      <c r="AK1876" t="s">
        <v>87</v>
      </c>
      <c r="AL1876" t="s">
        <v>87</v>
      </c>
      <c r="AM1876" t="s">
        <v>87</v>
      </c>
      <c r="AN1876" t="s">
        <v>87</v>
      </c>
      <c r="AO1876" t="s">
        <v>87</v>
      </c>
      <c r="AP1876" t="s">
        <v>87</v>
      </c>
      <c r="AQ1876" t="s">
        <v>87</v>
      </c>
      <c r="AR1876" t="s">
        <v>87</v>
      </c>
      <c r="AS1876" t="s">
        <v>87</v>
      </c>
      <c r="AT1876" t="s">
        <v>87</v>
      </c>
      <c r="AU1876" t="s">
        <v>87</v>
      </c>
      <c r="AV1876" t="s">
        <v>87</v>
      </c>
      <c r="AW1876" t="s">
        <v>87</v>
      </c>
      <c r="AX1876" t="s">
        <v>87</v>
      </c>
      <c r="AY1876" t="s">
        <v>87</v>
      </c>
      <c r="AZ1876" t="s">
        <v>87</v>
      </c>
      <c r="BA1876" t="s">
        <v>87</v>
      </c>
      <c r="BB1876" t="s">
        <v>87</v>
      </c>
      <c r="BC1876" t="s">
        <v>87</v>
      </c>
      <c r="BD1876" t="s">
        <v>87</v>
      </c>
      <c r="BE1876" t="s">
        <v>87</v>
      </c>
    </row>
    <row r="1877" spans="1:57" hidden="1" x14ac:dyDescent="0.45">
      <c r="A1877" t="s">
        <v>3983</v>
      </c>
      <c r="B1877" t="s">
        <v>79</v>
      </c>
      <c r="C1877" t="s">
        <v>3975</v>
      </c>
      <c r="D1877" t="s">
        <v>81</v>
      </c>
      <c r="E1877" s="2" t="str">
        <f t="shared" si="45"/>
        <v>FX220313042</v>
      </c>
      <c r="F1877" t="s">
        <v>19</v>
      </c>
      <c r="G1877" t="s">
        <v>19</v>
      </c>
      <c r="H1877" t="s">
        <v>82</v>
      </c>
      <c r="I1877" t="s">
        <v>3984</v>
      </c>
      <c r="J1877">
        <v>28</v>
      </c>
      <c r="K1877" t="s">
        <v>84</v>
      </c>
      <c r="L1877" t="s">
        <v>85</v>
      </c>
      <c r="M1877" t="s">
        <v>86</v>
      </c>
      <c r="N1877">
        <v>2</v>
      </c>
      <c r="O1877" s="1">
        <v>44655.827997685185</v>
      </c>
      <c r="P1877" s="1">
        <v>44655.973599537036</v>
      </c>
      <c r="Q1877">
        <v>12301</v>
      </c>
      <c r="R1877">
        <v>279</v>
      </c>
      <c r="S1877" t="b">
        <v>0</v>
      </c>
      <c r="T1877" t="s">
        <v>87</v>
      </c>
      <c r="U1877" t="b">
        <v>0</v>
      </c>
      <c r="V1877" t="s">
        <v>322</v>
      </c>
      <c r="W1877" s="1">
        <v>44655.847905092596</v>
      </c>
      <c r="X1877">
        <v>171</v>
      </c>
      <c r="Y1877">
        <v>21</v>
      </c>
      <c r="Z1877">
        <v>0</v>
      </c>
      <c r="AA1877">
        <v>21</v>
      </c>
      <c r="AB1877">
        <v>0</v>
      </c>
      <c r="AC1877">
        <v>0</v>
      </c>
      <c r="AD1877">
        <v>7</v>
      </c>
      <c r="AE1877">
        <v>0</v>
      </c>
      <c r="AF1877">
        <v>0</v>
      </c>
      <c r="AG1877">
        <v>0</v>
      </c>
      <c r="AH1877" t="s">
        <v>240</v>
      </c>
      <c r="AI1877" s="1">
        <v>44655.973599537036</v>
      </c>
      <c r="AJ1877">
        <v>108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7</v>
      </c>
      <c r="AQ1877">
        <v>0</v>
      </c>
      <c r="AR1877">
        <v>0</v>
      </c>
      <c r="AS1877">
        <v>0</v>
      </c>
      <c r="AT1877" t="s">
        <v>87</v>
      </c>
      <c r="AU1877" t="s">
        <v>87</v>
      </c>
      <c r="AV1877" t="s">
        <v>87</v>
      </c>
      <c r="AW1877" t="s">
        <v>87</v>
      </c>
      <c r="AX1877" t="s">
        <v>87</v>
      </c>
      <c r="AY1877" t="s">
        <v>87</v>
      </c>
      <c r="AZ1877" t="s">
        <v>87</v>
      </c>
      <c r="BA1877" t="s">
        <v>87</v>
      </c>
      <c r="BB1877" t="s">
        <v>87</v>
      </c>
      <c r="BC1877" t="s">
        <v>87</v>
      </c>
      <c r="BD1877" t="s">
        <v>87</v>
      </c>
      <c r="BE1877" t="s">
        <v>87</v>
      </c>
    </row>
    <row r="1878" spans="1:57" hidden="1" x14ac:dyDescent="0.45">
      <c r="A1878" t="s">
        <v>3985</v>
      </c>
      <c r="B1878" t="s">
        <v>79</v>
      </c>
      <c r="C1878" t="s">
        <v>3975</v>
      </c>
      <c r="D1878" t="s">
        <v>81</v>
      </c>
      <c r="E1878" s="2" t="str">
        <f t="shared" si="45"/>
        <v>FX220313042</v>
      </c>
      <c r="F1878" t="s">
        <v>19</v>
      </c>
      <c r="G1878" t="s">
        <v>19</v>
      </c>
      <c r="H1878" t="s">
        <v>82</v>
      </c>
      <c r="I1878" t="s">
        <v>3986</v>
      </c>
      <c r="J1878">
        <v>61</v>
      </c>
      <c r="K1878" t="s">
        <v>84</v>
      </c>
      <c r="L1878" t="s">
        <v>85</v>
      </c>
      <c r="M1878" t="s">
        <v>86</v>
      </c>
      <c r="N1878">
        <v>2</v>
      </c>
      <c r="O1878" s="1">
        <v>44655.828067129631</v>
      </c>
      <c r="P1878" s="1">
        <v>44655.975532407407</v>
      </c>
      <c r="Q1878">
        <v>11765</v>
      </c>
      <c r="R1878">
        <v>976</v>
      </c>
      <c r="S1878" t="b">
        <v>0</v>
      </c>
      <c r="T1878" t="s">
        <v>87</v>
      </c>
      <c r="U1878" t="b">
        <v>0</v>
      </c>
      <c r="V1878" t="s">
        <v>322</v>
      </c>
      <c r="W1878" s="1">
        <v>44655.857291666667</v>
      </c>
      <c r="X1878">
        <v>810</v>
      </c>
      <c r="Y1878">
        <v>59</v>
      </c>
      <c r="Z1878">
        <v>0</v>
      </c>
      <c r="AA1878">
        <v>59</v>
      </c>
      <c r="AB1878">
        <v>0</v>
      </c>
      <c r="AC1878">
        <v>30</v>
      </c>
      <c r="AD1878">
        <v>2</v>
      </c>
      <c r="AE1878">
        <v>0</v>
      </c>
      <c r="AF1878">
        <v>0</v>
      </c>
      <c r="AG1878">
        <v>0</v>
      </c>
      <c r="AH1878" t="s">
        <v>240</v>
      </c>
      <c r="AI1878" s="1">
        <v>44655.975532407407</v>
      </c>
      <c r="AJ1878">
        <v>166</v>
      </c>
      <c r="AK1878">
        <v>0</v>
      </c>
      <c r="AL1878">
        <v>0</v>
      </c>
      <c r="AM1878">
        <v>0</v>
      </c>
      <c r="AN1878">
        <v>5</v>
      </c>
      <c r="AO1878">
        <v>0</v>
      </c>
      <c r="AP1878">
        <v>2</v>
      </c>
      <c r="AQ1878">
        <v>0</v>
      </c>
      <c r="AR1878">
        <v>0</v>
      </c>
      <c r="AS1878">
        <v>0</v>
      </c>
      <c r="AT1878" t="s">
        <v>87</v>
      </c>
      <c r="AU1878" t="s">
        <v>87</v>
      </c>
      <c r="AV1878" t="s">
        <v>87</v>
      </c>
      <c r="AW1878" t="s">
        <v>87</v>
      </c>
      <c r="AX1878" t="s">
        <v>87</v>
      </c>
      <c r="AY1878" t="s">
        <v>87</v>
      </c>
      <c r="AZ1878" t="s">
        <v>87</v>
      </c>
      <c r="BA1878" t="s">
        <v>87</v>
      </c>
      <c r="BB1878" t="s">
        <v>87</v>
      </c>
      <c r="BC1878" t="s">
        <v>87</v>
      </c>
      <c r="BD1878" t="s">
        <v>87</v>
      </c>
      <c r="BE1878" t="s">
        <v>87</v>
      </c>
    </row>
    <row r="1879" spans="1:57" hidden="1" x14ac:dyDescent="0.45">
      <c r="A1879" t="s">
        <v>3987</v>
      </c>
      <c r="B1879" t="s">
        <v>79</v>
      </c>
      <c r="C1879" t="s">
        <v>3975</v>
      </c>
      <c r="D1879" t="s">
        <v>81</v>
      </c>
      <c r="E1879" s="2" t="str">
        <f t="shared" si="45"/>
        <v>FX220313042</v>
      </c>
      <c r="F1879" t="s">
        <v>19</v>
      </c>
      <c r="G1879" t="s">
        <v>19</v>
      </c>
      <c r="H1879" t="s">
        <v>82</v>
      </c>
      <c r="I1879" t="s">
        <v>3988</v>
      </c>
      <c r="J1879">
        <v>28</v>
      </c>
      <c r="K1879" t="s">
        <v>84</v>
      </c>
      <c r="L1879" t="s">
        <v>85</v>
      </c>
      <c r="M1879" t="s">
        <v>86</v>
      </c>
      <c r="N1879">
        <v>2</v>
      </c>
      <c r="O1879" s="1">
        <v>44655.828483796293</v>
      </c>
      <c r="P1879" s="1">
        <v>44655.976574074077</v>
      </c>
      <c r="Q1879">
        <v>12546</v>
      </c>
      <c r="R1879">
        <v>249</v>
      </c>
      <c r="S1879" t="b">
        <v>0</v>
      </c>
      <c r="T1879" t="s">
        <v>87</v>
      </c>
      <c r="U1879" t="b">
        <v>0</v>
      </c>
      <c r="V1879" t="s">
        <v>245</v>
      </c>
      <c r="W1879" s="1">
        <v>44655.851909722223</v>
      </c>
      <c r="X1879">
        <v>160</v>
      </c>
      <c r="Y1879">
        <v>21</v>
      </c>
      <c r="Z1879">
        <v>0</v>
      </c>
      <c r="AA1879">
        <v>21</v>
      </c>
      <c r="AB1879">
        <v>0</v>
      </c>
      <c r="AC1879">
        <v>0</v>
      </c>
      <c r="AD1879">
        <v>7</v>
      </c>
      <c r="AE1879">
        <v>0</v>
      </c>
      <c r="AF1879">
        <v>0</v>
      </c>
      <c r="AG1879">
        <v>0</v>
      </c>
      <c r="AH1879" t="s">
        <v>240</v>
      </c>
      <c r="AI1879" s="1">
        <v>44655.976574074077</v>
      </c>
      <c r="AJ1879">
        <v>89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7</v>
      </c>
      <c r="AQ1879">
        <v>0</v>
      </c>
      <c r="AR1879">
        <v>0</v>
      </c>
      <c r="AS1879">
        <v>0</v>
      </c>
      <c r="AT1879" t="s">
        <v>87</v>
      </c>
      <c r="AU1879" t="s">
        <v>87</v>
      </c>
      <c r="AV1879" t="s">
        <v>87</v>
      </c>
      <c r="AW1879" t="s">
        <v>87</v>
      </c>
      <c r="AX1879" t="s">
        <v>87</v>
      </c>
      <c r="AY1879" t="s">
        <v>87</v>
      </c>
      <c r="AZ1879" t="s">
        <v>87</v>
      </c>
      <c r="BA1879" t="s">
        <v>87</v>
      </c>
      <c r="BB1879" t="s">
        <v>87</v>
      </c>
      <c r="BC1879" t="s">
        <v>87</v>
      </c>
      <c r="BD1879" t="s">
        <v>87</v>
      </c>
      <c r="BE1879" t="s">
        <v>87</v>
      </c>
    </row>
    <row r="1880" spans="1:57" hidden="1" x14ac:dyDescent="0.45">
      <c r="A1880" t="s">
        <v>3989</v>
      </c>
      <c r="B1880" t="s">
        <v>79</v>
      </c>
      <c r="C1880" t="s">
        <v>3975</v>
      </c>
      <c r="D1880" t="s">
        <v>81</v>
      </c>
      <c r="E1880" s="2" t="str">
        <f t="shared" si="45"/>
        <v>FX220313042</v>
      </c>
      <c r="F1880" t="s">
        <v>19</v>
      </c>
      <c r="G1880" t="s">
        <v>19</v>
      </c>
      <c r="H1880" t="s">
        <v>82</v>
      </c>
      <c r="I1880" t="s">
        <v>3990</v>
      </c>
      <c r="J1880">
        <v>28</v>
      </c>
      <c r="K1880" t="s">
        <v>84</v>
      </c>
      <c r="L1880" t="s">
        <v>85</v>
      </c>
      <c r="M1880" t="s">
        <v>86</v>
      </c>
      <c r="N1880">
        <v>2</v>
      </c>
      <c r="O1880" s="1">
        <v>44655.828692129631</v>
      </c>
      <c r="P1880" s="1">
        <v>44655.977662037039</v>
      </c>
      <c r="Q1880">
        <v>12688</v>
      </c>
      <c r="R1880">
        <v>183</v>
      </c>
      <c r="S1880" t="b">
        <v>0</v>
      </c>
      <c r="T1880" t="s">
        <v>87</v>
      </c>
      <c r="U1880" t="b">
        <v>0</v>
      </c>
      <c r="V1880" t="s">
        <v>315</v>
      </c>
      <c r="W1880" s="1">
        <v>44655.851678240739</v>
      </c>
      <c r="X1880">
        <v>90</v>
      </c>
      <c r="Y1880">
        <v>21</v>
      </c>
      <c r="Z1880">
        <v>0</v>
      </c>
      <c r="AA1880">
        <v>21</v>
      </c>
      <c r="AB1880">
        <v>0</v>
      </c>
      <c r="AC1880">
        <v>0</v>
      </c>
      <c r="AD1880">
        <v>7</v>
      </c>
      <c r="AE1880">
        <v>0</v>
      </c>
      <c r="AF1880">
        <v>0</v>
      </c>
      <c r="AG1880">
        <v>0</v>
      </c>
      <c r="AH1880" t="s">
        <v>240</v>
      </c>
      <c r="AI1880" s="1">
        <v>44655.977662037039</v>
      </c>
      <c r="AJ1880">
        <v>93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7</v>
      </c>
      <c r="AQ1880">
        <v>0</v>
      </c>
      <c r="AR1880">
        <v>0</v>
      </c>
      <c r="AS1880">
        <v>0</v>
      </c>
      <c r="AT1880" t="s">
        <v>87</v>
      </c>
      <c r="AU1880" t="s">
        <v>87</v>
      </c>
      <c r="AV1880" t="s">
        <v>87</v>
      </c>
      <c r="AW1880" t="s">
        <v>87</v>
      </c>
      <c r="AX1880" t="s">
        <v>87</v>
      </c>
      <c r="AY1880" t="s">
        <v>87</v>
      </c>
      <c r="AZ1880" t="s">
        <v>87</v>
      </c>
      <c r="BA1880" t="s">
        <v>87</v>
      </c>
      <c r="BB1880" t="s">
        <v>87</v>
      </c>
      <c r="BC1880" t="s">
        <v>87</v>
      </c>
      <c r="BD1880" t="s">
        <v>87</v>
      </c>
      <c r="BE1880" t="s">
        <v>87</v>
      </c>
    </row>
    <row r="1881" spans="1:57" hidden="1" x14ac:dyDescent="0.45">
      <c r="A1881" t="s">
        <v>3991</v>
      </c>
      <c r="B1881" t="s">
        <v>79</v>
      </c>
      <c r="C1881" t="s">
        <v>904</v>
      </c>
      <c r="D1881" t="s">
        <v>81</v>
      </c>
      <c r="E1881" s="2" t="str">
        <f>HYPERLINK("capsilon://?command=openfolder&amp;siteaddress=FAM.docvelocity-na8.net&amp;folderid=FX6C06074E-72C9-8FF0-560A-526CFF46CBE3","FX2204920")</f>
        <v>FX2204920</v>
      </c>
      <c r="F1881" t="s">
        <v>19</v>
      </c>
      <c r="G1881" t="s">
        <v>19</v>
      </c>
      <c r="H1881" t="s">
        <v>82</v>
      </c>
      <c r="I1881" t="s">
        <v>3992</v>
      </c>
      <c r="J1881">
        <v>372</v>
      </c>
      <c r="K1881" t="s">
        <v>84</v>
      </c>
      <c r="L1881" t="s">
        <v>85</v>
      </c>
      <c r="M1881" t="s">
        <v>86</v>
      </c>
      <c r="N1881">
        <v>1</v>
      </c>
      <c r="O1881" s="1">
        <v>44655.830949074072</v>
      </c>
      <c r="P1881" s="1">
        <v>44655.861585648148</v>
      </c>
      <c r="Q1881">
        <v>1793</v>
      </c>
      <c r="R1881">
        <v>854</v>
      </c>
      <c r="S1881" t="b">
        <v>0</v>
      </c>
      <c r="T1881" t="s">
        <v>87</v>
      </c>
      <c r="U1881" t="b">
        <v>0</v>
      </c>
      <c r="V1881" t="s">
        <v>320</v>
      </c>
      <c r="W1881" s="1">
        <v>44655.861585648148</v>
      </c>
      <c r="X1881">
        <v>854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372</v>
      </c>
      <c r="AE1881">
        <v>339</v>
      </c>
      <c r="AF1881">
        <v>1</v>
      </c>
      <c r="AG1881">
        <v>9</v>
      </c>
      <c r="AH1881" t="s">
        <v>87</v>
      </c>
      <c r="AI1881" t="s">
        <v>87</v>
      </c>
      <c r="AJ1881" t="s">
        <v>87</v>
      </c>
      <c r="AK1881" t="s">
        <v>87</v>
      </c>
      <c r="AL1881" t="s">
        <v>87</v>
      </c>
      <c r="AM1881" t="s">
        <v>87</v>
      </c>
      <c r="AN1881" t="s">
        <v>87</v>
      </c>
      <c r="AO1881" t="s">
        <v>87</v>
      </c>
      <c r="AP1881" t="s">
        <v>87</v>
      </c>
      <c r="AQ1881" t="s">
        <v>87</v>
      </c>
      <c r="AR1881" t="s">
        <v>87</v>
      </c>
      <c r="AS1881" t="s">
        <v>87</v>
      </c>
      <c r="AT1881" t="s">
        <v>87</v>
      </c>
      <c r="AU1881" t="s">
        <v>87</v>
      </c>
      <c r="AV1881" t="s">
        <v>87</v>
      </c>
      <c r="AW1881" t="s">
        <v>87</v>
      </c>
      <c r="AX1881" t="s">
        <v>87</v>
      </c>
      <c r="AY1881" t="s">
        <v>87</v>
      </c>
      <c r="AZ1881" t="s">
        <v>87</v>
      </c>
      <c r="BA1881" t="s">
        <v>87</v>
      </c>
      <c r="BB1881" t="s">
        <v>87</v>
      </c>
      <c r="BC1881" t="s">
        <v>87</v>
      </c>
      <c r="BD1881" t="s">
        <v>87</v>
      </c>
      <c r="BE1881" t="s">
        <v>87</v>
      </c>
    </row>
    <row r="1882" spans="1:57" hidden="1" x14ac:dyDescent="0.45">
      <c r="A1882" t="s">
        <v>3993</v>
      </c>
      <c r="B1882" t="s">
        <v>79</v>
      </c>
      <c r="C1882" t="s">
        <v>3994</v>
      </c>
      <c r="D1882" t="s">
        <v>81</v>
      </c>
      <c r="E1882" s="2" t="str">
        <f>HYPERLINK("capsilon://?command=openfolder&amp;siteaddress=FAM.docvelocity-na8.net&amp;folderid=FXDC00E98D-571A-6600-FC95-1249B0B16EA5","FX22048747")</f>
        <v>FX22048747</v>
      </c>
      <c r="F1882" t="s">
        <v>19</v>
      </c>
      <c r="G1882" t="s">
        <v>19</v>
      </c>
      <c r="H1882" t="s">
        <v>82</v>
      </c>
      <c r="I1882" t="s">
        <v>3995</v>
      </c>
      <c r="J1882">
        <v>535</v>
      </c>
      <c r="K1882" t="s">
        <v>84</v>
      </c>
      <c r="L1882" t="s">
        <v>85</v>
      </c>
      <c r="M1882" t="s">
        <v>86</v>
      </c>
      <c r="N1882">
        <v>1</v>
      </c>
      <c r="O1882" s="1">
        <v>44679.675856481481</v>
      </c>
      <c r="P1882" s="1">
        <v>44679.720995370371</v>
      </c>
      <c r="Q1882">
        <v>2867</v>
      </c>
      <c r="R1882">
        <v>1033</v>
      </c>
      <c r="S1882" t="b">
        <v>0</v>
      </c>
      <c r="T1882" t="s">
        <v>87</v>
      </c>
      <c r="U1882" t="b">
        <v>0</v>
      </c>
      <c r="V1882" t="s">
        <v>196</v>
      </c>
      <c r="W1882" s="1">
        <v>44679.720995370371</v>
      </c>
      <c r="X1882">
        <v>652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535</v>
      </c>
      <c r="AE1882">
        <v>469</v>
      </c>
      <c r="AF1882">
        <v>0</v>
      </c>
      <c r="AG1882">
        <v>15</v>
      </c>
      <c r="AH1882" t="s">
        <v>87</v>
      </c>
      <c r="AI1882" t="s">
        <v>87</v>
      </c>
      <c r="AJ1882" t="s">
        <v>87</v>
      </c>
      <c r="AK1882" t="s">
        <v>87</v>
      </c>
      <c r="AL1882" t="s">
        <v>87</v>
      </c>
      <c r="AM1882" t="s">
        <v>87</v>
      </c>
      <c r="AN1882" t="s">
        <v>87</v>
      </c>
      <c r="AO1882" t="s">
        <v>87</v>
      </c>
      <c r="AP1882" t="s">
        <v>87</v>
      </c>
      <c r="AQ1882" t="s">
        <v>87</v>
      </c>
      <c r="AR1882" t="s">
        <v>87</v>
      </c>
      <c r="AS1882" t="s">
        <v>87</v>
      </c>
      <c r="AT1882" t="s">
        <v>87</v>
      </c>
      <c r="AU1882" t="s">
        <v>87</v>
      </c>
      <c r="AV1882" t="s">
        <v>87</v>
      </c>
      <c r="AW1882" t="s">
        <v>87</v>
      </c>
      <c r="AX1882" t="s">
        <v>87</v>
      </c>
      <c r="AY1882" t="s">
        <v>87</v>
      </c>
      <c r="AZ1882" t="s">
        <v>87</v>
      </c>
      <c r="BA1882" t="s">
        <v>87</v>
      </c>
      <c r="BB1882" t="s">
        <v>87</v>
      </c>
      <c r="BC1882" t="s">
        <v>87</v>
      </c>
      <c r="BD1882" t="s">
        <v>87</v>
      </c>
      <c r="BE1882" t="s">
        <v>87</v>
      </c>
    </row>
    <row r="1883" spans="1:57" hidden="1" x14ac:dyDescent="0.45">
      <c r="A1883" t="s">
        <v>3996</v>
      </c>
      <c r="B1883" t="s">
        <v>79</v>
      </c>
      <c r="C1883" t="s">
        <v>3997</v>
      </c>
      <c r="D1883" t="s">
        <v>81</v>
      </c>
      <c r="E1883" s="2" t="str">
        <f>HYPERLINK("capsilon://?command=openfolder&amp;siteaddress=FAM.docvelocity-na8.net&amp;folderid=FX8EC5E75B-8827-2C87-AE7A-4D104E164F5D","FX220410787")</f>
        <v>FX220410787</v>
      </c>
      <c r="F1883" t="s">
        <v>19</v>
      </c>
      <c r="G1883" t="s">
        <v>19</v>
      </c>
      <c r="H1883" t="s">
        <v>82</v>
      </c>
      <c r="I1883" t="s">
        <v>3998</v>
      </c>
      <c r="J1883">
        <v>207</v>
      </c>
      <c r="K1883" t="s">
        <v>84</v>
      </c>
      <c r="L1883" t="s">
        <v>85</v>
      </c>
      <c r="M1883" t="s">
        <v>86</v>
      </c>
      <c r="N1883">
        <v>1</v>
      </c>
      <c r="O1883" s="1">
        <v>44679.680185185185</v>
      </c>
      <c r="P1883" s="1">
        <v>44679.690983796296</v>
      </c>
      <c r="Q1883">
        <v>592</v>
      </c>
      <c r="R1883">
        <v>341</v>
      </c>
      <c r="S1883" t="b">
        <v>0</v>
      </c>
      <c r="T1883" t="s">
        <v>87</v>
      </c>
      <c r="U1883" t="b">
        <v>0</v>
      </c>
      <c r="V1883" t="s">
        <v>196</v>
      </c>
      <c r="W1883" s="1">
        <v>44679.690983796296</v>
      </c>
      <c r="X1883">
        <v>190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207</v>
      </c>
      <c r="AE1883">
        <v>183</v>
      </c>
      <c r="AF1883">
        <v>0</v>
      </c>
      <c r="AG1883">
        <v>6</v>
      </c>
      <c r="AH1883" t="s">
        <v>87</v>
      </c>
      <c r="AI1883" t="s">
        <v>87</v>
      </c>
      <c r="AJ1883" t="s">
        <v>87</v>
      </c>
      <c r="AK1883" t="s">
        <v>87</v>
      </c>
      <c r="AL1883" t="s">
        <v>87</v>
      </c>
      <c r="AM1883" t="s">
        <v>87</v>
      </c>
      <c r="AN1883" t="s">
        <v>87</v>
      </c>
      <c r="AO1883" t="s">
        <v>87</v>
      </c>
      <c r="AP1883" t="s">
        <v>87</v>
      </c>
      <c r="AQ1883" t="s">
        <v>87</v>
      </c>
      <c r="AR1883" t="s">
        <v>87</v>
      </c>
      <c r="AS1883" t="s">
        <v>87</v>
      </c>
      <c r="AT1883" t="s">
        <v>87</v>
      </c>
      <c r="AU1883" t="s">
        <v>87</v>
      </c>
      <c r="AV1883" t="s">
        <v>87</v>
      </c>
      <c r="AW1883" t="s">
        <v>87</v>
      </c>
      <c r="AX1883" t="s">
        <v>87</v>
      </c>
      <c r="AY1883" t="s">
        <v>87</v>
      </c>
      <c r="AZ1883" t="s">
        <v>87</v>
      </c>
      <c r="BA1883" t="s">
        <v>87</v>
      </c>
      <c r="BB1883" t="s">
        <v>87</v>
      </c>
      <c r="BC1883" t="s">
        <v>87</v>
      </c>
      <c r="BD1883" t="s">
        <v>87</v>
      </c>
      <c r="BE1883" t="s">
        <v>87</v>
      </c>
    </row>
    <row r="1884" spans="1:57" hidden="1" x14ac:dyDescent="0.45">
      <c r="A1884" t="s">
        <v>3999</v>
      </c>
      <c r="B1884" t="s">
        <v>79</v>
      </c>
      <c r="C1884" t="s">
        <v>2500</v>
      </c>
      <c r="D1884" t="s">
        <v>81</v>
      </c>
      <c r="E1884" s="2" t="str">
        <f>HYPERLINK("capsilon://?command=openfolder&amp;siteaddress=FAM.docvelocity-na8.net&amp;folderid=FX3EF71CCD-7C20-9AF0-519C-CE99DC2B7485","FX220313830")</f>
        <v>FX220313830</v>
      </c>
      <c r="F1884" t="s">
        <v>19</v>
      </c>
      <c r="G1884" t="s">
        <v>19</v>
      </c>
      <c r="H1884" t="s">
        <v>82</v>
      </c>
      <c r="I1884" t="s">
        <v>4000</v>
      </c>
      <c r="J1884">
        <v>170</v>
      </c>
      <c r="K1884" t="s">
        <v>84</v>
      </c>
      <c r="L1884" t="s">
        <v>85</v>
      </c>
      <c r="M1884" t="s">
        <v>86</v>
      </c>
      <c r="N1884">
        <v>1</v>
      </c>
      <c r="O1884" s="1">
        <v>44655.833865740744</v>
      </c>
      <c r="P1884" s="1">
        <v>44655.865162037036</v>
      </c>
      <c r="Q1884">
        <v>2166</v>
      </c>
      <c r="R1884">
        <v>538</v>
      </c>
      <c r="S1884" t="b">
        <v>0</v>
      </c>
      <c r="T1884" t="s">
        <v>87</v>
      </c>
      <c r="U1884" t="b">
        <v>0</v>
      </c>
      <c r="V1884" t="s">
        <v>320</v>
      </c>
      <c r="W1884" s="1">
        <v>44655.865162037036</v>
      </c>
      <c r="X1884">
        <v>308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170</v>
      </c>
      <c r="AE1884">
        <v>165</v>
      </c>
      <c r="AF1884">
        <v>0</v>
      </c>
      <c r="AG1884">
        <v>4</v>
      </c>
      <c r="AH1884" t="s">
        <v>87</v>
      </c>
      <c r="AI1884" t="s">
        <v>87</v>
      </c>
      <c r="AJ1884" t="s">
        <v>87</v>
      </c>
      <c r="AK1884" t="s">
        <v>87</v>
      </c>
      <c r="AL1884" t="s">
        <v>87</v>
      </c>
      <c r="AM1884" t="s">
        <v>87</v>
      </c>
      <c r="AN1884" t="s">
        <v>87</v>
      </c>
      <c r="AO1884" t="s">
        <v>87</v>
      </c>
      <c r="AP1884" t="s">
        <v>87</v>
      </c>
      <c r="AQ1884" t="s">
        <v>87</v>
      </c>
      <c r="AR1884" t="s">
        <v>87</v>
      </c>
      <c r="AS1884" t="s">
        <v>87</v>
      </c>
      <c r="AT1884" t="s">
        <v>87</v>
      </c>
      <c r="AU1884" t="s">
        <v>87</v>
      </c>
      <c r="AV1884" t="s">
        <v>87</v>
      </c>
      <c r="AW1884" t="s">
        <v>87</v>
      </c>
      <c r="AX1884" t="s">
        <v>87</v>
      </c>
      <c r="AY1884" t="s">
        <v>87</v>
      </c>
      <c r="AZ1884" t="s">
        <v>87</v>
      </c>
      <c r="BA1884" t="s">
        <v>87</v>
      </c>
      <c r="BB1884" t="s">
        <v>87</v>
      </c>
      <c r="BC1884" t="s">
        <v>87</v>
      </c>
      <c r="BD1884" t="s">
        <v>87</v>
      </c>
      <c r="BE1884" t="s">
        <v>87</v>
      </c>
    </row>
    <row r="1885" spans="1:57" hidden="1" x14ac:dyDescent="0.45">
      <c r="A1885" t="s">
        <v>4001</v>
      </c>
      <c r="B1885" t="s">
        <v>79</v>
      </c>
      <c r="C1885" t="s">
        <v>3997</v>
      </c>
      <c r="D1885" t="s">
        <v>81</v>
      </c>
      <c r="E1885" s="2" t="str">
        <f>HYPERLINK("capsilon://?command=openfolder&amp;siteaddress=FAM.docvelocity-na8.net&amp;folderid=FX8EC5E75B-8827-2C87-AE7A-4D104E164F5D","FX220410787")</f>
        <v>FX220410787</v>
      </c>
      <c r="F1885" t="s">
        <v>19</v>
      </c>
      <c r="G1885" t="s">
        <v>19</v>
      </c>
      <c r="H1885" t="s">
        <v>82</v>
      </c>
      <c r="I1885" t="s">
        <v>3998</v>
      </c>
      <c r="J1885">
        <v>255</v>
      </c>
      <c r="K1885" t="s">
        <v>84</v>
      </c>
      <c r="L1885" t="s">
        <v>85</v>
      </c>
      <c r="M1885" t="s">
        <v>86</v>
      </c>
      <c r="N1885">
        <v>2</v>
      </c>
      <c r="O1885" s="1">
        <v>44679.69195601852</v>
      </c>
      <c r="P1885" s="1">
        <v>44679.737037037034</v>
      </c>
      <c r="Q1885">
        <v>756</v>
      </c>
      <c r="R1885">
        <v>3139</v>
      </c>
      <c r="S1885" t="b">
        <v>0</v>
      </c>
      <c r="T1885" t="s">
        <v>87</v>
      </c>
      <c r="U1885" t="b">
        <v>1</v>
      </c>
      <c r="V1885" t="s">
        <v>108</v>
      </c>
      <c r="W1885" s="1">
        <v>44679.718194444446</v>
      </c>
      <c r="X1885">
        <v>2057</v>
      </c>
      <c r="Y1885">
        <v>259</v>
      </c>
      <c r="Z1885">
        <v>0</v>
      </c>
      <c r="AA1885">
        <v>259</v>
      </c>
      <c r="AB1885">
        <v>0</v>
      </c>
      <c r="AC1885">
        <v>97</v>
      </c>
      <c r="AD1885">
        <v>-4</v>
      </c>
      <c r="AE1885">
        <v>0</v>
      </c>
      <c r="AF1885">
        <v>0</v>
      </c>
      <c r="AG1885">
        <v>0</v>
      </c>
      <c r="AH1885" t="s">
        <v>115</v>
      </c>
      <c r="AI1885" s="1">
        <v>44679.737037037034</v>
      </c>
      <c r="AJ1885">
        <v>1051</v>
      </c>
      <c r="AK1885">
        <v>6</v>
      </c>
      <c r="AL1885">
        <v>0</v>
      </c>
      <c r="AM1885">
        <v>6</v>
      </c>
      <c r="AN1885">
        <v>0</v>
      </c>
      <c r="AO1885">
        <v>6</v>
      </c>
      <c r="AP1885">
        <v>-10</v>
      </c>
      <c r="AQ1885">
        <v>0</v>
      </c>
      <c r="AR1885">
        <v>0</v>
      </c>
      <c r="AS1885">
        <v>0</v>
      </c>
      <c r="AT1885" t="s">
        <v>87</v>
      </c>
      <c r="AU1885" t="s">
        <v>87</v>
      </c>
      <c r="AV1885" t="s">
        <v>87</v>
      </c>
      <c r="AW1885" t="s">
        <v>87</v>
      </c>
      <c r="AX1885" t="s">
        <v>87</v>
      </c>
      <c r="AY1885" t="s">
        <v>87</v>
      </c>
      <c r="AZ1885" t="s">
        <v>87</v>
      </c>
      <c r="BA1885" t="s">
        <v>87</v>
      </c>
      <c r="BB1885" t="s">
        <v>87</v>
      </c>
      <c r="BC1885" t="s">
        <v>87</v>
      </c>
      <c r="BD1885" t="s">
        <v>87</v>
      </c>
      <c r="BE1885" t="s">
        <v>87</v>
      </c>
    </row>
    <row r="1886" spans="1:57" hidden="1" x14ac:dyDescent="0.45">
      <c r="A1886" t="s">
        <v>4002</v>
      </c>
      <c r="B1886" t="s">
        <v>79</v>
      </c>
      <c r="C1886" t="s">
        <v>4003</v>
      </c>
      <c r="D1886" t="s">
        <v>81</v>
      </c>
      <c r="E1886" s="2" t="str">
        <f>HYPERLINK("capsilon://?command=openfolder&amp;siteaddress=FAM.docvelocity-na8.net&amp;folderid=FX82F91E6C-14EE-DE95-9EDB-D476E124A0C7","FX220312383")</f>
        <v>FX220312383</v>
      </c>
      <c r="F1886" t="s">
        <v>19</v>
      </c>
      <c r="G1886" t="s">
        <v>19</v>
      </c>
      <c r="H1886" t="s">
        <v>82</v>
      </c>
      <c r="I1886" t="s">
        <v>4004</v>
      </c>
      <c r="J1886">
        <v>28</v>
      </c>
      <c r="K1886" t="s">
        <v>84</v>
      </c>
      <c r="L1886" t="s">
        <v>85</v>
      </c>
      <c r="M1886" t="s">
        <v>86</v>
      </c>
      <c r="N1886">
        <v>2</v>
      </c>
      <c r="O1886" s="1">
        <v>44655.83662037037</v>
      </c>
      <c r="P1886" s="1">
        <v>44655.987939814811</v>
      </c>
      <c r="Q1886">
        <v>11950</v>
      </c>
      <c r="R1886">
        <v>1124</v>
      </c>
      <c r="S1886" t="b">
        <v>0</v>
      </c>
      <c r="T1886" t="s">
        <v>87</v>
      </c>
      <c r="U1886" t="b">
        <v>0</v>
      </c>
      <c r="V1886" t="s">
        <v>322</v>
      </c>
      <c r="W1886" s="1">
        <v>44655.861840277779</v>
      </c>
      <c r="X1886">
        <v>171</v>
      </c>
      <c r="Y1886">
        <v>21</v>
      </c>
      <c r="Z1886">
        <v>0</v>
      </c>
      <c r="AA1886">
        <v>21</v>
      </c>
      <c r="AB1886">
        <v>0</v>
      </c>
      <c r="AC1886">
        <v>0</v>
      </c>
      <c r="AD1886">
        <v>7</v>
      </c>
      <c r="AE1886">
        <v>0</v>
      </c>
      <c r="AF1886">
        <v>0</v>
      </c>
      <c r="AG1886">
        <v>0</v>
      </c>
      <c r="AH1886" t="s">
        <v>352</v>
      </c>
      <c r="AI1886" s="1">
        <v>44655.987939814811</v>
      </c>
      <c r="AJ1886">
        <v>946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7</v>
      </c>
      <c r="AQ1886">
        <v>0</v>
      </c>
      <c r="AR1886">
        <v>0</v>
      </c>
      <c r="AS1886">
        <v>0</v>
      </c>
      <c r="AT1886" t="s">
        <v>87</v>
      </c>
      <c r="AU1886" t="s">
        <v>87</v>
      </c>
      <c r="AV1886" t="s">
        <v>87</v>
      </c>
      <c r="AW1886" t="s">
        <v>87</v>
      </c>
      <c r="AX1886" t="s">
        <v>87</v>
      </c>
      <c r="AY1886" t="s">
        <v>87</v>
      </c>
      <c r="AZ1886" t="s">
        <v>87</v>
      </c>
      <c r="BA1886" t="s">
        <v>87</v>
      </c>
      <c r="BB1886" t="s">
        <v>87</v>
      </c>
      <c r="BC1886" t="s">
        <v>87</v>
      </c>
      <c r="BD1886" t="s">
        <v>87</v>
      </c>
      <c r="BE1886" t="s">
        <v>87</v>
      </c>
    </row>
    <row r="1887" spans="1:57" hidden="1" x14ac:dyDescent="0.45">
      <c r="A1887" t="s">
        <v>4005</v>
      </c>
      <c r="B1887" t="s">
        <v>79</v>
      </c>
      <c r="C1887" t="s">
        <v>4006</v>
      </c>
      <c r="D1887" t="s">
        <v>81</v>
      </c>
      <c r="E1887" s="2" t="str">
        <f>HYPERLINK("capsilon://?command=openfolder&amp;siteaddress=FAM.docvelocity-na8.net&amp;folderid=FX8C5F61E3-11D7-2F1A-08A0-CB495A9BCF5D","FX220410683")</f>
        <v>FX220410683</v>
      </c>
      <c r="F1887" t="s">
        <v>19</v>
      </c>
      <c r="G1887" t="s">
        <v>19</v>
      </c>
      <c r="H1887" t="s">
        <v>82</v>
      </c>
      <c r="I1887" t="s">
        <v>4007</v>
      </c>
      <c r="J1887">
        <v>297</v>
      </c>
      <c r="K1887" t="s">
        <v>84</v>
      </c>
      <c r="L1887" t="s">
        <v>85</v>
      </c>
      <c r="M1887" t="s">
        <v>86</v>
      </c>
      <c r="N1887">
        <v>1</v>
      </c>
      <c r="O1887" s="1">
        <v>44679.692511574074</v>
      </c>
      <c r="P1887" s="1">
        <v>44679.709502314814</v>
      </c>
      <c r="Q1887">
        <v>1412</v>
      </c>
      <c r="R1887">
        <v>56</v>
      </c>
      <c r="S1887" t="b">
        <v>0</v>
      </c>
      <c r="T1887" t="s">
        <v>87</v>
      </c>
      <c r="U1887" t="b">
        <v>0</v>
      </c>
      <c r="V1887" t="s">
        <v>151</v>
      </c>
      <c r="W1887" s="1">
        <v>44679.709502314814</v>
      </c>
      <c r="X1887">
        <v>26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297</v>
      </c>
      <c r="AE1887">
        <v>0</v>
      </c>
      <c r="AF1887">
        <v>0</v>
      </c>
      <c r="AG1887">
        <v>10</v>
      </c>
      <c r="AH1887" t="s">
        <v>87</v>
      </c>
      <c r="AI1887" t="s">
        <v>87</v>
      </c>
      <c r="AJ1887" t="s">
        <v>87</v>
      </c>
      <c r="AK1887" t="s">
        <v>87</v>
      </c>
      <c r="AL1887" t="s">
        <v>87</v>
      </c>
      <c r="AM1887" t="s">
        <v>87</v>
      </c>
      <c r="AN1887" t="s">
        <v>87</v>
      </c>
      <c r="AO1887" t="s">
        <v>87</v>
      </c>
      <c r="AP1887" t="s">
        <v>87</v>
      </c>
      <c r="AQ1887" t="s">
        <v>87</v>
      </c>
      <c r="AR1887" t="s">
        <v>87</v>
      </c>
      <c r="AS1887" t="s">
        <v>87</v>
      </c>
      <c r="AT1887" t="s">
        <v>87</v>
      </c>
      <c r="AU1887" t="s">
        <v>87</v>
      </c>
      <c r="AV1887" t="s">
        <v>87</v>
      </c>
      <c r="AW1887" t="s">
        <v>87</v>
      </c>
      <c r="AX1887" t="s">
        <v>87</v>
      </c>
      <c r="AY1887" t="s">
        <v>87</v>
      </c>
      <c r="AZ1887" t="s">
        <v>87</v>
      </c>
      <c r="BA1887" t="s">
        <v>87</v>
      </c>
      <c r="BB1887" t="s">
        <v>87</v>
      </c>
      <c r="BC1887" t="s">
        <v>87</v>
      </c>
      <c r="BD1887" t="s">
        <v>87</v>
      </c>
      <c r="BE1887" t="s">
        <v>87</v>
      </c>
    </row>
    <row r="1888" spans="1:57" hidden="1" x14ac:dyDescent="0.45">
      <c r="A1888" t="s">
        <v>4008</v>
      </c>
      <c r="B1888" t="s">
        <v>79</v>
      </c>
      <c r="C1888" t="s">
        <v>4003</v>
      </c>
      <c r="D1888" t="s">
        <v>81</v>
      </c>
      <c r="E1888" s="2" t="str">
        <f>HYPERLINK("capsilon://?command=openfolder&amp;siteaddress=FAM.docvelocity-na8.net&amp;folderid=FX82F91E6C-14EE-DE95-9EDB-D476E124A0C7","FX220312383")</f>
        <v>FX220312383</v>
      </c>
      <c r="F1888" t="s">
        <v>19</v>
      </c>
      <c r="G1888" t="s">
        <v>19</v>
      </c>
      <c r="H1888" t="s">
        <v>82</v>
      </c>
      <c r="I1888" t="s">
        <v>4009</v>
      </c>
      <c r="J1888">
        <v>28</v>
      </c>
      <c r="K1888" t="s">
        <v>84</v>
      </c>
      <c r="L1888" t="s">
        <v>85</v>
      </c>
      <c r="M1888" t="s">
        <v>86</v>
      </c>
      <c r="N1888">
        <v>2</v>
      </c>
      <c r="O1888" s="1">
        <v>44655.836655092593</v>
      </c>
      <c r="P1888" s="1">
        <v>44655.983807870369</v>
      </c>
      <c r="Q1888">
        <v>12338</v>
      </c>
      <c r="R1888">
        <v>376</v>
      </c>
      <c r="S1888" t="b">
        <v>0</v>
      </c>
      <c r="T1888" t="s">
        <v>87</v>
      </c>
      <c r="U1888" t="b">
        <v>0</v>
      </c>
      <c r="V1888" t="s">
        <v>322</v>
      </c>
      <c r="W1888" s="1">
        <v>44655.864560185182</v>
      </c>
      <c r="X1888">
        <v>234</v>
      </c>
      <c r="Y1888">
        <v>21</v>
      </c>
      <c r="Z1888">
        <v>0</v>
      </c>
      <c r="AA1888">
        <v>21</v>
      </c>
      <c r="AB1888">
        <v>0</v>
      </c>
      <c r="AC1888">
        <v>6</v>
      </c>
      <c r="AD1888">
        <v>7</v>
      </c>
      <c r="AE1888">
        <v>0</v>
      </c>
      <c r="AF1888">
        <v>0</v>
      </c>
      <c r="AG1888">
        <v>0</v>
      </c>
      <c r="AH1888" t="s">
        <v>240</v>
      </c>
      <c r="AI1888" s="1">
        <v>44655.983807870369</v>
      </c>
      <c r="AJ1888">
        <v>142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7</v>
      </c>
      <c r="AQ1888">
        <v>0</v>
      </c>
      <c r="AR1888">
        <v>0</v>
      </c>
      <c r="AS1888">
        <v>0</v>
      </c>
      <c r="AT1888" t="s">
        <v>87</v>
      </c>
      <c r="AU1888" t="s">
        <v>87</v>
      </c>
      <c r="AV1888" t="s">
        <v>87</v>
      </c>
      <c r="AW1888" t="s">
        <v>87</v>
      </c>
      <c r="AX1888" t="s">
        <v>87</v>
      </c>
      <c r="AY1888" t="s">
        <v>87</v>
      </c>
      <c r="AZ1888" t="s">
        <v>87</v>
      </c>
      <c r="BA1888" t="s">
        <v>87</v>
      </c>
      <c r="BB1888" t="s">
        <v>87</v>
      </c>
      <c r="BC1888" t="s">
        <v>87</v>
      </c>
      <c r="BD1888" t="s">
        <v>87</v>
      </c>
      <c r="BE1888" t="s">
        <v>87</v>
      </c>
    </row>
    <row r="1889" spans="1:57" hidden="1" x14ac:dyDescent="0.45">
      <c r="A1889" t="s">
        <v>4010</v>
      </c>
      <c r="B1889" t="s">
        <v>79</v>
      </c>
      <c r="C1889" t="s">
        <v>4003</v>
      </c>
      <c r="D1889" t="s">
        <v>81</v>
      </c>
      <c r="E1889" s="2" t="str">
        <f>HYPERLINK("capsilon://?command=openfolder&amp;siteaddress=FAM.docvelocity-na8.net&amp;folderid=FX82F91E6C-14EE-DE95-9EDB-D476E124A0C7","FX220312383")</f>
        <v>FX220312383</v>
      </c>
      <c r="F1889" t="s">
        <v>19</v>
      </c>
      <c r="G1889" t="s">
        <v>19</v>
      </c>
      <c r="H1889" t="s">
        <v>82</v>
      </c>
      <c r="I1889" t="s">
        <v>4011</v>
      </c>
      <c r="J1889">
        <v>32</v>
      </c>
      <c r="K1889" t="s">
        <v>84</v>
      </c>
      <c r="L1889" t="s">
        <v>85</v>
      </c>
      <c r="M1889" t="s">
        <v>86</v>
      </c>
      <c r="N1889">
        <v>2</v>
      </c>
      <c r="O1889" s="1">
        <v>44655.836805555555</v>
      </c>
      <c r="P1889" s="1">
        <v>44655.978622685187</v>
      </c>
      <c r="Q1889">
        <v>12023</v>
      </c>
      <c r="R1889">
        <v>230</v>
      </c>
      <c r="S1889" t="b">
        <v>0</v>
      </c>
      <c r="T1889" t="s">
        <v>87</v>
      </c>
      <c r="U1889" t="b">
        <v>0</v>
      </c>
      <c r="V1889" t="s">
        <v>245</v>
      </c>
      <c r="W1889" s="1">
        <v>44655.866574074076</v>
      </c>
      <c r="X1889">
        <v>207</v>
      </c>
      <c r="Y1889">
        <v>0</v>
      </c>
      <c r="Z1889">
        <v>0</v>
      </c>
      <c r="AA1889">
        <v>0</v>
      </c>
      <c r="AB1889">
        <v>27</v>
      </c>
      <c r="AC1889">
        <v>0</v>
      </c>
      <c r="AD1889">
        <v>32</v>
      </c>
      <c r="AE1889">
        <v>0</v>
      </c>
      <c r="AF1889">
        <v>0</v>
      </c>
      <c r="AG1889">
        <v>0</v>
      </c>
      <c r="AH1889" t="s">
        <v>200</v>
      </c>
      <c r="AI1889" s="1">
        <v>44655.978622685187</v>
      </c>
      <c r="AJ1889">
        <v>23</v>
      </c>
      <c r="AK1889">
        <v>0</v>
      </c>
      <c r="AL1889">
        <v>0</v>
      </c>
      <c r="AM1889">
        <v>0</v>
      </c>
      <c r="AN1889">
        <v>27</v>
      </c>
      <c r="AO1889">
        <v>0</v>
      </c>
      <c r="AP1889">
        <v>32</v>
      </c>
      <c r="AQ1889">
        <v>0</v>
      </c>
      <c r="AR1889">
        <v>0</v>
      </c>
      <c r="AS1889">
        <v>0</v>
      </c>
      <c r="AT1889" t="s">
        <v>87</v>
      </c>
      <c r="AU1889" t="s">
        <v>87</v>
      </c>
      <c r="AV1889" t="s">
        <v>87</v>
      </c>
      <c r="AW1889" t="s">
        <v>87</v>
      </c>
      <c r="AX1889" t="s">
        <v>87</v>
      </c>
      <c r="AY1889" t="s">
        <v>87</v>
      </c>
      <c r="AZ1889" t="s">
        <v>87</v>
      </c>
      <c r="BA1889" t="s">
        <v>87</v>
      </c>
      <c r="BB1889" t="s">
        <v>87</v>
      </c>
      <c r="BC1889" t="s">
        <v>87</v>
      </c>
      <c r="BD1889" t="s">
        <v>87</v>
      </c>
      <c r="BE1889" t="s">
        <v>87</v>
      </c>
    </row>
    <row r="1890" spans="1:57" hidden="1" x14ac:dyDescent="0.45">
      <c r="A1890" t="s">
        <v>4012</v>
      </c>
      <c r="B1890" t="s">
        <v>79</v>
      </c>
      <c r="C1890" t="s">
        <v>4003</v>
      </c>
      <c r="D1890" t="s">
        <v>81</v>
      </c>
      <c r="E1890" s="2" t="str">
        <f>HYPERLINK("capsilon://?command=openfolder&amp;siteaddress=FAM.docvelocity-na8.net&amp;folderid=FX82F91E6C-14EE-DE95-9EDB-D476E124A0C7","FX220312383")</f>
        <v>FX220312383</v>
      </c>
      <c r="F1890" t="s">
        <v>19</v>
      </c>
      <c r="G1890" t="s">
        <v>19</v>
      </c>
      <c r="H1890" t="s">
        <v>82</v>
      </c>
      <c r="I1890" t="s">
        <v>4013</v>
      </c>
      <c r="J1890">
        <v>28</v>
      </c>
      <c r="K1890" t="s">
        <v>84</v>
      </c>
      <c r="L1890" t="s">
        <v>85</v>
      </c>
      <c r="M1890" t="s">
        <v>86</v>
      </c>
      <c r="N1890">
        <v>2</v>
      </c>
      <c r="O1890" s="1">
        <v>44655.836875000001</v>
      </c>
      <c r="P1890" s="1">
        <v>44655.982199074075</v>
      </c>
      <c r="Q1890">
        <v>12099</v>
      </c>
      <c r="R1890">
        <v>457</v>
      </c>
      <c r="S1890" t="b">
        <v>0</v>
      </c>
      <c r="T1890" t="s">
        <v>87</v>
      </c>
      <c r="U1890" t="b">
        <v>0</v>
      </c>
      <c r="V1890" t="s">
        <v>322</v>
      </c>
      <c r="W1890" s="1">
        <v>44655.866284722222</v>
      </c>
      <c r="X1890">
        <v>148</v>
      </c>
      <c r="Y1890">
        <v>21</v>
      </c>
      <c r="Z1890">
        <v>0</v>
      </c>
      <c r="AA1890">
        <v>21</v>
      </c>
      <c r="AB1890">
        <v>0</v>
      </c>
      <c r="AC1890">
        <v>1</v>
      </c>
      <c r="AD1890">
        <v>7</v>
      </c>
      <c r="AE1890">
        <v>0</v>
      </c>
      <c r="AF1890">
        <v>0</v>
      </c>
      <c r="AG1890">
        <v>0</v>
      </c>
      <c r="AH1890" t="s">
        <v>200</v>
      </c>
      <c r="AI1890" s="1">
        <v>44655.982199074075</v>
      </c>
      <c r="AJ1890">
        <v>309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7</v>
      </c>
      <c r="AQ1890">
        <v>0</v>
      </c>
      <c r="AR1890">
        <v>0</v>
      </c>
      <c r="AS1890">
        <v>0</v>
      </c>
      <c r="AT1890" t="s">
        <v>87</v>
      </c>
      <c r="AU1890" t="s">
        <v>87</v>
      </c>
      <c r="AV1890" t="s">
        <v>87</v>
      </c>
      <c r="AW1890" t="s">
        <v>87</v>
      </c>
      <c r="AX1890" t="s">
        <v>87</v>
      </c>
      <c r="AY1890" t="s">
        <v>87</v>
      </c>
      <c r="AZ1890" t="s">
        <v>87</v>
      </c>
      <c r="BA1890" t="s">
        <v>87</v>
      </c>
      <c r="BB1890" t="s">
        <v>87</v>
      </c>
      <c r="BC1890" t="s">
        <v>87</v>
      </c>
      <c r="BD1890" t="s">
        <v>87</v>
      </c>
      <c r="BE1890" t="s">
        <v>87</v>
      </c>
    </row>
    <row r="1891" spans="1:57" hidden="1" x14ac:dyDescent="0.45">
      <c r="A1891" t="s">
        <v>4014</v>
      </c>
      <c r="B1891" t="s">
        <v>79</v>
      </c>
      <c r="C1891" t="s">
        <v>4003</v>
      </c>
      <c r="D1891" t="s">
        <v>81</v>
      </c>
      <c r="E1891" s="2" t="str">
        <f>HYPERLINK("capsilon://?command=openfolder&amp;siteaddress=FAM.docvelocity-na8.net&amp;folderid=FX82F91E6C-14EE-DE95-9EDB-D476E124A0C7","FX220312383")</f>
        <v>FX220312383</v>
      </c>
      <c r="F1891" t="s">
        <v>19</v>
      </c>
      <c r="G1891" t="s">
        <v>19</v>
      </c>
      <c r="H1891" t="s">
        <v>82</v>
      </c>
      <c r="I1891" t="s">
        <v>4015</v>
      </c>
      <c r="J1891">
        <v>76</v>
      </c>
      <c r="K1891" t="s">
        <v>84</v>
      </c>
      <c r="L1891" t="s">
        <v>85</v>
      </c>
      <c r="M1891" t="s">
        <v>86</v>
      </c>
      <c r="N1891">
        <v>2</v>
      </c>
      <c r="O1891" s="1">
        <v>44655.836944444447</v>
      </c>
      <c r="P1891" s="1">
        <v>44655.984548611108</v>
      </c>
      <c r="Q1891">
        <v>11814</v>
      </c>
      <c r="R1891">
        <v>939</v>
      </c>
      <c r="S1891" t="b">
        <v>0</v>
      </c>
      <c r="T1891" t="s">
        <v>87</v>
      </c>
      <c r="U1891" t="b">
        <v>0</v>
      </c>
      <c r="V1891" t="s">
        <v>320</v>
      </c>
      <c r="W1891" s="1">
        <v>44655.873703703706</v>
      </c>
      <c r="X1891">
        <v>737</v>
      </c>
      <c r="Y1891">
        <v>66</v>
      </c>
      <c r="Z1891">
        <v>0</v>
      </c>
      <c r="AA1891">
        <v>66</v>
      </c>
      <c r="AB1891">
        <v>0</v>
      </c>
      <c r="AC1891">
        <v>21</v>
      </c>
      <c r="AD1891">
        <v>10</v>
      </c>
      <c r="AE1891">
        <v>0</v>
      </c>
      <c r="AF1891">
        <v>0</v>
      </c>
      <c r="AG1891">
        <v>0</v>
      </c>
      <c r="AH1891" t="s">
        <v>200</v>
      </c>
      <c r="AI1891" s="1">
        <v>44655.984548611108</v>
      </c>
      <c r="AJ1891">
        <v>202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10</v>
      </c>
      <c r="AQ1891">
        <v>0</v>
      </c>
      <c r="AR1891">
        <v>0</v>
      </c>
      <c r="AS1891">
        <v>0</v>
      </c>
      <c r="AT1891" t="s">
        <v>87</v>
      </c>
      <c r="AU1891" t="s">
        <v>87</v>
      </c>
      <c r="AV1891" t="s">
        <v>87</v>
      </c>
      <c r="AW1891" t="s">
        <v>87</v>
      </c>
      <c r="AX1891" t="s">
        <v>87</v>
      </c>
      <c r="AY1891" t="s">
        <v>87</v>
      </c>
      <c r="AZ1891" t="s">
        <v>87</v>
      </c>
      <c r="BA1891" t="s">
        <v>87</v>
      </c>
      <c r="BB1891" t="s">
        <v>87</v>
      </c>
      <c r="BC1891" t="s">
        <v>87</v>
      </c>
      <c r="BD1891" t="s">
        <v>87</v>
      </c>
      <c r="BE1891" t="s">
        <v>87</v>
      </c>
    </row>
    <row r="1892" spans="1:57" hidden="1" x14ac:dyDescent="0.45">
      <c r="A1892" t="s">
        <v>4016</v>
      </c>
      <c r="B1892" t="s">
        <v>79</v>
      </c>
      <c r="C1892" t="s">
        <v>4003</v>
      </c>
      <c r="D1892" t="s">
        <v>81</v>
      </c>
      <c r="E1892" s="2" t="str">
        <f>HYPERLINK("capsilon://?command=openfolder&amp;siteaddress=FAM.docvelocity-na8.net&amp;folderid=FX82F91E6C-14EE-DE95-9EDB-D476E124A0C7","FX220312383")</f>
        <v>FX220312383</v>
      </c>
      <c r="F1892" t="s">
        <v>19</v>
      </c>
      <c r="G1892" t="s">
        <v>19</v>
      </c>
      <c r="H1892" t="s">
        <v>82</v>
      </c>
      <c r="I1892" t="s">
        <v>4017</v>
      </c>
      <c r="J1892">
        <v>41</v>
      </c>
      <c r="K1892" t="s">
        <v>84</v>
      </c>
      <c r="L1892" t="s">
        <v>85</v>
      </c>
      <c r="M1892" t="s">
        <v>86</v>
      </c>
      <c r="N1892">
        <v>2</v>
      </c>
      <c r="O1892" s="1">
        <v>44655.837025462963</v>
      </c>
      <c r="P1892" s="1">
        <v>44655.985138888886</v>
      </c>
      <c r="Q1892">
        <v>12094</v>
      </c>
      <c r="R1892">
        <v>703</v>
      </c>
      <c r="S1892" t="b">
        <v>0</v>
      </c>
      <c r="T1892" t="s">
        <v>87</v>
      </c>
      <c r="U1892" t="b">
        <v>0</v>
      </c>
      <c r="V1892" t="s">
        <v>245</v>
      </c>
      <c r="W1892" s="1">
        <v>44655.873402777775</v>
      </c>
      <c r="X1892">
        <v>589</v>
      </c>
      <c r="Y1892">
        <v>36</v>
      </c>
      <c r="Z1892">
        <v>0</v>
      </c>
      <c r="AA1892">
        <v>36</v>
      </c>
      <c r="AB1892">
        <v>0</v>
      </c>
      <c r="AC1892">
        <v>5</v>
      </c>
      <c r="AD1892">
        <v>5</v>
      </c>
      <c r="AE1892">
        <v>0</v>
      </c>
      <c r="AF1892">
        <v>0</v>
      </c>
      <c r="AG1892">
        <v>0</v>
      </c>
      <c r="AH1892" t="s">
        <v>240</v>
      </c>
      <c r="AI1892" s="1">
        <v>44655.985138888886</v>
      </c>
      <c r="AJ1892">
        <v>114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5</v>
      </c>
      <c r="AQ1892">
        <v>0</v>
      </c>
      <c r="AR1892">
        <v>0</v>
      </c>
      <c r="AS1892">
        <v>0</v>
      </c>
      <c r="AT1892" t="s">
        <v>87</v>
      </c>
      <c r="AU1892" t="s">
        <v>87</v>
      </c>
      <c r="AV1892" t="s">
        <v>87</v>
      </c>
      <c r="AW1892" t="s">
        <v>87</v>
      </c>
      <c r="AX1892" t="s">
        <v>87</v>
      </c>
      <c r="AY1892" t="s">
        <v>87</v>
      </c>
      <c r="AZ1892" t="s">
        <v>87</v>
      </c>
      <c r="BA1892" t="s">
        <v>87</v>
      </c>
      <c r="BB1892" t="s">
        <v>87</v>
      </c>
      <c r="BC1892" t="s">
        <v>87</v>
      </c>
      <c r="BD1892" t="s">
        <v>87</v>
      </c>
      <c r="BE1892" t="s">
        <v>87</v>
      </c>
    </row>
    <row r="1893" spans="1:57" x14ac:dyDescent="0.45">
      <c r="A1893" t="s">
        <v>4018</v>
      </c>
      <c r="B1893" t="s">
        <v>79</v>
      </c>
      <c r="C1893" t="s">
        <v>4019</v>
      </c>
      <c r="D1893" t="s">
        <v>81</v>
      </c>
      <c r="E1893" s="2" t="str">
        <f>HYPERLINK("capsilon://?command=openfolder&amp;siteaddress=FAM.docvelocity-na8.net&amp;folderid=FX61DE6DB6-0036-7D21-3375-7F21C932A3A1","FX22049672")</f>
        <v>FX22049672</v>
      </c>
      <c r="F1893" t="s">
        <v>19</v>
      </c>
      <c r="G1893" t="s">
        <v>19</v>
      </c>
      <c r="H1893" t="s">
        <v>82</v>
      </c>
      <c r="I1893" t="s">
        <v>4020</v>
      </c>
      <c r="J1893">
        <v>120</v>
      </c>
      <c r="K1893" t="s">
        <v>84</v>
      </c>
      <c r="L1893" t="s">
        <v>85</v>
      </c>
      <c r="M1893" t="s">
        <v>86</v>
      </c>
      <c r="N1893">
        <v>1</v>
      </c>
      <c r="O1893" s="1">
        <v>44679.702106481483</v>
      </c>
      <c r="P1893" s="1">
        <v>44679.708240740743</v>
      </c>
      <c r="Q1893">
        <v>164</v>
      </c>
      <c r="R1893">
        <v>366</v>
      </c>
      <c r="S1893" t="b">
        <v>0</v>
      </c>
      <c r="T1893" t="s">
        <v>87</v>
      </c>
      <c r="U1893" t="b">
        <v>0</v>
      </c>
      <c r="V1893" t="s">
        <v>130</v>
      </c>
      <c r="W1893" s="1">
        <v>44679.708240740743</v>
      </c>
      <c r="X1893">
        <v>297</v>
      </c>
      <c r="Y1893">
        <v>21</v>
      </c>
      <c r="Z1893">
        <v>0</v>
      </c>
      <c r="AA1893">
        <v>21</v>
      </c>
      <c r="AB1893">
        <v>0</v>
      </c>
      <c r="AC1893">
        <v>0</v>
      </c>
      <c r="AD1893">
        <v>99</v>
      </c>
      <c r="AE1893">
        <v>87</v>
      </c>
      <c r="AF1893">
        <v>0</v>
      </c>
      <c r="AG1893">
        <v>4</v>
      </c>
      <c r="AH1893" t="s">
        <v>87</v>
      </c>
      <c r="AI1893" t="s">
        <v>87</v>
      </c>
      <c r="AJ1893" t="s">
        <v>87</v>
      </c>
      <c r="AK1893" t="s">
        <v>87</v>
      </c>
      <c r="AL1893" t="s">
        <v>87</v>
      </c>
      <c r="AM1893" t="s">
        <v>87</v>
      </c>
      <c r="AN1893" t="s">
        <v>87</v>
      </c>
      <c r="AO1893" t="s">
        <v>87</v>
      </c>
      <c r="AP1893" t="s">
        <v>87</v>
      </c>
      <c r="AQ1893" t="s">
        <v>87</v>
      </c>
      <c r="AR1893" t="s">
        <v>87</v>
      </c>
      <c r="AS1893" t="s">
        <v>87</v>
      </c>
      <c r="AT1893" t="s">
        <v>87</v>
      </c>
      <c r="AU1893" t="s">
        <v>87</v>
      </c>
      <c r="AV1893" t="s">
        <v>87</v>
      </c>
      <c r="AW1893" t="s">
        <v>87</v>
      </c>
      <c r="AX1893" t="s">
        <v>87</v>
      </c>
      <c r="AY1893" t="s">
        <v>87</v>
      </c>
      <c r="AZ1893" t="s">
        <v>87</v>
      </c>
      <c r="BA1893" t="s">
        <v>87</v>
      </c>
      <c r="BB1893" t="s">
        <v>87</v>
      </c>
      <c r="BC1893" t="s">
        <v>87</v>
      </c>
      <c r="BD1893" t="s">
        <v>87</v>
      </c>
      <c r="BE1893" t="s">
        <v>87</v>
      </c>
    </row>
    <row r="1894" spans="1:57" hidden="1" x14ac:dyDescent="0.45">
      <c r="A1894" t="s">
        <v>4021</v>
      </c>
      <c r="B1894" t="s">
        <v>79</v>
      </c>
      <c r="C1894" t="s">
        <v>4022</v>
      </c>
      <c r="D1894" t="s">
        <v>81</v>
      </c>
      <c r="E1894" s="2" t="str">
        <f>HYPERLINK("capsilon://?command=openfolder&amp;siteaddress=FAM.docvelocity-na8.net&amp;folderid=FXE9859051-497C-C95E-4E6E-D21CFF324C41","FX22033050")</f>
        <v>FX22033050</v>
      </c>
      <c r="F1894" t="s">
        <v>19</v>
      </c>
      <c r="G1894" t="s">
        <v>19</v>
      </c>
      <c r="H1894" t="s">
        <v>82</v>
      </c>
      <c r="I1894" t="s">
        <v>4023</v>
      </c>
      <c r="J1894">
        <v>397</v>
      </c>
      <c r="K1894" t="s">
        <v>84</v>
      </c>
      <c r="L1894" t="s">
        <v>85</v>
      </c>
      <c r="M1894" t="s">
        <v>86</v>
      </c>
      <c r="N1894">
        <v>1</v>
      </c>
      <c r="O1894" s="1">
        <v>44655.839861111112</v>
      </c>
      <c r="P1894" s="1">
        <v>44655.890694444446</v>
      </c>
      <c r="Q1894">
        <v>2899</v>
      </c>
      <c r="R1894">
        <v>1493</v>
      </c>
      <c r="S1894" t="b">
        <v>0</v>
      </c>
      <c r="T1894" t="s">
        <v>87</v>
      </c>
      <c r="U1894" t="b">
        <v>0</v>
      </c>
      <c r="V1894" t="s">
        <v>245</v>
      </c>
      <c r="W1894" s="1">
        <v>44655.890694444446</v>
      </c>
      <c r="X1894">
        <v>1493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397</v>
      </c>
      <c r="AE1894">
        <v>366</v>
      </c>
      <c r="AF1894">
        <v>0</v>
      </c>
      <c r="AG1894">
        <v>14</v>
      </c>
      <c r="AH1894" t="s">
        <v>87</v>
      </c>
      <c r="AI1894" t="s">
        <v>87</v>
      </c>
      <c r="AJ1894" t="s">
        <v>87</v>
      </c>
      <c r="AK1894" t="s">
        <v>87</v>
      </c>
      <c r="AL1894" t="s">
        <v>87</v>
      </c>
      <c r="AM1894" t="s">
        <v>87</v>
      </c>
      <c r="AN1894" t="s">
        <v>87</v>
      </c>
      <c r="AO1894" t="s">
        <v>87</v>
      </c>
      <c r="AP1894" t="s">
        <v>87</v>
      </c>
      <c r="AQ1894" t="s">
        <v>87</v>
      </c>
      <c r="AR1894" t="s">
        <v>87</v>
      </c>
      <c r="AS1894" t="s">
        <v>87</v>
      </c>
      <c r="AT1894" t="s">
        <v>87</v>
      </c>
      <c r="AU1894" t="s">
        <v>87</v>
      </c>
      <c r="AV1894" t="s">
        <v>87</v>
      </c>
      <c r="AW1894" t="s">
        <v>87</v>
      </c>
      <c r="AX1894" t="s">
        <v>87</v>
      </c>
      <c r="AY1894" t="s">
        <v>87</v>
      </c>
      <c r="AZ1894" t="s">
        <v>87</v>
      </c>
      <c r="BA1894" t="s">
        <v>87</v>
      </c>
      <c r="BB1894" t="s">
        <v>87</v>
      </c>
      <c r="BC1894" t="s">
        <v>87</v>
      </c>
      <c r="BD1894" t="s">
        <v>87</v>
      </c>
      <c r="BE1894" t="s">
        <v>87</v>
      </c>
    </row>
    <row r="1895" spans="1:57" hidden="1" x14ac:dyDescent="0.45">
      <c r="A1895" t="s">
        <v>4024</v>
      </c>
      <c r="B1895" t="s">
        <v>79</v>
      </c>
      <c r="C1895" t="s">
        <v>2458</v>
      </c>
      <c r="D1895" t="s">
        <v>81</v>
      </c>
      <c r="E1895" s="2" t="str">
        <f>HYPERLINK("capsilon://?command=openfolder&amp;siteaddress=FAM.docvelocity-na8.net&amp;folderid=FXCBA6BF74-ABDB-94A5-6DB6-9FAD4D63CEB1","FX22047086")</f>
        <v>FX22047086</v>
      </c>
      <c r="F1895" t="s">
        <v>19</v>
      </c>
      <c r="G1895" t="s">
        <v>19</v>
      </c>
      <c r="H1895" t="s">
        <v>82</v>
      </c>
      <c r="I1895" t="s">
        <v>4025</v>
      </c>
      <c r="J1895">
        <v>0</v>
      </c>
      <c r="K1895" t="s">
        <v>84</v>
      </c>
      <c r="L1895" t="s">
        <v>85</v>
      </c>
      <c r="M1895" t="s">
        <v>86</v>
      </c>
      <c r="N1895">
        <v>2</v>
      </c>
      <c r="O1895" s="1">
        <v>44679.705150462964</v>
      </c>
      <c r="P1895" s="1">
        <v>44679.710925925923</v>
      </c>
      <c r="Q1895">
        <v>220</v>
      </c>
      <c r="R1895">
        <v>279</v>
      </c>
      <c r="S1895" t="b">
        <v>0</v>
      </c>
      <c r="T1895" t="s">
        <v>87</v>
      </c>
      <c r="U1895" t="b">
        <v>0</v>
      </c>
      <c r="V1895" t="s">
        <v>1394</v>
      </c>
      <c r="W1895" s="1">
        <v>44679.707106481481</v>
      </c>
      <c r="X1895">
        <v>165</v>
      </c>
      <c r="Y1895">
        <v>9</v>
      </c>
      <c r="Z1895">
        <v>0</v>
      </c>
      <c r="AA1895">
        <v>9</v>
      </c>
      <c r="AB1895">
        <v>0</v>
      </c>
      <c r="AC1895">
        <v>1</v>
      </c>
      <c r="AD1895">
        <v>-9</v>
      </c>
      <c r="AE1895">
        <v>0</v>
      </c>
      <c r="AF1895">
        <v>0</v>
      </c>
      <c r="AG1895">
        <v>0</v>
      </c>
      <c r="AH1895" t="s">
        <v>99</v>
      </c>
      <c r="AI1895" s="1">
        <v>44679.710925925923</v>
      </c>
      <c r="AJ1895">
        <v>114</v>
      </c>
      <c r="AK1895">
        <v>1</v>
      </c>
      <c r="AL1895">
        <v>0</v>
      </c>
      <c r="AM1895">
        <v>1</v>
      </c>
      <c r="AN1895">
        <v>0</v>
      </c>
      <c r="AO1895">
        <v>1</v>
      </c>
      <c r="AP1895">
        <v>-10</v>
      </c>
      <c r="AQ1895">
        <v>0</v>
      </c>
      <c r="AR1895">
        <v>0</v>
      </c>
      <c r="AS1895">
        <v>0</v>
      </c>
      <c r="AT1895" t="s">
        <v>87</v>
      </c>
      <c r="AU1895" t="s">
        <v>87</v>
      </c>
      <c r="AV1895" t="s">
        <v>87</v>
      </c>
      <c r="AW1895" t="s">
        <v>87</v>
      </c>
      <c r="AX1895" t="s">
        <v>87</v>
      </c>
      <c r="AY1895" t="s">
        <v>87</v>
      </c>
      <c r="AZ1895" t="s">
        <v>87</v>
      </c>
      <c r="BA1895" t="s">
        <v>87</v>
      </c>
      <c r="BB1895" t="s">
        <v>87</v>
      </c>
      <c r="BC1895" t="s">
        <v>87</v>
      </c>
      <c r="BD1895" t="s">
        <v>87</v>
      </c>
      <c r="BE1895" t="s">
        <v>87</v>
      </c>
    </row>
    <row r="1896" spans="1:57" hidden="1" x14ac:dyDescent="0.45">
      <c r="A1896" t="s">
        <v>4026</v>
      </c>
      <c r="B1896" t="s">
        <v>79</v>
      </c>
      <c r="C1896" t="s">
        <v>2458</v>
      </c>
      <c r="D1896" t="s">
        <v>81</v>
      </c>
      <c r="E1896" s="2" t="str">
        <f>HYPERLINK("capsilon://?command=openfolder&amp;siteaddress=FAM.docvelocity-na8.net&amp;folderid=FXCBA6BF74-ABDB-94A5-6DB6-9FAD4D63CEB1","FX22047086")</f>
        <v>FX22047086</v>
      </c>
      <c r="F1896" t="s">
        <v>19</v>
      </c>
      <c r="G1896" t="s">
        <v>19</v>
      </c>
      <c r="H1896" t="s">
        <v>82</v>
      </c>
      <c r="I1896" t="s">
        <v>4027</v>
      </c>
      <c r="J1896">
        <v>0</v>
      </c>
      <c r="K1896" t="s">
        <v>84</v>
      </c>
      <c r="L1896" t="s">
        <v>85</v>
      </c>
      <c r="M1896" t="s">
        <v>86</v>
      </c>
      <c r="N1896">
        <v>2</v>
      </c>
      <c r="O1896" s="1">
        <v>44679.706620370373</v>
      </c>
      <c r="P1896" s="1">
        <v>44679.710625</v>
      </c>
      <c r="Q1896">
        <v>299</v>
      </c>
      <c r="R1896">
        <v>47</v>
      </c>
      <c r="S1896" t="b">
        <v>0</v>
      </c>
      <c r="T1896" t="s">
        <v>87</v>
      </c>
      <c r="U1896" t="b">
        <v>0</v>
      </c>
      <c r="V1896" t="s">
        <v>3131</v>
      </c>
      <c r="W1896" s="1">
        <v>44679.706932870373</v>
      </c>
      <c r="X1896">
        <v>22</v>
      </c>
      <c r="Y1896">
        <v>0</v>
      </c>
      <c r="Z1896">
        <v>0</v>
      </c>
      <c r="AA1896">
        <v>0</v>
      </c>
      <c r="AB1896">
        <v>9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190</v>
      </c>
      <c r="AI1896" s="1">
        <v>44679.710625</v>
      </c>
      <c r="AJ1896">
        <v>25</v>
      </c>
      <c r="AK1896">
        <v>0</v>
      </c>
      <c r="AL1896">
        <v>0</v>
      </c>
      <c r="AM1896">
        <v>0</v>
      </c>
      <c r="AN1896">
        <v>9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 t="s">
        <v>87</v>
      </c>
      <c r="AU1896" t="s">
        <v>87</v>
      </c>
      <c r="AV1896" t="s">
        <v>87</v>
      </c>
      <c r="AW1896" t="s">
        <v>87</v>
      </c>
      <c r="AX1896" t="s">
        <v>87</v>
      </c>
      <c r="AY1896" t="s">
        <v>87</v>
      </c>
      <c r="AZ1896" t="s">
        <v>87</v>
      </c>
      <c r="BA1896" t="s">
        <v>87</v>
      </c>
      <c r="BB1896" t="s">
        <v>87</v>
      </c>
      <c r="BC1896" t="s">
        <v>87</v>
      </c>
      <c r="BD1896" t="s">
        <v>87</v>
      </c>
      <c r="BE1896" t="s">
        <v>87</v>
      </c>
    </row>
    <row r="1897" spans="1:57" hidden="1" x14ac:dyDescent="0.45">
      <c r="A1897" t="s">
        <v>4028</v>
      </c>
      <c r="B1897" t="s">
        <v>79</v>
      </c>
      <c r="C1897" t="s">
        <v>3686</v>
      </c>
      <c r="D1897" t="s">
        <v>81</v>
      </c>
      <c r="E1897" s="2" t="str">
        <f>HYPERLINK("capsilon://?command=openfolder&amp;siteaddress=FAM.docvelocity-na8.net&amp;folderid=FX26FC8B8D-9ED4-0DED-41CA-ADEC9D7261AF","FX220410339")</f>
        <v>FX220410339</v>
      </c>
      <c r="F1897" t="s">
        <v>19</v>
      </c>
      <c r="G1897" t="s">
        <v>19</v>
      </c>
      <c r="H1897" t="s">
        <v>82</v>
      </c>
      <c r="I1897" t="s">
        <v>4029</v>
      </c>
      <c r="J1897">
        <v>0</v>
      </c>
      <c r="K1897" t="s">
        <v>84</v>
      </c>
      <c r="L1897" t="s">
        <v>85</v>
      </c>
      <c r="M1897" t="s">
        <v>86</v>
      </c>
      <c r="N1897">
        <v>2</v>
      </c>
      <c r="O1897" s="1">
        <v>44679.707546296297</v>
      </c>
      <c r="P1897" s="1">
        <v>44679.711238425924</v>
      </c>
      <c r="Q1897">
        <v>128</v>
      </c>
      <c r="R1897">
        <v>191</v>
      </c>
      <c r="S1897" t="b">
        <v>0</v>
      </c>
      <c r="T1897" t="s">
        <v>87</v>
      </c>
      <c r="U1897" t="b">
        <v>0</v>
      </c>
      <c r="V1897" t="s">
        <v>1394</v>
      </c>
      <c r="W1897" s="1">
        <v>44679.709317129629</v>
      </c>
      <c r="X1897">
        <v>138</v>
      </c>
      <c r="Y1897">
        <v>9</v>
      </c>
      <c r="Z1897">
        <v>0</v>
      </c>
      <c r="AA1897">
        <v>9</v>
      </c>
      <c r="AB1897">
        <v>0</v>
      </c>
      <c r="AC1897">
        <v>2</v>
      </c>
      <c r="AD1897">
        <v>-9</v>
      </c>
      <c r="AE1897">
        <v>0</v>
      </c>
      <c r="AF1897">
        <v>0</v>
      </c>
      <c r="AG1897">
        <v>0</v>
      </c>
      <c r="AH1897" t="s">
        <v>190</v>
      </c>
      <c r="AI1897" s="1">
        <v>44679.711238425924</v>
      </c>
      <c r="AJ1897">
        <v>53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-9</v>
      </c>
      <c r="AQ1897">
        <v>0</v>
      </c>
      <c r="AR1897">
        <v>0</v>
      </c>
      <c r="AS1897">
        <v>0</v>
      </c>
      <c r="AT1897" t="s">
        <v>87</v>
      </c>
      <c r="AU1897" t="s">
        <v>87</v>
      </c>
      <c r="AV1897" t="s">
        <v>87</v>
      </c>
      <c r="AW1897" t="s">
        <v>87</v>
      </c>
      <c r="AX1897" t="s">
        <v>87</v>
      </c>
      <c r="AY1897" t="s">
        <v>87</v>
      </c>
      <c r="AZ1897" t="s">
        <v>87</v>
      </c>
      <c r="BA1897" t="s">
        <v>87</v>
      </c>
      <c r="BB1897" t="s">
        <v>87</v>
      </c>
      <c r="BC1897" t="s">
        <v>87</v>
      </c>
      <c r="BD1897" t="s">
        <v>87</v>
      </c>
      <c r="BE1897" t="s">
        <v>87</v>
      </c>
    </row>
    <row r="1898" spans="1:57" hidden="1" x14ac:dyDescent="0.45">
      <c r="A1898" t="s">
        <v>4030</v>
      </c>
      <c r="B1898" t="s">
        <v>79</v>
      </c>
      <c r="C1898" t="s">
        <v>4019</v>
      </c>
      <c r="D1898" t="s">
        <v>81</v>
      </c>
      <c r="E1898" s="2" t="str">
        <f>HYPERLINK("capsilon://?command=openfolder&amp;siteaddress=FAM.docvelocity-na8.net&amp;folderid=FX61DE6DB6-0036-7D21-3375-7F21C932A3A1","FX22049672")</f>
        <v>FX22049672</v>
      </c>
      <c r="F1898" t="s">
        <v>19</v>
      </c>
      <c r="G1898" t="s">
        <v>19</v>
      </c>
      <c r="H1898" t="s">
        <v>82</v>
      </c>
      <c r="I1898" t="s">
        <v>4020</v>
      </c>
      <c r="J1898">
        <v>164</v>
      </c>
      <c r="K1898" t="s">
        <v>84</v>
      </c>
      <c r="L1898" t="s">
        <v>85</v>
      </c>
      <c r="M1898" t="s">
        <v>86</v>
      </c>
      <c r="N1898">
        <v>2</v>
      </c>
      <c r="O1898" s="1">
        <v>44679.708877314813</v>
      </c>
      <c r="P1898" s="1">
        <v>44679.739328703705</v>
      </c>
      <c r="Q1898">
        <v>1612</v>
      </c>
      <c r="R1898">
        <v>1019</v>
      </c>
      <c r="S1898" t="b">
        <v>0</v>
      </c>
      <c r="T1898" t="s">
        <v>87</v>
      </c>
      <c r="U1898" t="b">
        <v>1</v>
      </c>
      <c r="V1898" t="s">
        <v>130</v>
      </c>
      <c r="W1898" s="1">
        <v>44679.713206018518</v>
      </c>
      <c r="X1898">
        <v>369</v>
      </c>
      <c r="Y1898">
        <v>144</v>
      </c>
      <c r="Z1898">
        <v>0</v>
      </c>
      <c r="AA1898">
        <v>144</v>
      </c>
      <c r="AB1898">
        <v>0</v>
      </c>
      <c r="AC1898">
        <v>6</v>
      </c>
      <c r="AD1898">
        <v>20</v>
      </c>
      <c r="AE1898">
        <v>0</v>
      </c>
      <c r="AF1898">
        <v>0</v>
      </c>
      <c r="AG1898">
        <v>0</v>
      </c>
      <c r="AH1898" t="s">
        <v>479</v>
      </c>
      <c r="AI1898" s="1">
        <v>44679.739328703705</v>
      </c>
      <c r="AJ1898">
        <v>650</v>
      </c>
      <c r="AK1898">
        <v>2</v>
      </c>
      <c r="AL1898">
        <v>0</v>
      </c>
      <c r="AM1898">
        <v>2</v>
      </c>
      <c r="AN1898">
        <v>0</v>
      </c>
      <c r="AO1898">
        <v>2</v>
      </c>
      <c r="AP1898">
        <v>18</v>
      </c>
      <c r="AQ1898">
        <v>0</v>
      </c>
      <c r="AR1898">
        <v>0</v>
      </c>
      <c r="AS1898">
        <v>0</v>
      </c>
      <c r="AT1898" t="s">
        <v>87</v>
      </c>
      <c r="AU1898" t="s">
        <v>87</v>
      </c>
      <c r="AV1898" t="s">
        <v>87</v>
      </c>
      <c r="AW1898" t="s">
        <v>87</v>
      </c>
      <c r="AX1898" t="s">
        <v>87</v>
      </c>
      <c r="AY1898" t="s">
        <v>87</v>
      </c>
      <c r="AZ1898" t="s">
        <v>87</v>
      </c>
      <c r="BA1898" t="s">
        <v>87</v>
      </c>
      <c r="BB1898" t="s">
        <v>87</v>
      </c>
      <c r="BC1898" t="s">
        <v>87</v>
      </c>
      <c r="BD1898" t="s">
        <v>87</v>
      </c>
      <c r="BE1898" t="s">
        <v>87</v>
      </c>
    </row>
    <row r="1899" spans="1:57" hidden="1" x14ac:dyDescent="0.45">
      <c r="A1899" t="s">
        <v>4031</v>
      </c>
      <c r="B1899" t="s">
        <v>79</v>
      </c>
      <c r="C1899" t="s">
        <v>4032</v>
      </c>
      <c r="D1899" t="s">
        <v>81</v>
      </c>
      <c r="E1899" s="2" t="str">
        <f>HYPERLINK("capsilon://?command=openfolder&amp;siteaddress=FAM.docvelocity-na8.net&amp;folderid=FXA4BB49B8-89A5-A68E-C0E8-F2B94B46B8A2","FX220410708")</f>
        <v>FX220410708</v>
      </c>
      <c r="F1899" t="s">
        <v>19</v>
      </c>
      <c r="G1899" t="s">
        <v>19</v>
      </c>
      <c r="H1899" t="s">
        <v>82</v>
      </c>
      <c r="I1899" t="s">
        <v>4033</v>
      </c>
      <c r="J1899">
        <v>109</v>
      </c>
      <c r="K1899" t="s">
        <v>84</v>
      </c>
      <c r="L1899" t="s">
        <v>85</v>
      </c>
      <c r="M1899" t="s">
        <v>86</v>
      </c>
      <c r="N1899">
        <v>1</v>
      </c>
      <c r="O1899" s="1">
        <v>44679.709201388891</v>
      </c>
      <c r="P1899" s="1">
        <v>44679.727384259262</v>
      </c>
      <c r="Q1899">
        <v>1126</v>
      </c>
      <c r="R1899">
        <v>445</v>
      </c>
      <c r="S1899" t="b">
        <v>0</v>
      </c>
      <c r="T1899" t="s">
        <v>87</v>
      </c>
      <c r="U1899" t="b">
        <v>0</v>
      </c>
      <c r="V1899" t="s">
        <v>196</v>
      </c>
      <c r="W1899" s="1">
        <v>44679.727384259262</v>
      </c>
      <c r="X1899">
        <v>181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109</v>
      </c>
      <c r="AE1899">
        <v>97</v>
      </c>
      <c r="AF1899">
        <v>0</v>
      </c>
      <c r="AG1899">
        <v>5</v>
      </c>
      <c r="AH1899" t="s">
        <v>87</v>
      </c>
      <c r="AI1899" t="s">
        <v>87</v>
      </c>
      <c r="AJ1899" t="s">
        <v>87</v>
      </c>
      <c r="AK1899" t="s">
        <v>87</v>
      </c>
      <c r="AL1899" t="s">
        <v>87</v>
      </c>
      <c r="AM1899" t="s">
        <v>87</v>
      </c>
      <c r="AN1899" t="s">
        <v>87</v>
      </c>
      <c r="AO1899" t="s">
        <v>87</v>
      </c>
      <c r="AP1899" t="s">
        <v>87</v>
      </c>
      <c r="AQ1899" t="s">
        <v>87</v>
      </c>
      <c r="AR1899" t="s">
        <v>87</v>
      </c>
      <c r="AS1899" t="s">
        <v>87</v>
      </c>
      <c r="AT1899" t="s">
        <v>87</v>
      </c>
      <c r="AU1899" t="s">
        <v>87</v>
      </c>
      <c r="AV1899" t="s">
        <v>87</v>
      </c>
      <c r="AW1899" t="s">
        <v>87</v>
      </c>
      <c r="AX1899" t="s">
        <v>87</v>
      </c>
      <c r="AY1899" t="s">
        <v>87</v>
      </c>
      <c r="AZ1899" t="s">
        <v>87</v>
      </c>
      <c r="BA1899" t="s">
        <v>87</v>
      </c>
      <c r="BB1899" t="s">
        <v>87</v>
      </c>
      <c r="BC1899" t="s">
        <v>87</v>
      </c>
      <c r="BD1899" t="s">
        <v>87</v>
      </c>
      <c r="BE1899" t="s">
        <v>87</v>
      </c>
    </row>
    <row r="1900" spans="1:57" hidden="1" x14ac:dyDescent="0.45">
      <c r="A1900" t="s">
        <v>4034</v>
      </c>
      <c r="B1900" t="s">
        <v>79</v>
      </c>
      <c r="C1900" t="s">
        <v>3975</v>
      </c>
      <c r="D1900" t="s">
        <v>81</v>
      </c>
      <c r="E1900" s="2" t="str">
        <f>HYPERLINK("capsilon://?command=openfolder&amp;siteaddress=FAM.docvelocity-na8.net&amp;folderid=FX6C1EB1DF-8865-9DA3-673F-7A67C30C906E","FX220313042")</f>
        <v>FX220313042</v>
      </c>
      <c r="F1900" t="s">
        <v>19</v>
      </c>
      <c r="G1900" t="s">
        <v>19</v>
      </c>
      <c r="H1900" t="s">
        <v>82</v>
      </c>
      <c r="I1900" t="s">
        <v>3982</v>
      </c>
      <c r="J1900">
        <v>425</v>
      </c>
      <c r="K1900" t="s">
        <v>84</v>
      </c>
      <c r="L1900" t="s">
        <v>85</v>
      </c>
      <c r="M1900" t="s">
        <v>86</v>
      </c>
      <c r="N1900">
        <v>2</v>
      </c>
      <c r="O1900" s="1">
        <v>44655.850902777776</v>
      </c>
      <c r="P1900" s="1">
        <v>44655.946238425924</v>
      </c>
      <c r="Q1900">
        <v>4561</v>
      </c>
      <c r="R1900">
        <v>3676</v>
      </c>
      <c r="S1900" t="b">
        <v>0</v>
      </c>
      <c r="T1900" t="s">
        <v>87</v>
      </c>
      <c r="U1900" t="b">
        <v>1</v>
      </c>
      <c r="V1900" t="s">
        <v>315</v>
      </c>
      <c r="W1900" s="1">
        <v>44655.862511574072</v>
      </c>
      <c r="X1900">
        <v>936</v>
      </c>
      <c r="Y1900">
        <v>395</v>
      </c>
      <c r="Z1900">
        <v>0</v>
      </c>
      <c r="AA1900">
        <v>395</v>
      </c>
      <c r="AB1900">
        <v>0</v>
      </c>
      <c r="AC1900">
        <v>12</v>
      </c>
      <c r="AD1900">
        <v>30</v>
      </c>
      <c r="AE1900">
        <v>0</v>
      </c>
      <c r="AF1900">
        <v>0</v>
      </c>
      <c r="AG1900">
        <v>0</v>
      </c>
      <c r="AH1900" t="s">
        <v>299</v>
      </c>
      <c r="AI1900" s="1">
        <v>44655.946238425924</v>
      </c>
      <c r="AJ1900">
        <v>1319</v>
      </c>
      <c r="AK1900">
        <v>3</v>
      </c>
      <c r="AL1900">
        <v>0</v>
      </c>
      <c r="AM1900">
        <v>3</v>
      </c>
      <c r="AN1900">
        <v>60</v>
      </c>
      <c r="AO1900">
        <v>3</v>
      </c>
      <c r="AP1900">
        <v>27</v>
      </c>
      <c r="AQ1900">
        <v>0</v>
      </c>
      <c r="AR1900">
        <v>0</v>
      </c>
      <c r="AS1900">
        <v>0</v>
      </c>
      <c r="AT1900" t="s">
        <v>87</v>
      </c>
      <c r="AU1900" t="s">
        <v>87</v>
      </c>
      <c r="AV1900" t="s">
        <v>87</v>
      </c>
      <c r="AW1900" t="s">
        <v>87</v>
      </c>
      <c r="AX1900" t="s">
        <v>87</v>
      </c>
      <c r="AY1900" t="s">
        <v>87</v>
      </c>
      <c r="AZ1900" t="s">
        <v>87</v>
      </c>
      <c r="BA1900" t="s">
        <v>87</v>
      </c>
      <c r="BB1900" t="s">
        <v>87</v>
      </c>
      <c r="BC1900" t="s">
        <v>87</v>
      </c>
      <c r="BD1900" t="s">
        <v>87</v>
      </c>
      <c r="BE1900" t="s">
        <v>87</v>
      </c>
    </row>
    <row r="1901" spans="1:57" hidden="1" x14ac:dyDescent="0.45">
      <c r="A1901" t="s">
        <v>4035</v>
      </c>
      <c r="B1901" t="s">
        <v>79</v>
      </c>
      <c r="C1901" t="s">
        <v>4036</v>
      </c>
      <c r="D1901" t="s">
        <v>81</v>
      </c>
      <c r="E1901" s="2" t="str">
        <f>HYPERLINK("capsilon://?command=openfolder&amp;siteaddress=FAM.docvelocity-na8.net&amp;folderid=FXF9F3B325-3D91-B315-E789-474D64277011","FX220410648")</f>
        <v>FX220410648</v>
      </c>
      <c r="F1901" t="s">
        <v>19</v>
      </c>
      <c r="G1901" t="s">
        <v>19</v>
      </c>
      <c r="H1901" t="s">
        <v>82</v>
      </c>
      <c r="I1901" t="s">
        <v>4037</v>
      </c>
      <c r="J1901">
        <v>641</v>
      </c>
      <c r="K1901" t="s">
        <v>84</v>
      </c>
      <c r="L1901" t="s">
        <v>85</v>
      </c>
      <c r="M1901" t="s">
        <v>86</v>
      </c>
      <c r="N1901">
        <v>1</v>
      </c>
      <c r="O1901" s="1">
        <v>44679.710532407407</v>
      </c>
      <c r="P1901" s="1">
        <v>44679.73673611111</v>
      </c>
      <c r="Q1901">
        <v>1142</v>
      </c>
      <c r="R1901">
        <v>1122</v>
      </c>
      <c r="S1901" t="b">
        <v>0</v>
      </c>
      <c r="T1901" t="s">
        <v>87</v>
      </c>
      <c r="U1901" t="b">
        <v>0</v>
      </c>
      <c r="V1901" t="s">
        <v>196</v>
      </c>
      <c r="W1901" s="1">
        <v>44679.73673611111</v>
      </c>
      <c r="X1901">
        <v>411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641</v>
      </c>
      <c r="AE1901">
        <v>535</v>
      </c>
      <c r="AF1901">
        <v>0</v>
      </c>
      <c r="AG1901">
        <v>17</v>
      </c>
      <c r="AH1901" t="s">
        <v>87</v>
      </c>
      <c r="AI1901" t="s">
        <v>87</v>
      </c>
      <c r="AJ1901" t="s">
        <v>87</v>
      </c>
      <c r="AK1901" t="s">
        <v>87</v>
      </c>
      <c r="AL1901" t="s">
        <v>87</v>
      </c>
      <c r="AM1901" t="s">
        <v>87</v>
      </c>
      <c r="AN1901" t="s">
        <v>87</v>
      </c>
      <c r="AO1901" t="s">
        <v>87</v>
      </c>
      <c r="AP1901" t="s">
        <v>87</v>
      </c>
      <c r="AQ1901" t="s">
        <v>87</v>
      </c>
      <c r="AR1901" t="s">
        <v>87</v>
      </c>
      <c r="AS1901" t="s">
        <v>87</v>
      </c>
      <c r="AT1901" t="s">
        <v>87</v>
      </c>
      <c r="AU1901" t="s">
        <v>87</v>
      </c>
      <c r="AV1901" t="s">
        <v>87</v>
      </c>
      <c r="AW1901" t="s">
        <v>87</v>
      </c>
      <c r="AX1901" t="s">
        <v>87</v>
      </c>
      <c r="AY1901" t="s">
        <v>87</v>
      </c>
      <c r="AZ1901" t="s">
        <v>87</v>
      </c>
      <c r="BA1901" t="s">
        <v>87</v>
      </c>
      <c r="BB1901" t="s">
        <v>87</v>
      </c>
      <c r="BC1901" t="s">
        <v>87</v>
      </c>
      <c r="BD1901" t="s">
        <v>87</v>
      </c>
      <c r="BE1901" t="s">
        <v>87</v>
      </c>
    </row>
    <row r="1902" spans="1:57" hidden="1" x14ac:dyDescent="0.45">
      <c r="A1902" t="s">
        <v>4038</v>
      </c>
      <c r="B1902" t="s">
        <v>79</v>
      </c>
      <c r="C1902" t="s">
        <v>4006</v>
      </c>
      <c r="D1902" t="s">
        <v>81</v>
      </c>
      <c r="E1902" s="2" t="str">
        <f>HYPERLINK("capsilon://?command=openfolder&amp;siteaddress=FAM.docvelocity-na8.net&amp;folderid=FX8C5F61E3-11D7-2F1A-08A0-CB495A9BCF5D","FX220410683")</f>
        <v>FX220410683</v>
      </c>
      <c r="F1902" t="s">
        <v>19</v>
      </c>
      <c r="G1902" t="s">
        <v>19</v>
      </c>
      <c r="H1902" t="s">
        <v>82</v>
      </c>
      <c r="I1902" t="s">
        <v>4007</v>
      </c>
      <c r="J1902">
        <v>481</v>
      </c>
      <c r="K1902" t="s">
        <v>84</v>
      </c>
      <c r="L1902" t="s">
        <v>85</v>
      </c>
      <c r="M1902" t="s">
        <v>86</v>
      </c>
      <c r="N1902">
        <v>2</v>
      </c>
      <c r="O1902" s="1">
        <v>44679.710740740738</v>
      </c>
      <c r="P1902" s="1">
        <v>44679.781122685185</v>
      </c>
      <c r="Q1902">
        <v>1274</v>
      </c>
      <c r="R1902">
        <v>4807</v>
      </c>
      <c r="S1902" t="b">
        <v>0</v>
      </c>
      <c r="T1902" t="s">
        <v>87</v>
      </c>
      <c r="U1902" t="b">
        <v>1</v>
      </c>
      <c r="V1902" t="s">
        <v>3131</v>
      </c>
      <c r="W1902" s="1">
        <v>44679.75204861111</v>
      </c>
      <c r="X1902">
        <v>3521</v>
      </c>
      <c r="Y1902">
        <v>377</v>
      </c>
      <c r="Z1902">
        <v>0</v>
      </c>
      <c r="AA1902">
        <v>377</v>
      </c>
      <c r="AB1902">
        <v>42</v>
      </c>
      <c r="AC1902">
        <v>36</v>
      </c>
      <c r="AD1902">
        <v>104</v>
      </c>
      <c r="AE1902">
        <v>0</v>
      </c>
      <c r="AF1902">
        <v>0</v>
      </c>
      <c r="AG1902">
        <v>0</v>
      </c>
      <c r="AH1902" t="s">
        <v>115</v>
      </c>
      <c r="AI1902" s="1">
        <v>44679.781122685185</v>
      </c>
      <c r="AJ1902">
        <v>1269</v>
      </c>
      <c r="AK1902">
        <v>0</v>
      </c>
      <c r="AL1902">
        <v>0</v>
      </c>
      <c r="AM1902">
        <v>0</v>
      </c>
      <c r="AN1902">
        <v>42</v>
      </c>
      <c r="AO1902">
        <v>0</v>
      </c>
      <c r="AP1902">
        <v>104</v>
      </c>
      <c r="AQ1902">
        <v>0</v>
      </c>
      <c r="AR1902">
        <v>0</v>
      </c>
      <c r="AS1902">
        <v>0</v>
      </c>
      <c r="AT1902" t="s">
        <v>87</v>
      </c>
      <c r="AU1902" t="s">
        <v>87</v>
      </c>
      <c r="AV1902" t="s">
        <v>87</v>
      </c>
      <c r="AW1902" t="s">
        <v>87</v>
      </c>
      <c r="AX1902" t="s">
        <v>87</v>
      </c>
      <c r="AY1902" t="s">
        <v>87</v>
      </c>
      <c r="AZ1902" t="s">
        <v>87</v>
      </c>
      <c r="BA1902" t="s">
        <v>87</v>
      </c>
      <c r="BB1902" t="s">
        <v>87</v>
      </c>
      <c r="BC1902" t="s">
        <v>87</v>
      </c>
      <c r="BD1902" t="s">
        <v>87</v>
      </c>
      <c r="BE1902" t="s">
        <v>87</v>
      </c>
    </row>
    <row r="1903" spans="1:57" hidden="1" x14ac:dyDescent="0.45">
      <c r="A1903" t="s">
        <v>4039</v>
      </c>
      <c r="B1903" t="s">
        <v>79</v>
      </c>
      <c r="C1903" t="s">
        <v>4040</v>
      </c>
      <c r="D1903" t="s">
        <v>81</v>
      </c>
      <c r="E1903" s="2" t="str">
        <f>HYPERLINK("capsilon://?command=openfolder&amp;siteaddress=FAM.docvelocity-na8.net&amp;folderid=FXA3114AE2-FC7F-57DF-D484-9ED04D1E4AEE","FX220311904")</f>
        <v>FX220311904</v>
      </c>
      <c r="F1903" t="s">
        <v>19</v>
      </c>
      <c r="G1903" t="s">
        <v>19</v>
      </c>
      <c r="H1903" t="s">
        <v>82</v>
      </c>
      <c r="I1903" t="s">
        <v>4041</v>
      </c>
      <c r="J1903">
        <v>94</v>
      </c>
      <c r="K1903" t="s">
        <v>84</v>
      </c>
      <c r="L1903" t="s">
        <v>85</v>
      </c>
      <c r="M1903" t="s">
        <v>86</v>
      </c>
      <c r="N1903">
        <v>1</v>
      </c>
      <c r="O1903" s="1">
        <v>44679.711701388886</v>
      </c>
      <c r="P1903" s="1">
        <v>44679.73196759259</v>
      </c>
      <c r="Q1903">
        <v>1134</v>
      </c>
      <c r="R1903">
        <v>617</v>
      </c>
      <c r="S1903" t="b">
        <v>0</v>
      </c>
      <c r="T1903" t="s">
        <v>87</v>
      </c>
      <c r="U1903" t="b">
        <v>0</v>
      </c>
      <c r="V1903" t="s">
        <v>196</v>
      </c>
      <c r="W1903" s="1">
        <v>44679.73196759259</v>
      </c>
      <c r="X1903">
        <v>395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94</v>
      </c>
      <c r="AE1903">
        <v>73</v>
      </c>
      <c r="AF1903">
        <v>0</v>
      </c>
      <c r="AG1903">
        <v>5</v>
      </c>
      <c r="AH1903" t="s">
        <v>87</v>
      </c>
      <c r="AI1903" t="s">
        <v>87</v>
      </c>
      <c r="AJ1903" t="s">
        <v>87</v>
      </c>
      <c r="AK1903" t="s">
        <v>87</v>
      </c>
      <c r="AL1903" t="s">
        <v>87</v>
      </c>
      <c r="AM1903" t="s">
        <v>87</v>
      </c>
      <c r="AN1903" t="s">
        <v>87</v>
      </c>
      <c r="AO1903" t="s">
        <v>87</v>
      </c>
      <c r="AP1903" t="s">
        <v>87</v>
      </c>
      <c r="AQ1903" t="s">
        <v>87</v>
      </c>
      <c r="AR1903" t="s">
        <v>87</v>
      </c>
      <c r="AS1903" t="s">
        <v>87</v>
      </c>
      <c r="AT1903" t="s">
        <v>87</v>
      </c>
      <c r="AU1903" t="s">
        <v>87</v>
      </c>
      <c r="AV1903" t="s">
        <v>87</v>
      </c>
      <c r="AW1903" t="s">
        <v>87</v>
      </c>
      <c r="AX1903" t="s">
        <v>87</v>
      </c>
      <c r="AY1903" t="s">
        <v>87</v>
      </c>
      <c r="AZ1903" t="s">
        <v>87</v>
      </c>
      <c r="BA1903" t="s">
        <v>87</v>
      </c>
      <c r="BB1903" t="s">
        <v>87</v>
      </c>
      <c r="BC1903" t="s">
        <v>87</v>
      </c>
      <c r="BD1903" t="s">
        <v>87</v>
      </c>
      <c r="BE1903" t="s">
        <v>87</v>
      </c>
    </row>
    <row r="1904" spans="1:57" hidden="1" x14ac:dyDescent="0.45">
      <c r="A1904" t="s">
        <v>4042</v>
      </c>
      <c r="B1904" t="s">
        <v>79</v>
      </c>
      <c r="C1904" t="s">
        <v>3994</v>
      </c>
      <c r="D1904" t="s">
        <v>81</v>
      </c>
      <c r="E1904" s="2" t="str">
        <f>HYPERLINK("capsilon://?command=openfolder&amp;siteaddress=FAM.docvelocity-na8.net&amp;folderid=FXDC00E98D-571A-6600-FC95-1249B0B16EA5","FX22048747")</f>
        <v>FX22048747</v>
      </c>
      <c r="F1904" t="s">
        <v>19</v>
      </c>
      <c r="G1904" t="s">
        <v>19</v>
      </c>
      <c r="H1904" t="s">
        <v>82</v>
      </c>
      <c r="I1904" t="s">
        <v>3995</v>
      </c>
      <c r="J1904">
        <v>751</v>
      </c>
      <c r="K1904" t="s">
        <v>84</v>
      </c>
      <c r="L1904" t="s">
        <v>85</v>
      </c>
      <c r="M1904" t="s">
        <v>86</v>
      </c>
      <c r="N1904">
        <v>2</v>
      </c>
      <c r="O1904" s="1">
        <v>44679.72210648148</v>
      </c>
      <c r="P1904" s="1">
        <v>44679.83966435185</v>
      </c>
      <c r="Q1904">
        <v>2586</v>
      </c>
      <c r="R1904">
        <v>7571</v>
      </c>
      <c r="S1904" t="b">
        <v>0</v>
      </c>
      <c r="T1904" t="s">
        <v>87</v>
      </c>
      <c r="U1904" t="b">
        <v>1</v>
      </c>
      <c r="V1904" t="s">
        <v>151</v>
      </c>
      <c r="W1904" s="1">
        <v>44679.788888888892</v>
      </c>
      <c r="X1904">
        <v>5765</v>
      </c>
      <c r="Y1904">
        <v>506</v>
      </c>
      <c r="Z1904">
        <v>0</v>
      </c>
      <c r="AA1904">
        <v>506</v>
      </c>
      <c r="AB1904">
        <v>27</v>
      </c>
      <c r="AC1904">
        <v>236</v>
      </c>
      <c r="AD1904">
        <v>245</v>
      </c>
      <c r="AE1904">
        <v>0</v>
      </c>
      <c r="AF1904">
        <v>0</v>
      </c>
      <c r="AG1904">
        <v>0</v>
      </c>
      <c r="AH1904" t="s">
        <v>200</v>
      </c>
      <c r="AI1904" s="1">
        <v>44679.83966435185</v>
      </c>
      <c r="AJ1904">
        <v>1745</v>
      </c>
      <c r="AK1904">
        <v>3</v>
      </c>
      <c r="AL1904">
        <v>0</v>
      </c>
      <c r="AM1904">
        <v>3</v>
      </c>
      <c r="AN1904">
        <v>27</v>
      </c>
      <c r="AO1904">
        <v>1</v>
      </c>
      <c r="AP1904">
        <v>242</v>
      </c>
      <c r="AQ1904">
        <v>0</v>
      </c>
      <c r="AR1904">
        <v>0</v>
      </c>
      <c r="AS1904">
        <v>0</v>
      </c>
      <c r="AT1904" t="s">
        <v>87</v>
      </c>
      <c r="AU1904" t="s">
        <v>87</v>
      </c>
      <c r="AV1904" t="s">
        <v>87</v>
      </c>
      <c r="AW1904" t="s">
        <v>87</v>
      </c>
      <c r="AX1904" t="s">
        <v>87</v>
      </c>
      <c r="AY1904" t="s">
        <v>87</v>
      </c>
      <c r="AZ1904" t="s">
        <v>87</v>
      </c>
      <c r="BA1904" t="s">
        <v>87</v>
      </c>
      <c r="BB1904" t="s">
        <v>87</v>
      </c>
      <c r="BC1904" t="s">
        <v>87</v>
      </c>
      <c r="BD1904" t="s">
        <v>87</v>
      </c>
      <c r="BE1904" t="s">
        <v>87</v>
      </c>
    </row>
    <row r="1905" spans="1:57" hidden="1" x14ac:dyDescent="0.45">
      <c r="A1905" t="s">
        <v>4043</v>
      </c>
      <c r="B1905" t="s">
        <v>79</v>
      </c>
      <c r="C1905" t="s">
        <v>4032</v>
      </c>
      <c r="D1905" t="s">
        <v>81</v>
      </c>
      <c r="E1905" s="2" t="str">
        <f>HYPERLINK("capsilon://?command=openfolder&amp;siteaddress=FAM.docvelocity-na8.net&amp;folderid=FXA4BB49B8-89A5-A68E-C0E8-F2B94B46B8A2","FX220410708")</f>
        <v>FX220410708</v>
      </c>
      <c r="F1905" t="s">
        <v>19</v>
      </c>
      <c r="G1905" t="s">
        <v>19</v>
      </c>
      <c r="H1905" t="s">
        <v>82</v>
      </c>
      <c r="I1905" t="s">
        <v>4033</v>
      </c>
      <c r="J1905">
        <v>193</v>
      </c>
      <c r="K1905" t="s">
        <v>84</v>
      </c>
      <c r="L1905" t="s">
        <v>85</v>
      </c>
      <c r="M1905" t="s">
        <v>86</v>
      </c>
      <c r="N1905">
        <v>2</v>
      </c>
      <c r="O1905" s="1">
        <v>44679.728125000001</v>
      </c>
      <c r="P1905" s="1">
        <v>44679.743263888886</v>
      </c>
      <c r="Q1905">
        <v>178</v>
      </c>
      <c r="R1905">
        <v>1130</v>
      </c>
      <c r="S1905" t="b">
        <v>0</v>
      </c>
      <c r="T1905" t="s">
        <v>87</v>
      </c>
      <c r="U1905" t="b">
        <v>1</v>
      </c>
      <c r="V1905" t="s">
        <v>531</v>
      </c>
      <c r="W1905" s="1">
        <v>44679.735520833332</v>
      </c>
      <c r="X1905">
        <v>593</v>
      </c>
      <c r="Y1905">
        <v>134</v>
      </c>
      <c r="Z1905">
        <v>0</v>
      </c>
      <c r="AA1905">
        <v>134</v>
      </c>
      <c r="AB1905">
        <v>26</v>
      </c>
      <c r="AC1905">
        <v>5</v>
      </c>
      <c r="AD1905">
        <v>59</v>
      </c>
      <c r="AE1905">
        <v>0</v>
      </c>
      <c r="AF1905">
        <v>0</v>
      </c>
      <c r="AG1905">
        <v>0</v>
      </c>
      <c r="AH1905" t="s">
        <v>115</v>
      </c>
      <c r="AI1905" s="1">
        <v>44679.743263888886</v>
      </c>
      <c r="AJ1905">
        <v>537</v>
      </c>
      <c r="AK1905">
        <v>1</v>
      </c>
      <c r="AL1905">
        <v>0</v>
      </c>
      <c r="AM1905">
        <v>1</v>
      </c>
      <c r="AN1905">
        <v>21</v>
      </c>
      <c r="AO1905">
        <v>2</v>
      </c>
      <c r="AP1905">
        <v>58</v>
      </c>
      <c r="AQ1905">
        <v>0</v>
      </c>
      <c r="AR1905">
        <v>0</v>
      </c>
      <c r="AS1905">
        <v>0</v>
      </c>
      <c r="AT1905" t="s">
        <v>87</v>
      </c>
      <c r="AU1905" t="s">
        <v>87</v>
      </c>
      <c r="AV1905" t="s">
        <v>87</v>
      </c>
      <c r="AW1905" t="s">
        <v>87</v>
      </c>
      <c r="AX1905" t="s">
        <v>87</v>
      </c>
      <c r="AY1905" t="s">
        <v>87</v>
      </c>
      <c r="AZ1905" t="s">
        <v>87</v>
      </c>
      <c r="BA1905" t="s">
        <v>87</v>
      </c>
      <c r="BB1905" t="s">
        <v>87</v>
      </c>
      <c r="BC1905" t="s">
        <v>87</v>
      </c>
      <c r="BD1905" t="s">
        <v>87</v>
      </c>
      <c r="BE1905" t="s">
        <v>87</v>
      </c>
    </row>
    <row r="1906" spans="1:57" hidden="1" x14ac:dyDescent="0.45">
      <c r="A1906" t="s">
        <v>4044</v>
      </c>
      <c r="B1906" t="s">
        <v>79</v>
      </c>
      <c r="C1906" t="s">
        <v>4040</v>
      </c>
      <c r="D1906" t="s">
        <v>81</v>
      </c>
      <c r="E1906" s="2" t="str">
        <f>HYPERLINK("capsilon://?command=openfolder&amp;siteaddress=FAM.docvelocity-na8.net&amp;folderid=FXA3114AE2-FC7F-57DF-D484-9ED04D1E4AEE","FX220311904")</f>
        <v>FX220311904</v>
      </c>
      <c r="F1906" t="s">
        <v>19</v>
      </c>
      <c r="G1906" t="s">
        <v>19</v>
      </c>
      <c r="H1906" t="s">
        <v>82</v>
      </c>
      <c r="I1906" t="s">
        <v>4041</v>
      </c>
      <c r="J1906">
        <v>178</v>
      </c>
      <c r="K1906" t="s">
        <v>84</v>
      </c>
      <c r="L1906" t="s">
        <v>85</v>
      </c>
      <c r="M1906" t="s">
        <v>86</v>
      </c>
      <c r="N1906">
        <v>2</v>
      </c>
      <c r="O1906" s="1">
        <v>44679.732824074075</v>
      </c>
      <c r="P1906" s="1">
        <v>44679.790763888886</v>
      </c>
      <c r="Q1906">
        <v>2859</v>
      </c>
      <c r="R1906">
        <v>2147</v>
      </c>
      <c r="S1906" t="b">
        <v>0</v>
      </c>
      <c r="T1906" t="s">
        <v>87</v>
      </c>
      <c r="U1906" t="b">
        <v>1</v>
      </c>
      <c r="V1906" t="s">
        <v>1549</v>
      </c>
      <c r="W1906" s="1">
        <v>44679.750069444446</v>
      </c>
      <c r="X1906">
        <v>1487</v>
      </c>
      <c r="Y1906">
        <v>136</v>
      </c>
      <c r="Z1906">
        <v>0</v>
      </c>
      <c r="AA1906">
        <v>136</v>
      </c>
      <c r="AB1906">
        <v>0</v>
      </c>
      <c r="AC1906">
        <v>84</v>
      </c>
      <c r="AD1906">
        <v>42</v>
      </c>
      <c r="AE1906">
        <v>0</v>
      </c>
      <c r="AF1906">
        <v>0</v>
      </c>
      <c r="AG1906">
        <v>0</v>
      </c>
      <c r="AH1906" t="s">
        <v>99</v>
      </c>
      <c r="AI1906" s="1">
        <v>44679.790763888886</v>
      </c>
      <c r="AJ1906">
        <v>610</v>
      </c>
      <c r="AK1906">
        <v>2</v>
      </c>
      <c r="AL1906">
        <v>0</v>
      </c>
      <c r="AM1906">
        <v>2</v>
      </c>
      <c r="AN1906">
        <v>0</v>
      </c>
      <c r="AO1906">
        <v>1</v>
      </c>
      <c r="AP1906">
        <v>40</v>
      </c>
      <c r="AQ1906">
        <v>0</v>
      </c>
      <c r="AR1906">
        <v>0</v>
      </c>
      <c r="AS1906">
        <v>0</v>
      </c>
      <c r="AT1906" t="s">
        <v>87</v>
      </c>
      <c r="AU1906" t="s">
        <v>87</v>
      </c>
      <c r="AV1906" t="s">
        <v>87</v>
      </c>
      <c r="AW1906" t="s">
        <v>87</v>
      </c>
      <c r="AX1906" t="s">
        <v>87</v>
      </c>
      <c r="AY1906" t="s">
        <v>87</v>
      </c>
      <c r="AZ1906" t="s">
        <v>87</v>
      </c>
      <c r="BA1906" t="s">
        <v>87</v>
      </c>
      <c r="BB1906" t="s">
        <v>87</v>
      </c>
      <c r="BC1906" t="s">
        <v>87</v>
      </c>
      <c r="BD1906" t="s">
        <v>87</v>
      </c>
      <c r="BE1906" t="s">
        <v>87</v>
      </c>
    </row>
    <row r="1907" spans="1:57" hidden="1" x14ac:dyDescent="0.45">
      <c r="A1907" t="s">
        <v>4045</v>
      </c>
      <c r="B1907" t="s">
        <v>79</v>
      </c>
      <c r="C1907" t="s">
        <v>4036</v>
      </c>
      <c r="D1907" t="s">
        <v>81</v>
      </c>
      <c r="E1907" s="2" t="str">
        <f>HYPERLINK("capsilon://?command=openfolder&amp;siteaddress=FAM.docvelocity-na8.net&amp;folderid=FXF9F3B325-3D91-B315-E789-474D64277011","FX220410648")</f>
        <v>FX220410648</v>
      </c>
      <c r="F1907" t="s">
        <v>19</v>
      </c>
      <c r="G1907" t="s">
        <v>19</v>
      </c>
      <c r="H1907" t="s">
        <v>82</v>
      </c>
      <c r="I1907" t="s">
        <v>4037</v>
      </c>
      <c r="J1907">
        <v>727</v>
      </c>
      <c r="K1907" t="s">
        <v>84</v>
      </c>
      <c r="L1907" t="s">
        <v>85</v>
      </c>
      <c r="M1907" t="s">
        <v>86</v>
      </c>
      <c r="N1907">
        <v>2</v>
      </c>
      <c r="O1907" s="1">
        <v>44679.737951388888</v>
      </c>
      <c r="P1907" s="1">
        <v>44679.80400462963</v>
      </c>
      <c r="Q1907">
        <v>1349</v>
      </c>
      <c r="R1907">
        <v>4358</v>
      </c>
      <c r="S1907" t="b">
        <v>0</v>
      </c>
      <c r="T1907" t="s">
        <v>87</v>
      </c>
      <c r="U1907" t="b">
        <v>1</v>
      </c>
      <c r="V1907" t="s">
        <v>531</v>
      </c>
      <c r="W1907" s="1">
        <v>44679.765555555554</v>
      </c>
      <c r="X1907">
        <v>2382</v>
      </c>
      <c r="Y1907">
        <v>519</v>
      </c>
      <c r="Z1907">
        <v>0</v>
      </c>
      <c r="AA1907">
        <v>519</v>
      </c>
      <c r="AB1907">
        <v>57</v>
      </c>
      <c r="AC1907">
        <v>68</v>
      </c>
      <c r="AD1907">
        <v>208</v>
      </c>
      <c r="AE1907">
        <v>0</v>
      </c>
      <c r="AF1907">
        <v>0</v>
      </c>
      <c r="AG1907">
        <v>0</v>
      </c>
      <c r="AH1907" t="s">
        <v>115</v>
      </c>
      <c r="AI1907" s="1">
        <v>44679.80400462963</v>
      </c>
      <c r="AJ1907">
        <v>1976</v>
      </c>
      <c r="AK1907">
        <v>6</v>
      </c>
      <c r="AL1907">
        <v>0</v>
      </c>
      <c r="AM1907">
        <v>6</v>
      </c>
      <c r="AN1907">
        <v>57</v>
      </c>
      <c r="AO1907">
        <v>6</v>
      </c>
      <c r="AP1907">
        <v>202</v>
      </c>
      <c r="AQ1907">
        <v>0</v>
      </c>
      <c r="AR1907">
        <v>0</v>
      </c>
      <c r="AS1907">
        <v>0</v>
      </c>
      <c r="AT1907" t="s">
        <v>87</v>
      </c>
      <c r="AU1907" t="s">
        <v>87</v>
      </c>
      <c r="AV1907" t="s">
        <v>87</v>
      </c>
      <c r="AW1907" t="s">
        <v>87</v>
      </c>
      <c r="AX1907" t="s">
        <v>87</v>
      </c>
      <c r="AY1907" t="s">
        <v>87</v>
      </c>
      <c r="AZ1907" t="s">
        <v>87</v>
      </c>
      <c r="BA1907" t="s">
        <v>87</v>
      </c>
      <c r="BB1907" t="s">
        <v>87</v>
      </c>
      <c r="BC1907" t="s">
        <v>87</v>
      </c>
      <c r="BD1907" t="s">
        <v>87</v>
      </c>
      <c r="BE1907" t="s">
        <v>87</v>
      </c>
    </row>
    <row r="1908" spans="1:57" hidden="1" x14ac:dyDescent="0.45">
      <c r="A1908" t="s">
        <v>4046</v>
      </c>
      <c r="B1908" t="s">
        <v>79</v>
      </c>
      <c r="C1908" t="s">
        <v>4047</v>
      </c>
      <c r="D1908" t="s">
        <v>81</v>
      </c>
      <c r="E1908" s="2" t="str">
        <f>HYPERLINK("capsilon://?command=openfolder&amp;siteaddress=FAM.docvelocity-na8.net&amp;folderid=FXCC3D318C-B774-3736-C7EC-B5C8308305D9","FX220410223")</f>
        <v>FX220410223</v>
      </c>
      <c r="F1908" t="s">
        <v>19</v>
      </c>
      <c r="G1908" t="s">
        <v>19</v>
      </c>
      <c r="H1908" t="s">
        <v>82</v>
      </c>
      <c r="I1908" t="s">
        <v>4048</v>
      </c>
      <c r="J1908">
        <v>63</v>
      </c>
      <c r="K1908" t="s">
        <v>84</v>
      </c>
      <c r="L1908" t="s">
        <v>85</v>
      </c>
      <c r="M1908" t="s">
        <v>86</v>
      </c>
      <c r="N1908">
        <v>1</v>
      </c>
      <c r="O1908" s="1">
        <v>44679.740335648145</v>
      </c>
      <c r="P1908" s="1">
        <v>44679.773564814815</v>
      </c>
      <c r="Q1908">
        <v>2591</v>
      </c>
      <c r="R1908">
        <v>280</v>
      </c>
      <c r="S1908" t="b">
        <v>0</v>
      </c>
      <c r="T1908" t="s">
        <v>87</v>
      </c>
      <c r="U1908" t="b">
        <v>0</v>
      </c>
      <c r="V1908" t="s">
        <v>196</v>
      </c>
      <c r="W1908" s="1">
        <v>44679.773564814815</v>
      </c>
      <c r="X1908">
        <v>100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63</v>
      </c>
      <c r="AE1908">
        <v>51</v>
      </c>
      <c r="AF1908">
        <v>0</v>
      </c>
      <c r="AG1908">
        <v>4</v>
      </c>
      <c r="AH1908" t="s">
        <v>87</v>
      </c>
      <c r="AI1908" t="s">
        <v>87</v>
      </c>
      <c r="AJ1908" t="s">
        <v>87</v>
      </c>
      <c r="AK1908" t="s">
        <v>87</v>
      </c>
      <c r="AL1908" t="s">
        <v>87</v>
      </c>
      <c r="AM1908" t="s">
        <v>87</v>
      </c>
      <c r="AN1908" t="s">
        <v>87</v>
      </c>
      <c r="AO1908" t="s">
        <v>87</v>
      </c>
      <c r="AP1908" t="s">
        <v>87</v>
      </c>
      <c r="AQ1908" t="s">
        <v>87</v>
      </c>
      <c r="AR1908" t="s">
        <v>87</v>
      </c>
      <c r="AS1908" t="s">
        <v>87</v>
      </c>
      <c r="AT1908" t="s">
        <v>87</v>
      </c>
      <c r="AU1908" t="s">
        <v>87</v>
      </c>
      <c r="AV1908" t="s">
        <v>87</v>
      </c>
      <c r="AW1908" t="s">
        <v>87</v>
      </c>
      <c r="AX1908" t="s">
        <v>87</v>
      </c>
      <c r="AY1908" t="s">
        <v>87</v>
      </c>
      <c r="AZ1908" t="s">
        <v>87</v>
      </c>
      <c r="BA1908" t="s">
        <v>87</v>
      </c>
      <c r="BB1908" t="s">
        <v>87</v>
      </c>
      <c r="BC1908" t="s">
        <v>87</v>
      </c>
      <c r="BD1908" t="s">
        <v>87</v>
      </c>
      <c r="BE1908" t="s">
        <v>87</v>
      </c>
    </row>
    <row r="1909" spans="1:57" hidden="1" x14ac:dyDescent="0.45">
      <c r="A1909" t="s">
        <v>4049</v>
      </c>
      <c r="B1909" t="s">
        <v>79</v>
      </c>
      <c r="C1909" t="s">
        <v>4050</v>
      </c>
      <c r="D1909" t="s">
        <v>81</v>
      </c>
      <c r="E1909" s="2" t="str">
        <f>HYPERLINK("capsilon://?command=openfolder&amp;siteaddress=FAM.docvelocity-na8.net&amp;folderid=FX8263FF8A-9B89-E720-6642-E99B32E88764","FX220410413")</f>
        <v>FX220410413</v>
      </c>
      <c r="F1909" t="s">
        <v>19</v>
      </c>
      <c r="G1909" t="s">
        <v>19</v>
      </c>
      <c r="H1909" t="s">
        <v>82</v>
      </c>
      <c r="I1909" t="s">
        <v>4051</v>
      </c>
      <c r="J1909">
        <v>390</v>
      </c>
      <c r="K1909" t="s">
        <v>84</v>
      </c>
      <c r="L1909" t="s">
        <v>85</v>
      </c>
      <c r="M1909" t="s">
        <v>86</v>
      </c>
      <c r="N1909">
        <v>2</v>
      </c>
      <c r="O1909" s="1">
        <v>44679.746990740743</v>
      </c>
      <c r="P1909" s="1">
        <v>44679.857106481482</v>
      </c>
      <c r="Q1909">
        <v>5258</v>
      </c>
      <c r="R1909">
        <v>4256</v>
      </c>
      <c r="S1909" t="b">
        <v>0</v>
      </c>
      <c r="T1909" t="s">
        <v>87</v>
      </c>
      <c r="U1909" t="b">
        <v>0</v>
      </c>
      <c r="V1909" t="s">
        <v>98</v>
      </c>
      <c r="W1909" s="1">
        <v>44679.776643518519</v>
      </c>
      <c r="X1909">
        <v>2558</v>
      </c>
      <c r="Y1909">
        <v>302</v>
      </c>
      <c r="Z1909">
        <v>0</v>
      </c>
      <c r="AA1909">
        <v>302</v>
      </c>
      <c r="AB1909">
        <v>0</v>
      </c>
      <c r="AC1909">
        <v>43</v>
      </c>
      <c r="AD1909">
        <v>88</v>
      </c>
      <c r="AE1909">
        <v>0</v>
      </c>
      <c r="AF1909">
        <v>0</v>
      </c>
      <c r="AG1909">
        <v>0</v>
      </c>
      <c r="AH1909" t="s">
        <v>240</v>
      </c>
      <c r="AI1909" s="1">
        <v>44679.857106481482</v>
      </c>
      <c r="AJ1909">
        <v>1616</v>
      </c>
      <c r="AK1909">
        <v>10</v>
      </c>
      <c r="AL1909">
        <v>0</v>
      </c>
      <c r="AM1909">
        <v>10</v>
      </c>
      <c r="AN1909">
        <v>0</v>
      </c>
      <c r="AO1909">
        <v>10</v>
      </c>
      <c r="AP1909">
        <v>78</v>
      </c>
      <c r="AQ1909">
        <v>0</v>
      </c>
      <c r="AR1909">
        <v>0</v>
      </c>
      <c r="AS1909">
        <v>0</v>
      </c>
      <c r="AT1909" t="s">
        <v>87</v>
      </c>
      <c r="AU1909" t="s">
        <v>87</v>
      </c>
      <c r="AV1909" t="s">
        <v>87</v>
      </c>
      <c r="AW1909" t="s">
        <v>87</v>
      </c>
      <c r="AX1909" t="s">
        <v>87</v>
      </c>
      <c r="AY1909" t="s">
        <v>87</v>
      </c>
      <c r="AZ1909" t="s">
        <v>87</v>
      </c>
      <c r="BA1909" t="s">
        <v>87</v>
      </c>
      <c r="BB1909" t="s">
        <v>87</v>
      </c>
      <c r="BC1909" t="s">
        <v>87</v>
      </c>
      <c r="BD1909" t="s">
        <v>87</v>
      </c>
      <c r="BE1909" t="s">
        <v>87</v>
      </c>
    </row>
    <row r="1910" spans="1:57" hidden="1" x14ac:dyDescent="0.45">
      <c r="A1910" t="s">
        <v>4052</v>
      </c>
      <c r="B1910" t="s">
        <v>79</v>
      </c>
      <c r="C1910" t="s">
        <v>4053</v>
      </c>
      <c r="D1910" t="s">
        <v>81</v>
      </c>
      <c r="E1910" s="2" t="str">
        <f>HYPERLINK("capsilon://?command=openfolder&amp;siteaddress=FAM.docvelocity-na8.net&amp;folderid=FX7739306E-6942-935F-5781-F9B5A8142070","FX22049208")</f>
        <v>FX22049208</v>
      </c>
      <c r="F1910" t="s">
        <v>19</v>
      </c>
      <c r="G1910" t="s">
        <v>19</v>
      </c>
      <c r="H1910" t="s">
        <v>82</v>
      </c>
      <c r="I1910" t="s">
        <v>4054</v>
      </c>
      <c r="J1910">
        <v>28</v>
      </c>
      <c r="K1910" t="s">
        <v>84</v>
      </c>
      <c r="L1910" t="s">
        <v>85</v>
      </c>
      <c r="M1910" t="s">
        <v>86</v>
      </c>
      <c r="N1910">
        <v>2</v>
      </c>
      <c r="O1910" s="1">
        <v>44679.757199074076</v>
      </c>
      <c r="P1910" s="1">
        <v>44679.800300925926</v>
      </c>
      <c r="Q1910">
        <v>3384</v>
      </c>
      <c r="R1910">
        <v>340</v>
      </c>
      <c r="S1910" t="b">
        <v>0</v>
      </c>
      <c r="T1910" t="s">
        <v>87</v>
      </c>
      <c r="U1910" t="b">
        <v>0</v>
      </c>
      <c r="V1910" t="s">
        <v>148</v>
      </c>
      <c r="W1910" s="1">
        <v>44679.763854166667</v>
      </c>
      <c r="X1910">
        <v>237</v>
      </c>
      <c r="Y1910">
        <v>21</v>
      </c>
      <c r="Z1910">
        <v>0</v>
      </c>
      <c r="AA1910">
        <v>21</v>
      </c>
      <c r="AB1910">
        <v>0</v>
      </c>
      <c r="AC1910">
        <v>0</v>
      </c>
      <c r="AD1910">
        <v>7</v>
      </c>
      <c r="AE1910">
        <v>0</v>
      </c>
      <c r="AF1910">
        <v>0</v>
      </c>
      <c r="AG1910">
        <v>0</v>
      </c>
      <c r="AH1910" t="s">
        <v>479</v>
      </c>
      <c r="AI1910" s="1">
        <v>44679.800300925926</v>
      </c>
      <c r="AJ1910">
        <v>103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7</v>
      </c>
      <c r="AQ1910">
        <v>0</v>
      </c>
      <c r="AR1910">
        <v>0</v>
      </c>
      <c r="AS1910">
        <v>0</v>
      </c>
      <c r="AT1910" t="s">
        <v>87</v>
      </c>
      <c r="AU1910" t="s">
        <v>87</v>
      </c>
      <c r="AV1910" t="s">
        <v>87</v>
      </c>
      <c r="AW1910" t="s">
        <v>87</v>
      </c>
      <c r="AX1910" t="s">
        <v>87</v>
      </c>
      <c r="AY1910" t="s">
        <v>87</v>
      </c>
      <c r="AZ1910" t="s">
        <v>87</v>
      </c>
      <c r="BA1910" t="s">
        <v>87</v>
      </c>
      <c r="BB1910" t="s">
        <v>87</v>
      </c>
      <c r="BC1910" t="s">
        <v>87</v>
      </c>
      <c r="BD1910" t="s">
        <v>87</v>
      </c>
      <c r="BE1910" t="s">
        <v>87</v>
      </c>
    </row>
    <row r="1911" spans="1:57" hidden="1" x14ac:dyDescent="0.45">
      <c r="A1911" t="s">
        <v>4055</v>
      </c>
      <c r="B1911" t="s">
        <v>79</v>
      </c>
      <c r="C1911" t="s">
        <v>4053</v>
      </c>
      <c r="D1911" t="s">
        <v>81</v>
      </c>
      <c r="E1911" s="2" t="str">
        <f>HYPERLINK("capsilon://?command=openfolder&amp;siteaddress=FAM.docvelocity-na8.net&amp;folderid=FX7739306E-6942-935F-5781-F9B5A8142070","FX22049208")</f>
        <v>FX22049208</v>
      </c>
      <c r="F1911" t="s">
        <v>19</v>
      </c>
      <c r="G1911" t="s">
        <v>19</v>
      </c>
      <c r="H1911" t="s">
        <v>82</v>
      </c>
      <c r="I1911" t="s">
        <v>4056</v>
      </c>
      <c r="J1911">
        <v>56</v>
      </c>
      <c r="K1911" t="s">
        <v>84</v>
      </c>
      <c r="L1911" t="s">
        <v>85</v>
      </c>
      <c r="M1911" t="s">
        <v>86</v>
      </c>
      <c r="N1911">
        <v>2</v>
      </c>
      <c r="O1911" s="1">
        <v>44679.757326388892</v>
      </c>
      <c r="P1911" s="1">
        <v>44679.802175925928</v>
      </c>
      <c r="Q1911">
        <v>3077</v>
      </c>
      <c r="R1911">
        <v>798</v>
      </c>
      <c r="S1911" t="b">
        <v>0</v>
      </c>
      <c r="T1911" t="s">
        <v>87</v>
      </c>
      <c r="U1911" t="b">
        <v>0</v>
      </c>
      <c r="V1911" t="s">
        <v>531</v>
      </c>
      <c r="W1911" s="1">
        <v>44679.772939814815</v>
      </c>
      <c r="X1911">
        <v>604</v>
      </c>
      <c r="Y1911">
        <v>65</v>
      </c>
      <c r="Z1911">
        <v>0</v>
      </c>
      <c r="AA1911">
        <v>65</v>
      </c>
      <c r="AB1911">
        <v>0</v>
      </c>
      <c r="AC1911">
        <v>29</v>
      </c>
      <c r="AD1911">
        <v>-9</v>
      </c>
      <c r="AE1911">
        <v>0</v>
      </c>
      <c r="AF1911">
        <v>0</v>
      </c>
      <c r="AG1911">
        <v>0</v>
      </c>
      <c r="AH1911" t="s">
        <v>479</v>
      </c>
      <c r="AI1911" s="1">
        <v>44679.802175925928</v>
      </c>
      <c r="AJ1911">
        <v>162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-9</v>
      </c>
      <c r="AQ1911">
        <v>0</v>
      </c>
      <c r="AR1911">
        <v>0</v>
      </c>
      <c r="AS1911">
        <v>0</v>
      </c>
      <c r="AT1911" t="s">
        <v>87</v>
      </c>
      <c r="AU1911" t="s">
        <v>87</v>
      </c>
      <c r="AV1911" t="s">
        <v>87</v>
      </c>
      <c r="AW1911" t="s">
        <v>87</v>
      </c>
      <c r="AX1911" t="s">
        <v>87</v>
      </c>
      <c r="AY1911" t="s">
        <v>87</v>
      </c>
      <c r="AZ1911" t="s">
        <v>87</v>
      </c>
      <c r="BA1911" t="s">
        <v>87</v>
      </c>
      <c r="BB1911" t="s">
        <v>87</v>
      </c>
      <c r="BC1911" t="s">
        <v>87</v>
      </c>
      <c r="BD1911" t="s">
        <v>87</v>
      </c>
      <c r="BE1911" t="s">
        <v>87</v>
      </c>
    </row>
    <row r="1912" spans="1:57" hidden="1" x14ac:dyDescent="0.45">
      <c r="A1912" t="s">
        <v>4057</v>
      </c>
      <c r="B1912" t="s">
        <v>79</v>
      </c>
      <c r="C1912" t="s">
        <v>4053</v>
      </c>
      <c r="D1912" t="s">
        <v>81</v>
      </c>
      <c r="E1912" s="2" t="str">
        <f>HYPERLINK("capsilon://?command=openfolder&amp;siteaddress=FAM.docvelocity-na8.net&amp;folderid=FX7739306E-6942-935F-5781-F9B5A8142070","FX22049208")</f>
        <v>FX22049208</v>
      </c>
      <c r="F1912" t="s">
        <v>19</v>
      </c>
      <c r="G1912" t="s">
        <v>19</v>
      </c>
      <c r="H1912" t="s">
        <v>82</v>
      </c>
      <c r="I1912" t="s">
        <v>4058</v>
      </c>
      <c r="J1912">
        <v>28</v>
      </c>
      <c r="K1912" t="s">
        <v>84</v>
      </c>
      <c r="L1912" t="s">
        <v>85</v>
      </c>
      <c r="M1912" t="s">
        <v>86</v>
      </c>
      <c r="N1912">
        <v>2</v>
      </c>
      <c r="O1912" s="1">
        <v>44679.757789351854</v>
      </c>
      <c r="P1912" s="1">
        <v>44679.803449074076</v>
      </c>
      <c r="Q1912">
        <v>3575</v>
      </c>
      <c r="R1912">
        <v>370</v>
      </c>
      <c r="S1912" t="b">
        <v>0</v>
      </c>
      <c r="T1912" t="s">
        <v>87</v>
      </c>
      <c r="U1912" t="b">
        <v>0</v>
      </c>
      <c r="V1912" t="s">
        <v>148</v>
      </c>
      <c r="W1912" s="1">
        <v>44679.771840277775</v>
      </c>
      <c r="X1912">
        <v>261</v>
      </c>
      <c r="Y1912">
        <v>21</v>
      </c>
      <c r="Z1912">
        <v>0</v>
      </c>
      <c r="AA1912">
        <v>21</v>
      </c>
      <c r="AB1912">
        <v>0</v>
      </c>
      <c r="AC1912">
        <v>0</v>
      </c>
      <c r="AD1912">
        <v>7</v>
      </c>
      <c r="AE1912">
        <v>0</v>
      </c>
      <c r="AF1912">
        <v>0</v>
      </c>
      <c r="AG1912">
        <v>0</v>
      </c>
      <c r="AH1912" t="s">
        <v>479</v>
      </c>
      <c r="AI1912" s="1">
        <v>44679.803449074076</v>
      </c>
      <c r="AJ1912">
        <v>109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7</v>
      </c>
      <c r="AQ1912">
        <v>0</v>
      </c>
      <c r="AR1912">
        <v>0</v>
      </c>
      <c r="AS1912">
        <v>0</v>
      </c>
      <c r="AT1912" t="s">
        <v>87</v>
      </c>
      <c r="AU1912" t="s">
        <v>87</v>
      </c>
      <c r="AV1912" t="s">
        <v>87</v>
      </c>
      <c r="AW1912" t="s">
        <v>87</v>
      </c>
      <c r="AX1912" t="s">
        <v>87</v>
      </c>
      <c r="AY1912" t="s">
        <v>87</v>
      </c>
      <c r="AZ1912" t="s">
        <v>87</v>
      </c>
      <c r="BA1912" t="s">
        <v>87</v>
      </c>
      <c r="BB1912" t="s">
        <v>87</v>
      </c>
      <c r="BC1912" t="s">
        <v>87</v>
      </c>
      <c r="BD1912" t="s">
        <v>87</v>
      </c>
      <c r="BE1912" t="s">
        <v>87</v>
      </c>
    </row>
    <row r="1913" spans="1:57" hidden="1" x14ac:dyDescent="0.45">
      <c r="A1913" t="s">
        <v>4059</v>
      </c>
      <c r="B1913" t="s">
        <v>79</v>
      </c>
      <c r="C1913" t="s">
        <v>2864</v>
      </c>
      <c r="D1913" t="s">
        <v>81</v>
      </c>
      <c r="E1913" s="2" t="str">
        <f>HYPERLINK("capsilon://?command=openfolder&amp;siteaddress=FAM.docvelocity-na8.net&amp;folderid=FX147FBC8D-AE03-5F91-84DE-800694DD8FF9","FX22046194")</f>
        <v>FX22046194</v>
      </c>
      <c r="F1913" t="s">
        <v>19</v>
      </c>
      <c r="G1913" t="s">
        <v>19</v>
      </c>
      <c r="H1913" t="s">
        <v>82</v>
      </c>
      <c r="I1913" t="s">
        <v>4060</v>
      </c>
      <c r="J1913">
        <v>76</v>
      </c>
      <c r="K1913" t="s">
        <v>84</v>
      </c>
      <c r="L1913" t="s">
        <v>85</v>
      </c>
      <c r="M1913" t="s">
        <v>86</v>
      </c>
      <c r="N1913">
        <v>2</v>
      </c>
      <c r="O1913" s="1">
        <v>44679.762164351851</v>
      </c>
      <c r="P1913" s="1">
        <v>44679.807210648149</v>
      </c>
      <c r="Q1913">
        <v>3022</v>
      </c>
      <c r="R1913">
        <v>870</v>
      </c>
      <c r="S1913" t="b">
        <v>0</v>
      </c>
      <c r="T1913" t="s">
        <v>87</v>
      </c>
      <c r="U1913" t="b">
        <v>0</v>
      </c>
      <c r="V1913" t="s">
        <v>130</v>
      </c>
      <c r="W1913" s="1">
        <v>44679.778043981481</v>
      </c>
      <c r="X1913">
        <v>546</v>
      </c>
      <c r="Y1913">
        <v>61</v>
      </c>
      <c r="Z1913">
        <v>0</v>
      </c>
      <c r="AA1913">
        <v>61</v>
      </c>
      <c r="AB1913">
        <v>0</v>
      </c>
      <c r="AC1913">
        <v>4</v>
      </c>
      <c r="AD1913">
        <v>15</v>
      </c>
      <c r="AE1913">
        <v>0</v>
      </c>
      <c r="AF1913">
        <v>0</v>
      </c>
      <c r="AG1913">
        <v>0</v>
      </c>
      <c r="AH1913" t="s">
        <v>479</v>
      </c>
      <c r="AI1913" s="1">
        <v>44679.807210648149</v>
      </c>
      <c r="AJ1913">
        <v>324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15</v>
      </c>
      <c r="AQ1913">
        <v>0</v>
      </c>
      <c r="AR1913">
        <v>0</v>
      </c>
      <c r="AS1913">
        <v>0</v>
      </c>
      <c r="AT1913" t="s">
        <v>87</v>
      </c>
      <c r="AU1913" t="s">
        <v>87</v>
      </c>
      <c r="AV1913" t="s">
        <v>87</v>
      </c>
      <c r="AW1913" t="s">
        <v>87</v>
      </c>
      <c r="AX1913" t="s">
        <v>87</v>
      </c>
      <c r="AY1913" t="s">
        <v>87</v>
      </c>
      <c r="AZ1913" t="s">
        <v>87</v>
      </c>
      <c r="BA1913" t="s">
        <v>87</v>
      </c>
      <c r="BB1913" t="s">
        <v>87</v>
      </c>
      <c r="BC1913" t="s">
        <v>87</v>
      </c>
      <c r="BD1913" t="s">
        <v>87</v>
      </c>
      <c r="BE1913" t="s">
        <v>87</v>
      </c>
    </row>
    <row r="1914" spans="1:57" hidden="1" x14ac:dyDescent="0.45">
      <c r="A1914" t="s">
        <v>4061</v>
      </c>
      <c r="B1914" t="s">
        <v>79</v>
      </c>
      <c r="C1914" t="s">
        <v>2864</v>
      </c>
      <c r="D1914" t="s">
        <v>81</v>
      </c>
      <c r="E1914" s="2" t="str">
        <f>HYPERLINK("capsilon://?command=openfolder&amp;siteaddress=FAM.docvelocity-na8.net&amp;folderid=FX147FBC8D-AE03-5F91-84DE-800694DD8FF9","FX22046194")</f>
        <v>FX22046194</v>
      </c>
      <c r="F1914" t="s">
        <v>19</v>
      </c>
      <c r="G1914" t="s">
        <v>19</v>
      </c>
      <c r="H1914" t="s">
        <v>82</v>
      </c>
      <c r="I1914" t="s">
        <v>4062</v>
      </c>
      <c r="J1914">
        <v>28</v>
      </c>
      <c r="K1914" t="s">
        <v>84</v>
      </c>
      <c r="L1914" t="s">
        <v>85</v>
      </c>
      <c r="M1914" t="s">
        <v>86</v>
      </c>
      <c r="N1914">
        <v>2</v>
      </c>
      <c r="O1914" s="1">
        <v>44679.762314814812</v>
      </c>
      <c r="P1914" s="1">
        <v>44679.805983796294</v>
      </c>
      <c r="Q1914">
        <v>3413</v>
      </c>
      <c r="R1914">
        <v>360</v>
      </c>
      <c r="S1914" t="b">
        <v>0</v>
      </c>
      <c r="T1914" t="s">
        <v>87</v>
      </c>
      <c r="U1914" t="b">
        <v>0</v>
      </c>
      <c r="V1914" t="s">
        <v>531</v>
      </c>
      <c r="W1914" s="1">
        <v>44679.775000000001</v>
      </c>
      <c r="X1914">
        <v>177</v>
      </c>
      <c r="Y1914">
        <v>21</v>
      </c>
      <c r="Z1914">
        <v>0</v>
      </c>
      <c r="AA1914">
        <v>21</v>
      </c>
      <c r="AB1914">
        <v>0</v>
      </c>
      <c r="AC1914">
        <v>0</v>
      </c>
      <c r="AD1914">
        <v>7</v>
      </c>
      <c r="AE1914">
        <v>0</v>
      </c>
      <c r="AF1914">
        <v>0</v>
      </c>
      <c r="AG1914">
        <v>0</v>
      </c>
      <c r="AH1914" t="s">
        <v>99</v>
      </c>
      <c r="AI1914" s="1">
        <v>44679.805983796294</v>
      </c>
      <c r="AJ1914">
        <v>173</v>
      </c>
      <c r="AK1914">
        <v>1</v>
      </c>
      <c r="AL1914">
        <v>0</v>
      </c>
      <c r="AM1914">
        <v>1</v>
      </c>
      <c r="AN1914">
        <v>0</v>
      </c>
      <c r="AO1914">
        <v>1</v>
      </c>
      <c r="AP1914">
        <v>6</v>
      </c>
      <c r="AQ1914">
        <v>0</v>
      </c>
      <c r="AR1914">
        <v>0</v>
      </c>
      <c r="AS1914">
        <v>0</v>
      </c>
      <c r="AT1914" t="s">
        <v>87</v>
      </c>
      <c r="AU1914" t="s">
        <v>87</v>
      </c>
      <c r="AV1914" t="s">
        <v>87</v>
      </c>
      <c r="AW1914" t="s">
        <v>87</v>
      </c>
      <c r="AX1914" t="s">
        <v>87</v>
      </c>
      <c r="AY1914" t="s">
        <v>87</v>
      </c>
      <c r="AZ1914" t="s">
        <v>87</v>
      </c>
      <c r="BA1914" t="s">
        <v>87</v>
      </c>
      <c r="BB1914" t="s">
        <v>87</v>
      </c>
      <c r="BC1914" t="s">
        <v>87</v>
      </c>
      <c r="BD1914" t="s">
        <v>87</v>
      </c>
      <c r="BE1914" t="s">
        <v>87</v>
      </c>
    </row>
    <row r="1915" spans="1:57" hidden="1" x14ac:dyDescent="0.45">
      <c r="A1915" t="s">
        <v>4063</v>
      </c>
      <c r="B1915" t="s">
        <v>79</v>
      </c>
      <c r="C1915" t="s">
        <v>2864</v>
      </c>
      <c r="D1915" t="s">
        <v>81</v>
      </c>
      <c r="E1915" s="2" t="str">
        <f>HYPERLINK("capsilon://?command=openfolder&amp;siteaddress=FAM.docvelocity-na8.net&amp;folderid=FX147FBC8D-AE03-5F91-84DE-800694DD8FF9","FX22046194")</f>
        <v>FX22046194</v>
      </c>
      <c r="F1915" t="s">
        <v>19</v>
      </c>
      <c r="G1915" t="s">
        <v>19</v>
      </c>
      <c r="H1915" t="s">
        <v>82</v>
      </c>
      <c r="I1915" t="s">
        <v>4064</v>
      </c>
      <c r="J1915">
        <v>71</v>
      </c>
      <c r="K1915" t="s">
        <v>84</v>
      </c>
      <c r="L1915" t="s">
        <v>85</v>
      </c>
      <c r="M1915" t="s">
        <v>86</v>
      </c>
      <c r="N1915">
        <v>2</v>
      </c>
      <c r="O1915" s="1">
        <v>44679.762349537035</v>
      </c>
      <c r="P1915" s="1">
        <v>44679.842800925922</v>
      </c>
      <c r="Q1915">
        <v>5872</v>
      </c>
      <c r="R1915">
        <v>1079</v>
      </c>
      <c r="S1915" t="b">
        <v>0</v>
      </c>
      <c r="T1915" t="s">
        <v>87</v>
      </c>
      <c r="U1915" t="b">
        <v>0</v>
      </c>
      <c r="V1915" t="s">
        <v>1394</v>
      </c>
      <c r="W1915" s="1">
        <v>44679.784386574072</v>
      </c>
      <c r="X1915">
        <v>770</v>
      </c>
      <c r="Y1915">
        <v>61</v>
      </c>
      <c r="Z1915">
        <v>0</v>
      </c>
      <c r="AA1915">
        <v>61</v>
      </c>
      <c r="AB1915">
        <v>0</v>
      </c>
      <c r="AC1915">
        <v>6</v>
      </c>
      <c r="AD1915">
        <v>10</v>
      </c>
      <c r="AE1915">
        <v>0</v>
      </c>
      <c r="AF1915">
        <v>0</v>
      </c>
      <c r="AG1915">
        <v>0</v>
      </c>
      <c r="AH1915" t="s">
        <v>200</v>
      </c>
      <c r="AI1915" s="1">
        <v>44679.842800925922</v>
      </c>
      <c r="AJ1915">
        <v>271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10</v>
      </c>
      <c r="AQ1915">
        <v>0</v>
      </c>
      <c r="AR1915">
        <v>0</v>
      </c>
      <c r="AS1915">
        <v>0</v>
      </c>
      <c r="AT1915" t="s">
        <v>87</v>
      </c>
      <c r="AU1915" t="s">
        <v>87</v>
      </c>
      <c r="AV1915" t="s">
        <v>87</v>
      </c>
      <c r="AW1915" t="s">
        <v>87</v>
      </c>
      <c r="AX1915" t="s">
        <v>87</v>
      </c>
      <c r="AY1915" t="s">
        <v>87</v>
      </c>
      <c r="AZ1915" t="s">
        <v>87</v>
      </c>
      <c r="BA1915" t="s">
        <v>87</v>
      </c>
      <c r="BB1915" t="s">
        <v>87</v>
      </c>
      <c r="BC1915" t="s">
        <v>87</v>
      </c>
      <c r="BD1915" t="s">
        <v>87</v>
      </c>
      <c r="BE1915" t="s">
        <v>87</v>
      </c>
    </row>
    <row r="1916" spans="1:57" hidden="1" x14ac:dyDescent="0.45">
      <c r="A1916" t="s">
        <v>4065</v>
      </c>
      <c r="B1916" t="s">
        <v>79</v>
      </c>
      <c r="C1916" t="s">
        <v>4047</v>
      </c>
      <c r="D1916" t="s">
        <v>81</v>
      </c>
      <c r="E1916" s="2" t="str">
        <f>HYPERLINK("capsilon://?command=openfolder&amp;siteaddress=FAM.docvelocity-na8.net&amp;folderid=FXCC3D318C-B774-3736-C7EC-B5C8308305D9","FX220410223")</f>
        <v>FX220410223</v>
      </c>
      <c r="F1916" t="s">
        <v>19</v>
      </c>
      <c r="G1916" t="s">
        <v>19</v>
      </c>
      <c r="H1916" t="s">
        <v>82</v>
      </c>
      <c r="I1916" t="s">
        <v>4048</v>
      </c>
      <c r="J1916">
        <v>119</v>
      </c>
      <c r="K1916" t="s">
        <v>84</v>
      </c>
      <c r="L1916" t="s">
        <v>85</v>
      </c>
      <c r="M1916" t="s">
        <v>86</v>
      </c>
      <c r="N1916">
        <v>2</v>
      </c>
      <c r="O1916" s="1">
        <v>44679.774282407408</v>
      </c>
      <c r="P1916" s="1">
        <v>44679.803854166668</v>
      </c>
      <c r="Q1916">
        <v>1388</v>
      </c>
      <c r="R1916">
        <v>1167</v>
      </c>
      <c r="S1916" t="b">
        <v>0</v>
      </c>
      <c r="T1916" t="s">
        <v>87</v>
      </c>
      <c r="U1916" t="b">
        <v>1</v>
      </c>
      <c r="V1916" t="s">
        <v>531</v>
      </c>
      <c r="W1916" s="1">
        <v>44679.782800925925</v>
      </c>
      <c r="X1916">
        <v>673</v>
      </c>
      <c r="Y1916">
        <v>93</v>
      </c>
      <c r="Z1916">
        <v>0</v>
      </c>
      <c r="AA1916">
        <v>93</v>
      </c>
      <c r="AB1916">
        <v>0</v>
      </c>
      <c r="AC1916">
        <v>19</v>
      </c>
      <c r="AD1916">
        <v>26</v>
      </c>
      <c r="AE1916">
        <v>0</v>
      </c>
      <c r="AF1916">
        <v>0</v>
      </c>
      <c r="AG1916">
        <v>0</v>
      </c>
      <c r="AH1916" t="s">
        <v>99</v>
      </c>
      <c r="AI1916" s="1">
        <v>44679.803854166668</v>
      </c>
      <c r="AJ1916">
        <v>480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26</v>
      </c>
      <c r="AQ1916">
        <v>0</v>
      </c>
      <c r="AR1916">
        <v>0</v>
      </c>
      <c r="AS1916">
        <v>0</v>
      </c>
      <c r="AT1916" t="s">
        <v>87</v>
      </c>
      <c r="AU1916" t="s">
        <v>87</v>
      </c>
      <c r="AV1916" t="s">
        <v>87</v>
      </c>
      <c r="AW1916" t="s">
        <v>87</v>
      </c>
      <c r="AX1916" t="s">
        <v>87</v>
      </c>
      <c r="AY1916" t="s">
        <v>87</v>
      </c>
      <c r="AZ1916" t="s">
        <v>87</v>
      </c>
      <c r="BA1916" t="s">
        <v>87</v>
      </c>
      <c r="BB1916" t="s">
        <v>87</v>
      </c>
      <c r="BC1916" t="s">
        <v>87</v>
      </c>
      <c r="BD1916" t="s">
        <v>87</v>
      </c>
      <c r="BE1916" t="s">
        <v>87</v>
      </c>
    </row>
    <row r="1917" spans="1:57" hidden="1" x14ac:dyDescent="0.45">
      <c r="A1917" t="s">
        <v>4066</v>
      </c>
      <c r="B1917" t="s">
        <v>79</v>
      </c>
      <c r="C1917" t="s">
        <v>4067</v>
      </c>
      <c r="D1917" t="s">
        <v>81</v>
      </c>
      <c r="E1917" s="2" t="str">
        <f>HYPERLINK("capsilon://?command=openfolder&amp;siteaddress=FAM.docvelocity-na8.net&amp;folderid=FXDB3DA554-6671-208E-94CE-5EA7C671E7AB","FX22047685")</f>
        <v>FX22047685</v>
      </c>
      <c r="F1917" t="s">
        <v>19</v>
      </c>
      <c r="G1917" t="s">
        <v>19</v>
      </c>
      <c r="H1917" t="s">
        <v>82</v>
      </c>
      <c r="I1917" t="s">
        <v>4068</v>
      </c>
      <c r="J1917">
        <v>59</v>
      </c>
      <c r="K1917" t="s">
        <v>84</v>
      </c>
      <c r="L1917" t="s">
        <v>85</v>
      </c>
      <c r="M1917" t="s">
        <v>86</v>
      </c>
      <c r="N1917">
        <v>2</v>
      </c>
      <c r="O1917" s="1">
        <v>44679.792870370373</v>
      </c>
      <c r="P1917" s="1">
        <v>44679.860520833332</v>
      </c>
      <c r="Q1917">
        <v>5145</v>
      </c>
      <c r="R1917">
        <v>700</v>
      </c>
      <c r="S1917" t="b">
        <v>0</v>
      </c>
      <c r="T1917" t="s">
        <v>87</v>
      </c>
      <c r="U1917" t="b">
        <v>0</v>
      </c>
      <c r="V1917" t="s">
        <v>531</v>
      </c>
      <c r="W1917" s="1">
        <v>44679.800821759258</v>
      </c>
      <c r="X1917">
        <v>381</v>
      </c>
      <c r="Y1917">
        <v>54</v>
      </c>
      <c r="Z1917">
        <v>0</v>
      </c>
      <c r="AA1917">
        <v>54</v>
      </c>
      <c r="AB1917">
        <v>0</v>
      </c>
      <c r="AC1917">
        <v>6</v>
      </c>
      <c r="AD1917">
        <v>5</v>
      </c>
      <c r="AE1917">
        <v>0</v>
      </c>
      <c r="AF1917">
        <v>0</v>
      </c>
      <c r="AG1917">
        <v>0</v>
      </c>
      <c r="AH1917" t="s">
        <v>240</v>
      </c>
      <c r="AI1917" s="1">
        <v>44679.860520833332</v>
      </c>
      <c r="AJ1917">
        <v>294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5</v>
      </c>
      <c r="AQ1917">
        <v>0</v>
      </c>
      <c r="AR1917">
        <v>0</v>
      </c>
      <c r="AS1917">
        <v>0</v>
      </c>
      <c r="AT1917" t="s">
        <v>87</v>
      </c>
      <c r="AU1917" t="s">
        <v>87</v>
      </c>
      <c r="AV1917" t="s">
        <v>87</v>
      </c>
      <c r="AW1917" t="s">
        <v>87</v>
      </c>
      <c r="AX1917" t="s">
        <v>87</v>
      </c>
      <c r="AY1917" t="s">
        <v>87</v>
      </c>
      <c r="AZ1917" t="s">
        <v>87</v>
      </c>
      <c r="BA1917" t="s">
        <v>87</v>
      </c>
      <c r="BB1917" t="s">
        <v>87</v>
      </c>
      <c r="BC1917" t="s">
        <v>87</v>
      </c>
      <c r="BD1917" t="s">
        <v>87</v>
      </c>
      <c r="BE1917" t="s">
        <v>87</v>
      </c>
    </row>
    <row r="1918" spans="1:57" hidden="1" x14ac:dyDescent="0.45">
      <c r="A1918" t="s">
        <v>4069</v>
      </c>
      <c r="B1918" t="s">
        <v>79</v>
      </c>
      <c r="C1918" t="s">
        <v>4067</v>
      </c>
      <c r="D1918" t="s">
        <v>81</v>
      </c>
      <c r="E1918" s="2" t="str">
        <f>HYPERLINK("capsilon://?command=openfolder&amp;siteaddress=FAM.docvelocity-na8.net&amp;folderid=FXDB3DA554-6671-208E-94CE-5EA7C671E7AB","FX22047685")</f>
        <v>FX22047685</v>
      </c>
      <c r="F1918" t="s">
        <v>19</v>
      </c>
      <c r="G1918" t="s">
        <v>19</v>
      </c>
      <c r="H1918" t="s">
        <v>82</v>
      </c>
      <c r="I1918" t="s">
        <v>4070</v>
      </c>
      <c r="J1918">
        <v>59</v>
      </c>
      <c r="K1918" t="s">
        <v>84</v>
      </c>
      <c r="L1918" t="s">
        <v>85</v>
      </c>
      <c r="M1918" t="s">
        <v>86</v>
      </c>
      <c r="N1918">
        <v>2</v>
      </c>
      <c r="O1918" s="1">
        <v>44679.792939814812</v>
      </c>
      <c r="P1918" s="1">
        <v>44679.862245370372</v>
      </c>
      <c r="Q1918">
        <v>5587</v>
      </c>
      <c r="R1918">
        <v>401</v>
      </c>
      <c r="S1918" t="b">
        <v>0</v>
      </c>
      <c r="T1918" t="s">
        <v>87</v>
      </c>
      <c r="U1918" t="b">
        <v>0</v>
      </c>
      <c r="V1918" t="s">
        <v>531</v>
      </c>
      <c r="W1918" s="1">
        <v>44679.803761574076</v>
      </c>
      <c r="X1918">
        <v>253</v>
      </c>
      <c r="Y1918">
        <v>54</v>
      </c>
      <c r="Z1918">
        <v>0</v>
      </c>
      <c r="AA1918">
        <v>54</v>
      </c>
      <c r="AB1918">
        <v>0</v>
      </c>
      <c r="AC1918">
        <v>7</v>
      </c>
      <c r="AD1918">
        <v>5</v>
      </c>
      <c r="AE1918">
        <v>0</v>
      </c>
      <c r="AF1918">
        <v>0</v>
      </c>
      <c r="AG1918">
        <v>0</v>
      </c>
      <c r="AH1918" t="s">
        <v>240</v>
      </c>
      <c r="AI1918" s="1">
        <v>44679.862245370372</v>
      </c>
      <c r="AJ1918">
        <v>148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5</v>
      </c>
      <c r="AQ1918">
        <v>0</v>
      </c>
      <c r="AR1918">
        <v>0</v>
      </c>
      <c r="AS1918">
        <v>0</v>
      </c>
      <c r="AT1918" t="s">
        <v>87</v>
      </c>
      <c r="AU1918" t="s">
        <v>87</v>
      </c>
      <c r="AV1918" t="s">
        <v>87</v>
      </c>
      <c r="AW1918" t="s">
        <v>87</v>
      </c>
      <c r="AX1918" t="s">
        <v>87</v>
      </c>
      <c r="AY1918" t="s">
        <v>87</v>
      </c>
      <c r="AZ1918" t="s">
        <v>87</v>
      </c>
      <c r="BA1918" t="s">
        <v>87</v>
      </c>
      <c r="BB1918" t="s">
        <v>87</v>
      </c>
      <c r="BC1918" t="s">
        <v>87</v>
      </c>
      <c r="BD1918" t="s">
        <v>87</v>
      </c>
      <c r="BE1918" t="s">
        <v>87</v>
      </c>
    </row>
    <row r="1919" spans="1:57" hidden="1" x14ac:dyDescent="0.45">
      <c r="A1919" t="s">
        <v>4071</v>
      </c>
      <c r="B1919" t="s">
        <v>79</v>
      </c>
      <c r="C1919" t="s">
        <v>4067</v>
      </c>
      <c r="D1919" t="s">
        <v>81</v>
      </c>
      <c r="E1919" s="2" t="str">
        <f>HYPERLINK("capsilon://?command=openfolder&amp;siteaddress=FAM.docvelocity-na8.net&amp;folderid=FXDB3DA554-6671-208E-94CE-5EA7C671E7AB","FX22047685")</f>
        <v>FX22047685</v>
      </c>
      <c r="F1919" t="s">
        <v>19</v>
      </c>
      <c r="G1919" t="s">
        <v>19</v>
      </c>
      <c r="H1919" t="s">
        <v>82</v>
      </c>
      <c r="I1919" t="s">
        <v>4072</v>
      </c>
      <c r="J1919">
        <v>64</v>
      </c>
      <c r="K1919" t="s">
        <v>84</v>
      </c>
      <c r="L1919" t="s">
        <v>85</v>
      </c>
      <c r="M1919" t="s">
        <v>86</v>
      </c>
      <c r="N1919">
        <v>2</v>
      </c>
      <c r="O1919" s="1">
        <v>44679.79310185185</v>
      </c>
      <c r="P1919" s="1">
        <v>44679.868009259262</v>
      </c>
      <c r="Q1919">
        <v>5413</v>
      </c>
      <c r="R1919">
        <v>1059</v>
      </c>
      <c r="S1919" t="b">
        <v>0</v>
      </c>
      <c r="T1919" t="s">
        <v>87</v>
      </c>
      <c r="U1919" t="b">
        <v>0</v>
      </c>
      <c r="V1919" t="s">
        <v>315</v>
      </c>
      <c r="W1919" s="1">
        <v>44679.838333333333</v>
      </c>
      <c r="X1919">
        <v>515</v>
      </c>
      <c r="Y1919">
        <v>59</v>
      </c>
      <c r="Z1919">
        <v>0</v>
      </c>
      <c r="AA1919">
        <v>59</v>
      </c>
      <c r="AB1919">
        <v>0</v>
      </c>
      <c r="AC1919">
        <v>3</v>
      </c>
      <c r="AD1919">
        <v>5</v>
      </c>
      <c r="AE1919">
        <v>0</v>
      </c>
      <c r="AF1919">
        <v>0</v>
      </c>
      <c r="AG1919">
        <v>0</v>
      </c>
      <c r="AH1919" t="s">
        <v>240</v>
      </c>
      <c r="AI1919" s="1">
        <v>44679.868009259262</v>
      </c>
      <c r="AJ1919">
        <v>498</v>
      </c>
      <c r="AK1919">
        <v>5</v>
      </c>
      <c r="AL1919">
        <v>0</v>
      </c>
      <c r="AM1919">
        <v>5</v>
      </c>
      <c r="AN1919">
        <v>0</v>
      </c>
      <c r="AO1919">
        <v>5</v>
      </c>
      <c r="AP1919">
        <v>0</v>
      </c>
      <c r="AQ1919">
        <v>0</v>
      </c>
      <c r="AR1919">
        <v>0</v>
      </c>
      <c r="AS1919">
        <v>0</v>
      </c>
      <c r="AT1919" t="s">
        <v>87</v>
      </c>
      <c r="AU1919" t="s">
        <v>87</v>
      </c>
      <c r="AV1919" t="s">
        <v>87</v>
      </c>
      <c r="AW1919" t="s">
        <v>87</v>
      </c>
      <c r="AX1919" t="s">
        <v>87</v>
      </c>
      <c r="AY1919" t="s">
        <v>87</v>
      </c>
      <c r="AZ1919" t="s">
        <v>87</v>
      </c>
      <c r="BA1919" t="s">
        <v>87</v>
      </c>
      <c r="BB1919" t="s">
        <v>87</v>
      </c>
      <c r="BC1919" t="s">
        <v>87</v>
      </c>
      <c r="BD1919" t="s">
        <v>87</v>
      </c>
      <c r="BE1919" t="s">
        <v>87</v>
      </c>
    </row>
    <row r="1920" spans="1:57" hidden="1" x14ac:dyDescent="0.45">
      <c r="A1920" t="s">
        <v>4073</v>
      </c>
      <c r="B1920" t="s">
        <v>79</v>
      </c>
      <c r="C1920" t="s">
        <v>4067</v>
      </c>
      <c r="D1920" t="s">
        <v>81</v>
      </c>
      <c r="E1920" s="2" t="str">
        <f>HYPERLINK("capsilon://?command=openfolder&amp;siteaddress=FAM.docvelocity-na8.net&amp;folderid=FXDB3DA554-6671-208E-94CE-5EA7C671E7AB","FX22047685")</f>
        <v>FX22047685</v>
      </c>
      <c r="F1920" t="s">
        <v>19</v>
      </c>
      <c r="G1920" t="s">
        <v>19</v>
      </c>
      <c r="H1920" t="s">
        <v>82</v>
      </c>
      <c r="I1920" t="s">
        <v>4074</v>
      </c>
      <c r="J1920">
        <v>69</v>
      </c>
      <c r="K1920" t="s">
        <v>84</v>
      </c>
      <c r="L1920" t="s">
        <v>85</v>
      </c>
      <c r="M1920" t="s">
        <v>86</v>
      </c>
      <c r="N1920">
        <v>2</v>
      </c>
      <c r="O1920" s="1">
        <v>44679.793333333335</v>
      </c>
      <c r="P1920" s="1">
        <v>44679.968368055554</v>
      </c>
      <c r="Q1920">
        <v>14236</v>
      </c>
      <c r="R1920">
        <v>887</v>
      </c>
      <c r="S1920" t="b">
        <v>0</v>
      </c>
      <c r="T1920" t="s">
        <v>87</v>
      </c>
      <c r="U1920" t="b">
        <v>0</v>
      </c>
      <c r="V1920" t="s">
        <v>386</v>
      </c>
      <c r="W1920" s="1">
        <v>44679.839791666665</v>
      </c>
      <c r="X1920">
        <v>603</v>
      </c>
      <c r="Y1920">
        <v>64</v>
      </c>
      <c r="Z1920">
        <v>0</v>
      </c>
      <c r="AA1920">
        <v>64</v>
      </c>
      <c r="AB1920">
        <v>0</v>
      </c>
      <c r="AC1920">
        <v>7</v>
      </c>
      <c r="AD1920">
        <v>5</v>
      </c>
      <c r="AE1920">
        <v>0</v>
      </c>
      <c r="AF1920">
        <v>0</v>
      </c>
      <c r="AG1920">
        <v>0</v>
      </c>
      <c r="AH1920" t="s">
        <v>299</v>
      </c>
      <c r="AI1920" s="1">
        <v>44679.968368055554</v>
      </c>
      <c r="AJ1920">
        <v>279</v>
      </c>
      <c r="AK1920">
        <v>1</v>
      </c>
      <c r="AL1920">
        <v>0</v>
      </c>
      <c r="AM1920">
        <v>1</v>
      </c>
      <c r="AN1920">
        <v>0</v>
      </c>
      <c r="AO1920">
        <v>1</v>
      </c>
      <c r="AP1920">
        <v>4</v>
      </c>
      <c r="AQ1920">
        <v>0</v>
      </c>
      <c r="AR1920">
        <v>0</v>
      </c>
      <c r="AS1920">
        <v>0</v>
      </c>
      <c r="AT1920" t="s">
        <v>87</v>
      </c>
      <c r="AU1920" t="s">
        <v>87</v>
      </c>
      <c r="AV1920" t="s">
        <v>87</v>
      </c>
      <c r="AW1920" t="s">
        <v>87</v>
      </c>
      <c r="AX1920" t="s">
        <v>87</v>
      </c>
      <c r="AY1920" t="s">
        <v>87</v>
      </c>
      <c r="AZ1920" t="s">
        <v>87</v>
      </c>
      <c r="BA1920" t="s">
        <v>87</v>
      </c>
      <c r="BB1920" t="s">
        <v>87</v>
      </c>
      <c r="BC1920" t="s">
        <v>87</v>
      </c>
      <c r="BD1920" t="s">
        <v>87</v>
      </c>
      <c r="BE1920" t="s">
        <v>87</v>
      </c>
    </row>
    <row r="1921" spans="1:57" hidden="1" x14ac:dyDescent="0.45">
      <c r="A1921" t="s">
        <v>4075</v>
      </c>
      <c r="B1921" t="s">
        <v>79</v>
      </c>
      <c r="C1921" t="s">
        <v>3686</v>
      </c>
      <c r="D1921" t="s">
        <v>81</v>
      </c>
      <c r="E1921" s="2" t="str">
        <f>HYPERLINK("capsilon://?command=openfolder&amp;siteaddress=FAM.docvelocity-na8.net&amp;folderid=FX26FC8B8D-9ED4-0DED-41CA-ADEC9D7261AF","FX220410339")</f>
        <v>FX220410339</v>
      </c>
      <c r="F1921" t="s">
        <v>19</v>
      </c>
      <c r="G1921" t="s">
        <v>19</v>
      </c>
      <c r="H1921" t="s">
        <v>82</v>
      </c>
      <c r="I1921" t="s">
        <v>4076</v>
      </c>
      <c r="J1921">
        <v>514</v>
      </c>
      <c r="K1921" t="s">
        <v>84</v>
      </c>
      <c r="L1921" t="s">
        <v>85</v>
      </c>
      <c r="M1921" t="s">
        <v>86</v>
      </c>
      <c r="N1921">
        <v>1</v>
      </c>
      <c r="O1921" s="1">
        <v>44679.793796296297</v>
      </c>
      <c r="P1921" s="1">
        <v>44679.857233796298</v>
      </c>
      <c r="Q1921">
        <v>3860</v>
      </c>
      <c r="R1921">
        <v>1621</v>
      </c>
      <c r="S1921" t="b">
        <v>0</v>
      </c>
      <c r="T1921" t="s">
        <v>87</v>
      </c>
      <c r="U1921" t="b">
        <v>0</v>
      </c>
      <c r="V1921" t="s">
        <v>315</v>
      </c>
      <c r="W1921" s="1">
        <v>44679.857233796298</v>
      </c>
      <c r="X1921">
        <v>1533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514</v>
      </c>
      <c r="AE1921">
        <v>463</v>
      </c>
      <c r="AF1921">
        <v>0</v>
      </c>
      <c r="AG1921">
        <v>12</v>
      </c>
      <c r="AH1921" t="s">
        <v>87</v>
      </c>
      <c r="AI1921" t="s">
        <v>87</v>
      </c>
      <c r="AJ1921" t="s">
        <v>87</v>
      </c>
      <c r="AK1921" t="s">
        <v>87</v>
      </c>
      <c r="AL1921" t="s">
        <v>87</v>
      </c>
      <c r="AM1921" t="s">
        <v>87</v>
      </c>
      <c r="AN1921" t="s">
        <v>87</v>
      </c>
      <c r="AO1921" t="s">
        <v>87</v>
      </c>
      <c r="AP1921" t="s">
        <v>87</v>
      </c>
      <c r="AQ1921" t="s">
        <v>87</v>
      </c>
      <c r="AR1921" t="s">
        <v>87</v>
      </c>
      <c r="AS1921" t="s">
        <v>87</v>
      </c>
      <c r="AT1921" t="s">
        <v>87</v>
      </c>
      <c r="AU1921" t="s">
        <v>87</v>
      </c>
      <c r="AV1921" t="s">
        <v>87</v>
      </c>
      <c r="AW1921" t="s">
        <v>87</v>
      </c>
      <c r="AX1921" t="s">
        <v>87</v>
      </c>
      <c r="AY1921" t="s">
        <v>87</v>
      </c>
      <c r="AZ1921" t="s">
        <v>87</v>
      </c>
      <c r="BA1921" t="s">
        <v>87</v>
      </c>
      <c r="BB1921" t="s">
        <v>87</v>
      </c>
      <c r="BC1921" t="s">
        <v>87</v>
      </c>
      <c r="BD1921" t="s">
        <v>87</v>
      </c>
      <c r="BE1921" t="s">
        <v>87</v>
      </c>
    </row>
    <row r="1922" spans="1:57" hidden="1" x14ac:dyDescent="0.45">
      <c r="A1922" t="s">
        <v>4077</v>
      </c>
      <c r="B1922" t="s">
        <v>79</v>
      </c>
      <c r="C1922" t="s">
        <v>4067</v>
      </c>
      <c r="D1922" t="s">
        <v>81</v>
      </c>
      <c r="E1922" s="2" t="str">
        <f>HYPERLINK("capsilon://?command=openfolder&amp;siteaddress=FAM.docvelocity-na8.net&amp;folderid=FXDB3DA554-6671-208E-94CE-5EA7C671E7AB","FX22047685")</f>
        <v>FX22047685</v>
      </c>
      <c r="F1922" t="s">
        <v>19</v>
      </c>
      <c r="G1922" t="s">
        <v>19</v>
      </c>
      <c r="H1922" t="s">
        <v>82</v>
      </c>
      <c r="I1922" t="s">
        <v>4078</v>
      </c>
      <c r="J1922">
        <v>28</v>
      </c>
      <c r="K1922" t="s">
        <v>84</v>
      </c>
      <c r="L1922" t="s">
        <v>85</v>
      </c>
      <c r="M1922" t="s">
        <v>86</v>
      </c>
      <c r="N1922">
        <v>2</v>
      </c>
      <c r="O1922" s="1">
        <v>44679.794016203705</v>
      </c>
      <c r="P1922" s="1">
        <v>44679.975243055553</v>
      </c>
      <c r="Q1922">
        <v>14960</v>
      </c>
      <c r="R1922">
        <v>698</v>
      </c>
      <c r="S1922" t="b">
        <v>0</v>
      </c>
      <c r="T1922" t="s">
        <v>87</v>
      </c>
      <c r="U1922" t="b">
        <v>0</v>
      </c>
      <c r="V1922" t="s">
        <v>386</v>
      </c>
      <c r="W1922" s="1">
        <v>44679.845104166663</v>
      </c>
      <c r="X1922">
        <v>458</v>
      </c>
      <c r="Y1922">
        <v>21</v>
      </c>
      <c r="Z1922">
        <v>0</v>
      </c>
      <c r="AA1922">
        <v>21</v>
      </c>
      <c r="AB1922">
        <v>0</v>
      </c>
      <c r="AC1922">
        <v>0</v>
      </c>
      <c r="AD1922">
        <v>7</v>
      </c>
      <c r="AE1922">
        <v>0</v>
      </c>
      <c r="AF1922">
        <v>0</v>
      </c>
      <c r="AG1922">
        <v>0</v>
      </c>
      <c r="AH1922" t="s">
        <v>299</v>
      </c>
      <c r="AI1922" s="1">
        <v>44679.975243055553</v>
      </c>
      <c r="AJ1922">
        <v>235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7</v>
      </c>
      <c r="AQ1922">
        <v>0</v>
      </c>
      <c r="AR1922">
        <v>0</v>
      </c>
      <c r="AS1922">
        <v>0</v>
      </c>
      <c r="AT1922" t="s">
        <v>87</v>
      </c>
      <c r="AU1922" t="s">
        <v>87</v>
      </c>
      <c r="AV1922" t="s">
        <v>87</v>
      </c>
      <c r="AW1922" t="s">
        <v>87</v>
      </c>
      <c r="AX1922" t="s">
        <v>87</v>
      </c>
      <c r="AY1922" t="s">
        <v>87</v>
      </c>
      <c r="AZ1922" t="s">
        <v>87</v>
      </c>
      <c r="BA1922" t="s">
        <v>87</v>
      </c>
      <c r="BB1922" t="s">
        <v>87</v>
      </c>
      <c r="BC1922" t="s">
        <v>87</v>
      </c>
      <c r="BD1922" t="s">
        <v>87</v>
      </c>
      <c r="BE1922" t="s">
        <v>87</v>
      </c>
    </row>
    <row r="1923" spans="1:57" hidden="1" x14ac:dyDescent="0.45">
      <c r="A1923" t="s">
        <v>4079</v>
      </c>
      <c r="B1923" t="s">
        <v>79</v>
      </c>
      <c r="C1923" t="s">
        <v>4067</v>
      </c>
      <c r="D1923" t="s">
        <v>81</v>
      </c>
      <c r="E1923" s="2" t="str">
        <f>HYPERLINK("capsilon://?command=openfolder&amp;siteaddress=FAM.docvelocity-na8.net&amp;folderid=FXDB3DA554-6671-208E-94CE-5EA7C671E7AB","FX22047685")</f>
        <v>FX22047685</v>
      </c>
      <c r="F1923" t="s">
        <v>19</v>
      </c>
      <c r="G1923" t="s">
        <v>19</v>
      </c>
      <c r="H1923" t="s">
        <v>82</v>
      </c>
      <c r="I1923" t="s">
        <v>4080</v>
      </c>
      <c r="J1923">
        <v>28</v>
      </c>
      <c r="K1923" t="s">
        <v>84</v>
      </c>
      <c r="L1923" t="s">
        <v>85</v>
      </c>
      <c r="M1923" t="s">
        <v>86</v>
      </c>
      <c r="N1923">
        <v>2</v>
      </c>
      <c r="O1923" s="1">
        <v>44679.794236111113</v>
      </c>
      <c r="P1923" s="1">
        <v>44679.979756944442</v>
      </c>
      <c r="Q1923">
        <v>15241</v>
      </c>
      <c r="R1923">
        <v>788</v>
      </c>
      <c r="S1923" t="b">
        <v>0</v>
      </c>
      <c r="T1923" t="s">
        <v>87</v>
      </c>
      <c r="U1923" t="b">
        <v>0</v>
      </c>
      <c r="V1923" t="s">
        <v>386</v>
      </c>
      <c r="W1923" s="1">
        <v>44679.849062499998</v>
      </c>
      <c r="X1923">
        <v>341</v>
      </c>
      <c r="Y1923">
        <v>21</v>
      </c>
      <c r="Z1923">
        <v>0</v>
      </c>
      <c r="AA1923">
        <v>21</v>
      </c>
      <c r="AB1923">
        <v>0</v>
      </c>
      <c r="AC1923">
        <v>3</v>
      </c>
      <c r="AD1923">
        <v>7</v>
      </c>
      <c r="AE1923">
        <v>0</v>
      </c>
      <c r="AF1923">
        <v>0</v>
      </c>
      <c r="AG1923">
        <v>0</v>
      </c>
      <c r="AH1923" t="s">
        <v>200</v>
      </c>
      <c r="AI1923" s="1">
        <v>44679.979756944442</v>
      </c>
      <c r="AJ1923">
        <v>447</v>
      </c>
      <c r="AK1923">
        <v>2</v>
      </c>
      <c r="AL1923">
        <v>0</v>
      </c>
      <c r="AM1923">
        <v>2</v>
      </c>
      <c r="AN1923">
        <v>0</v>
      </c>
      <c r="AO1923">
        <v>1</v>
      </c>
      <c r="AP1923">
        <v>5</v>
      </c>
      <c r="AQ1923">
        <v>0</v>
      </c>
      <c r="AR1923">
        <v>0</v>
      </c>
      <c r="AS1923">
        <v>0</v>
      </c>
      <c r="AT1923" t="s">
        <v>87</v>
      </c>
      <c r="AU1923" t="s">
        <v>87</v>
      </c>
      <c r="AV1923" t="s">
        <v>87</v>
      </c>
      <c r="AW1923" t="s">
        <v>87</v>
      </c>
      <c r="AX1923" t="s">
        <v>87</v>
      </c>
      <c r="AY1923" t="s">
        <v>87</v>
      </c>
      <c r="AZ1923" t="s">
        <v>87</v>
      </c>
      <c r="BA1923" t="s">
        <v>87</v>
      </c>
      <c r="BB1923" t="s">
        <v>87</v>
      </c>
      <c r="BC1923" t="s">
        <v>87</v>
      </c>
      <c r="BD1923" t="s">
        <v>87</v>
      </c>
      <c r="BE1923" t="s">
        <v>87</v>
      </c>
    </row>
    <row r="1924" spans="1:57" hidden="1" x14ac:dyDescent="0.45">
      <c r="A1924" t="s">
        <v>4081</v>
      </c>
      <c r="B1924" t="s">
        <v>79</v>
      </c>
      <c r="C1924" t="s">
        <v>4067</v>
      </c>
      <c r="D1924" t="s">
        <v>81</v>
      </c>
      <c r="E1924" s="2" t="str">
        <f>HYPERLINK("capsilon://?command=openfolder&amp;siteaddress=FAM.docvelocity-na8.net&amp;folderid=FXDB3DA554-6671-208E-94CE-5EA7C671E7AB","FX22047685")</f>
        <v>FX22047685</v>
      </c>
      <c r="F1924" t="s">
        <v>19</v>
      </c>
      <c r="G1924" t="s">
        <v>19</v>
      </c>
      <c r="H1924" t="s">
        <v>82</v>
      </c>
      <c r="I1924" t="s">
        <v>4082</v>
      </c>
      <c r="J1924">
        <v>28</v>
      </c>
      <c r="K1924" t="s">
        <v>84</v>
      </c>
      <c r="L1924" t="s">
        <v>85</v>
      </c>
      <c r="M1924" t="s">
        <v>86</v>
      </c>
      <c r="N1924">
        <v>2</v>
      </c>
      <c r="O1924" s="1">
        <v>44679.794432870367</v>
      </c>
      <c r="P1924" s="1">
        <v>44679.978020833332</v>
      </c>
      <c r="Q1924">
        <v>15372</v>
      </c>
      <c r="R1924">
        <v>490</v>
      </c>
      <c r="S1924" t="b">
        <v>0</v>
      </c>
      <c r="T1924" t="s">
        <v>87</v>
      </c>
      <c r="U1924" t="b">
        <v>0</v>
      </c>
      <c r="V1924" t="s">
        <v>386</v>
      </c>
      <c r="W1924" s="1">
        <v>44679.851979166669</v>
      </c>
      <c r="X1924">
        <v>251</v>
      </c>
      <c r="Y1924">
        <v>21</v>
      </c>
      <c r="Z1924">
        <v>0</v>
      </c>
      <c r="AA1924">
        <v>21</v>
      </c>
      <c r="AB1924">
        <v>0</v>
      </c>
      <c r="AC1924">
        <v>0</v>
      </c>
      <c r="AD1924">
        <v>7</v>
      </c>
      <c r="AE1924">
        <v>0</v>
      </c>
      <c r="AF1924">
        <v>0</v>
      </c>
      <c r="AG1924">
        <v>0</v>
      </c>
      <c r="AH1924" t="s">
        <v>299</v>
      </c>
      <c r="AI1924" s="1">
        <v>44679.978020833332</v>
      </c>
      <c r="AJ1924">
        <v>239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7</v>
      </c>
      <c r="AQ1924">
        <v>0</v>
      </c>
      <c r="AR1924">
        <v>0</v>
      </c>
      <c r="AS1924">
        <v>0</v>
      </c>
      <c r="AT1924" t="s">
        <v>87</v>
      </c>
      <c r="AU1924" t="s">
        <v>87</v>
      </c>
      <c r="AV1924" t="s">
        <v>87</v>
      </c>
      <c r="AW1924" t="s">
        <v>87</v>
      </c>
      <c r="AX1924" t="s">
        <v>87</v>
      </c>
      <c r="AY1924" t="s">
        <v>87</v>
      </c>
      <c r="AZ1924" t="s">
        <v>87</v>
      </c>
      <c r="BA1924" t="s">
        <v>87</v>
      </c>
      <c r="BB1924" t="s">
        <v>87</v>
      </c>
      <c r="BC1924" t="s">
        <v>87</v>
      </c>
      <c r="BD1924" t="s">
        <v>87</v>
      </c>
      <c r="BE1924" t="s">
        <v>87</v>
      </c>
    </row>
    <row r="1925" spans="1:57" hidden="1" x14ac:dyDescent="0.45">
      <c r="A1925" t="s">
        <v>4083</v>
      </c>
      <c r="B1925" t="s">
        <v>79</v>
      </c>
      <c r="C1925" t="s">
        <v>4067</v>
      </c>
      <c r="D1925" t="s">
        <v>81</v>
      </c>
      <c r="E1925" s="2" t="str">
        <f>HYPERLINK("capsilon://?command=openfolder&amp;siteaddress=FAM.docvelocity-na8.net&amp;folderid=FXDB3DA554-6671-208E-94CE-5EA7C671E7AB","FX22047685")</f>
        <v>FX22047685</v>
      </c>
      <c r="F1925" t="s">
        <v>19</v>
      </c>
      <c r="G1925" t="s">
        <v>19</v>
      </c>
      <c r="H1925" t="s">
        <v>82</v>
      </c>
      <c r="I1925" t="s">
        <v>4084</v>
      </c>
      <c r="J1925">
        <v>28</v>
      </c>
      <c r="K1925" t="s">
        <v>84</v>
      </c>
      <c r="L1925" t="s">
        <v>85</v>
      </c>
      <c r="M1925" t="s">
        <v>86</v>
      </c>
      <c r="N1925">
        <v>2</v>
      </c>
      <c r="O1925" s="1">
        <v>44679.79446759259</v>
      </c>
      <c r="P1925" s="1">
        <v>44679.979629629626</v>
      </c>
      <c r="Q1925">
        <v>15684</v>
      </c>
      <c r="R1925">
        <v>314</v>
      </c>
      <c r="S1925" t="b">
        <v>0</v>
      </c>
      <c r="T1925" t="s">
        <v>87</v>
      </c>
      <c r="U1925" t="b">
        <v>0</v>
      </c>
      <c r="V1925" t="s">
        <v>386</v>
      </c>
      <c r="W1925" s="1">
        <v>44679.854016203702</v>
      </c>
      <c r="X1925">
        <v>176</v>
      </c>
      <c r="Y1925">
        <v>21</v>
      </c>
      <c r="Z1925">
        <v>0</v>
      </c>
      <c r="AA1925">
        <v>21</v>
      </c>
      <c r="AB1925">
        <v>0</v>
      </c>
      <c r="AC1925">
        <v>1</v>
      </c>
      <c r="AD1925">
        <v>7</v>
      </c>
      <c r="AE1925">
        <v>0</v>
      </c>
      <c r="AF1925">
        <v>0</v>
      </c>
      <c r="AG1925">
        <v>0</v>
      </c>
      <c r="AH1925" t="s">
        <v>299</v>
      </c>
      <c r="AI1925" s="1">
        <v>44679.979629629626</v>
      </c>
      <c r="AJ1925">
        <v>138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7</v>
      </c>
      <c r="AQ1925">
        <v>0</v>
      </c>
      <c r="AR1925">
        <v>0</v>
      </c>
      <c r="AS1925">
        <v>0</v>
      </c>
      <c r="AT1925" t="s">
        <v>87</v>
      </c>
      <c r="AU1925" t="s">
        <v>87</v>
      </c>
      <c r="AV1925" t="s">
        <v>87</v>
      </c>
      <c r="AW1925" t="s">
        <v>87</v>
      </c>
      <c r="AX1925" t="s">
        <v>87</v>
      </c>
      <c r="AY1925" t="s">
        <v>87</v>
      </c>
      <c r="AZ1925" t="s">
        <v>87</v>
      </c>
      <c r="BA1925" t="s">
        <v>87</v>
      </c>
      <c r="BB1925" t="s">
        <v>87</v>
      </c>
      <c r="BC1925" t="s">
        <v>87</v>
      </c>
      <c r="BD1925" t="s">
        <v>87</v>
      </c>
      <c r="BE1925" t="s">
        <v>87</v>
      </c>
    </row>
    <row r="1926" spans="1:57" hidden="1" x14ac:dyDescent="0.45">
      <c r="A1926" t="s">
        <v>4085</v>
      </c>
      <c r="B1926" t="s">
        <v>79</v>
      </c>
      <c r="C1926" t="s">
        <v>4067</v>
      </c>
      <c r="D1926" t="s">
        <v>81</v>
      </c>
      <c r="E1926" s="2" t="str">
        <f>HYPERLINK("capsilon://?command=openfolder&amp;siteaddress=FAM.docvelocity-na8.net&amp;folderid=FXDB3DA554-6671-208E-94CE-5EA7C671E7AB","FX22047685")</f>
        <v>FX22047685</v>
      </c>
      <c r="F1926" t="s">
        <v>19</v>
      </c>
      <c r="G1926" t="s">
        <v>19</v>
      </c>
      <c r="H1926" t="s">
        <v>82</v>
      </c>
      <c r="I1926" t="s">
        <v>4086</v>
      </c>
      <c r="J1926">
        <v>0</v>
      </c>
      <c r="K1926" t="s">
        <v>84</v>
      </c>
      <c r="L1926" t="s">
        <v>85</v>
      </c>
      <c r="M1926" t="s">
        <v>86</v>
      </c>
      <c r="N1926">
        <v>2</v>
      </c>
      <c r="O1926" s="1">
        <v>44679.794861111113</v>
      </c>
      <c r="P1926" s="1">
        <v>44679.984351851854</v>
      </c>
      <c r="Q1926">
        <v>15658</v>
      </c>
      <c r="R1926">
        <v>714</v>
      </c>
      <c r="S1926" t="b">
        <v>0</v>
      </c>
      <c r="T1926" t="s">
        <v>87</v>
      </c>
      <c r="U1926" t="b">
        <v>0</v>
      </c>
      <c r="V1926" t="s">
        <v>386</v>
      </c>
      <c r="W1926" s="1">
        <v>44679.857581018521</v>
      </c>
      <c r="X1926">
        <v>307</v>
      </c>
      <c r="Y1926">
        <v>52</v>
      </c>
      <c r="Z1926">
        <v>0</v>
      </c>
      <c r="AA1926">
        <v>52</v>
      </c>
      <c r="AB1926">
        <v>0</v>
      </c>
      <c r="AC1926">
        <v>12</v>
      </c>
      <c r="AD1926">
        <v>-52</v>
      </c>
      <c r="AE1926">
        <v>0</v>
      </c>
      <c r="AF1926">
        <v>0</v>
      </c>
      <c r="AG1926">
        <v>0</v>
      </c>
      <c r="AH1926" t="s">
        <v>299</v>
      </c>
      <c r="AI1926" s="1">
        <v>44679.984351851854</v>
      </c>
      <c r="AJ1926">
        <v>407</v>
      </c>
      <c r="AK1926">
        <v>1</v>
      </c>
      <c r="AL1926">
        <v>0</v>
      </c>
      <c r="AM1926">
        <v>1</v>
      </c>
      <c r="AN1926">
        <v>0</v>
      </c>
      <c r="AO1926">
        <v>1</v>
      </c>
      <c r="AP1926">
        <v>-53</v>
      </c>
      <c r="AQ1926">
        <v>0</v>
      </c>
      <c r="AR1926">
        <v>0</v>
      </c>
      <c r="AS1926">
        <v>0</v>
      </c>
      <c r="AT1926" t="s">
        <v>87</v>
      </c>
      <c r="AU1926" t="s">
        <v>87</v>
      </c>
      <c r="AV1926" t="s">
        <v>87</v>
      </c>
      <c r="AW1926" t="s">
        <v>87</v>
      </c>
      <c r="AX1926" t="s">
        <v>87</v>
      </c>
      <c r="AY1926" t="s">
        <v>87</v>
      </c>
      <c r="AZ1926" t="s">
        <v>87</v>
      </c>
      <c r="BA1926" t="s">
        <v>87</v>
      </c>
      <c r="BB1926" t="s">
        <v>87</v>
      </c>
      <c r="BC1926" t="s">
        <v>87</v>
      </c>
      <c r="BD1926" t="s">
        <v>87</v>
      </c>
      <c r="BE1926" t="s">
        <v>87</v>
      </c>
    </row>
    <row r="1927" spans="1:57" hidden="1" x14ac:dyDescent="0.45">
      <c r="A1927" t="s">
        <v>4087</v>
      </c>
      <c r="B1927" t="s">
        <v>79</v>
      </c>
      <c r="C1927" t="s">
        <v>4088</v>
      </c>
      <c r="D1927" t="s">
        <v>81</v>
      </c>
      <c r="E1927" s="2" t="str">
        <f>HYPERLINK("capsilon://?command=openfolder&amp;siteaddress=FAM.docvelocity-na8.net&amp;folderid=FXEE8F9BE8-0863-3D20-04E5-63A94D2E2FAF","FX22034086")</f>
        <v>FX22034086</v>
      </c>
      <c r="F1927" t="s">
        <v>19</v>
      </c>
      <c r="G1927" t="s">
        <v>19</v>
      </c>
      <c r="H1927" t="s">
        <v>82</v>
      </c>
      <c r="I1927" t="s">
        <v>4089</v>
      </c>
      <c r="J1927">
        <v>233</v>
      </c>
      <c r="K1927" t="s">
        <v>84</v>
      </c>
      <c r="L1927" t="s">
        <v>85</v>
      </c>
      <c r="M1927" t="s">
        <v>86</v>
      </c>
      <c r="N1927">
        <v>1</v>
      </c>
      <c r="O1927" s="1">
        <v>44679.810891203706</v>
      </c>
      <c r="P1927" s="1">
        <v>44679.873611111114</v>
      </c>
      <c r="Q1927">
        <v>4404</v>
      </c>
      <c r="R1927">
        <v>1015</v>
      </c>
      <c r="S1927" t="b">
        <v>0</v>
      </c>
      <c r="T1927" t="s">
        <v>87</v>
      </c>
      <c r="U1927" t="b">
        <v>0</v>
      </c>
      <c r="V1927" t="s">
        <v>386</v>
      </c>
      <c r="W1927" s="1">
        <v>44679.873611111114</v>
      </c>
      <c r="X1927">
        <v>958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233</v>
      </c>
      <c r="AE1927">
        <v>197</v>
      </c>
      <c r="AF1927">
        <v>0</v>
      </c>
      <c r="AG1927">
        <v>8</v>
      </c>
      <c r="AH1927" t="s">
        <v>87</v>
      </c>
      <c r="AI1927" t="s">
        <v>87</v>
      </c>
      <c r="AJ1927" t="s">
        <v>87</v>
      </c>
      <c r="AK1927" t="s">
        <v>87</v>
      </c>
      <c r="AL1927" t="s">
        <v>87</v>
      </c>
      <c r="AM1927" t="s">
        <v>87</v>
      </c>
      <c r="AN1927" t="s">
        <v>87</v>
      </c>
      <c r="AO1927" t="s">
        <v>87</v>
      </c>
      <c r="AP1927" t="s">
        <v>87</v>
      </c>
      <c r="AQ1927" t="s">
        <v>87</v>
      </c>
      <c r="AR1927" t="s">
        <v>87</v>
      </c>
      <c r="AS1927" t="s">
        <v>87</v>
      </c>
      <c r="AT1927" t="s">
        <v>87</v>
      </c>
      <c r="AU1927" t="s">
        <v>87</v>
      </c>
      <c r="AV1927" t="s">
        <v>87</v>
      </c>
      <c r="AW1927" t="s">
        <v>87</v>
      </c>
      <c r="AX1927" t="s">
        <v>87</v>
      </c>
      <c r="AY1927" t="s">
        <v>87</v>
      </c>
      <c r="AZ1927" t="s">
        <v>87</v>
      </c>
      <c r="BA1927" t="s">
        <v>87</v>
      </c>
      <c r="BB1927" t="s">
        <v>87</v>
      </c>
      <c r="BC1927" t="s">
        <v>87</v>
      </c>
      <c r="BD1927" t="s">
        <v>87</v>
      </c>
      <c r="BE1927" t="s">
        <v>87</v>
      </c>
    </row>
    <row r="1928" spans="1:57" hidden="1" x14ac:dyDescent="0.45">
      <c r="A1928" t="s">
        <v>4090</v>
      </c>
      <c r="B1928" t="s">
        <v>79</v>
      </c>
      <c r="C1928" t="s">
        <v>4091</v>
      </c>
      <c r="D1928" t="s">
        <v>81</v>
      </c>
      <c r="E1928" s="2" t="str">
        <f>HYPERLINK("capsilon://?command=openfolder&amp;siteaddress=FAM.docvelocity-na8.net&amp;folderid=FXFE017144-6DE7-4BEB-9078-80AACC339422","FX22046222")</f>
        <v>FX22046222</v>
      </c>
      <c r="F1928" t="s">
        <v>19</v>
      </c>
      <c r="G1928" t="s">
        <v>19</v>
      </c>
      <c r="H1928" t="s">
        <v>82</v>
      </c>
      <c r="I1928" t="s">
        <v>4092</v>
      </c>
      <c r="J1928">
        <v>28</v>
      </c>
      <c r="K1928" t="s">
        <v>84</v>
      </c>
      <c r="L1928" t="s">
        <v>85</v>
      </c>
      <c r="M1928" t="s">
        <v>86</v>
      </c>
      <c r="N1928">
        <v>2</v>
      </c>
      <c r="O1928" s="1">
        <v>44679.814270833333</v>
      </c>
      <c r="P1928" s="1">
        <v>44679.98332175926</v>
      </c>
      <c r="Q1928">
        <v>14064</v>
      </c>
      <c r="R1928">
        <v>542</v>
      </c>
      <c r="S1928" t="b">
        <v>0</v>
      </c>
      <c r="T1928" t="s">
        <v>87</v>
      </c>
      <c r="U1928" t="b">
        <v>0</v>
      </c>
      <c r="V1928" t="s">
        <v>386</v>
      </c>
      <c r="W1928" s="1">
        <v>44679.860289351855</v>
      </c>
      <c r="X1928">
        <v>234</v>
      </c>
      <c r="Y1928">
        <v>21</v>
      </c>
      <c r="Z1928">
        <v>0</v>
      </c>
      <c r="AA1928">
        <v>21</v>
      </c>
      <c r="AB1928">
        <v>0</v>
      </c>
      <c r="AC1928">
        <v>1</v>
      </c>
      <c r="AD1928">
        <v>7</v>
      </c>
      <c r="AE1928">
        <v>0</v>
      </c>
      <c r="AF1928">
        <v>0</v>
      </c>
      <c r="AG1928">
        <v>0</v>
      </c>
      <c r="AH1928" t="s">
        <v>200</v>
      </c>
      <c r="AI1928" s="1">
        <v>44679.98332175926</v>
      </c>
      <c r="AJ1928">
        <v>308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7</v>
      </c>
      <c r="AQ1928">
        <v>0</v>
      </c>
      <c r="AR1928">
        <v>0</v>
      </c>
      <c r="AS1928">
        <v>0</v>
      </c>
      <c r="AT1928" t="s">
        <v>87</v>
      </c>
      <c r="AU1928" t="s">
        <v>87</v>
      </c>
      <c r="AV1928" t="s">
        <v>87</v>
      </c>
      <c r="AW1928" t="s">
        <v>87</v>
      </c>
      <c r="AX1928" t="s">
        <v>87</v>
      </c>
      <c r="AY1928" t="s">
        <v>87</v>
      </c>
      <c r="AZ1928" t="s">
        <v>87</v>
      </c>
      <c r="BA1928" t="s">
        <v>87</v>
      </c>
      <c r="BB1928" t="s">
        <v>87</v>
      </c>
      <c r="BC1928" t="s">
        <v>87</v>
      </c>
      <c r="BD1928" t="s">
        <v>87</v>
      </c>
      <c r="BE1928" t="s">
        <v>87</v>
      </c>
    </row>
    <row r="1929" spans="1:57" hidden="1" x14ac:dyDescent="0.45">
      <c r="A1929" t="s">
        <v>4093</v>
      </c>
      <c r="B1929" t="s">
        <v>79</v>
      </c>
      <c r="C1929" t="s">
        <v>4091</v>
      </c>
      <c r="D1929" t="s">
        <v>81</v>
      </c>
      <c r="E1929" s="2" t="str">
        <f>HYPERLINK("capsilon://?command=openfolder&amp;siteaddress=FAM.docvelocity-na8.net&amp;folderid=FXFE017144-6DE7-4BEB-9078-80AACC339422","FX22046222")</f>
        <v>FX22046222</v>
      </c>
      <c r="F1929" t="s">
        <v>19</v>
      </c>
      <c r="G1929" t="s">
        <v>19</v>
      </c>
      <c r="H1929" t="s">
        <v>82</v>
      </c>
      <c r="I1929" t="s">
        <v>4094</v>
      </c>
      <c r="J1929">
        <v>51</v>
      </c>
      <c r="K1929" t="s">
        <v>84</v>
      </c>
      <c r="L1929" t="s">
        <v>85</v>
      </c>
      <c r="M1929" t="s">
        <v>86</v>
      </c>
      <c r="N1929">
        <v>2</v>
      </c>
      <c r="O1929" s="1">
        <v>44679.814351851855</v>
      </c>
      <c r="P1929" s="1">
        <v>44679.985358796293</v>
      </c>
      <c r="Q1929">
        <v>14210</v>
      </c>
      <c r="R1929">
        <v>565</v>
      </c>
      <c r="S1929" t="b">
        <v>0</v>
      </c>
      <c r="T1929" t="s">
        <v>87</v>
      </c>
      <c r="U1929" t="b">
        <v>0</v>
      </c>
      <c r="V1929" t="s">
        <v>386</v>
      </c>
      <c r="W1929" s="1">
        <v>44679.878136574072</v>
      </c>
      <c r="X1929">
        <v>390</v>
      </c>
      <c r="Y1929">
        <v>51</v>
      </c>
      <c r="Z1929">
        <v>0</v>
      </c>
      <c r="AA1929">
        <v>51</v>
      </c>
      <c r="AB1929">
        <v>0</v>
      </c>
      <c r="AC1929">
        <v>10</v>
      </c>
      <c r="AD1929">
        <v>0</v>
      </c>
      <c r="AE1929">
        <v>0</v>
      </c>
      <c r="AF1929">
        <v>0</v>
      </c>
      <c r="AG1929">
        <v>0</v>
      </c>
      <c r="AH1929" t="s">
        <v>200</v>
      </c>
      <c r="AI1929" s="1">
        <v>44679.985358796293</v>
      </c>
      <c r="AJ1929">
        <v>175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 t="s">
        <v>87</v>
      </c>
      <c r="AU1929" t="s">
        <v>87</v>
      </c>
      <c r="AV1929" t="s">
        <v>87</v>
      </c>
      <c r="AW1929" t="s">
        <v>87</v>
      </c>
      <c r="AX1929" t="s">
        <v>87</v>
      </c>
      <c r="AY1929" t="s">
        <v>87</v>
      </c>
      <c r="AZ1929" t="s">
        <v>87</v>
      </c>
      <c r="BA1929" t="s">
        <v>87</v>
      </c>
      <c r="BB1929" t="s">
        <v>87</v>
      </c>
      <c r="BC1929" t="s">
        <v>87</v>
      </c>
      <c r="BD1929" t="s">
        <v>87</v>
      </c>
      <c r="BE1929" t="s">
        <v>87</v>
      </c>
    </row>
    <row r="1930" spans="1:57" hidden="1" x14ac:dyDescent="0.45">
      <c r="A1930" t="s">
        <v>4095</v>
      </c>
      <c r="B1930" t="s">
        <v>79</v>
      </c>
      <c r="C1930" t="s">
        <v>4091</v>
      </c>
      <c r="D1930" t="s">
        <v>81</v>
      </c>
      <c r="E1930" s="2" t="str">
        <f>HYPERLINK("capsilon://?command=openfolder&amp;siteaddress=FAM.docvelocity-na8.net&amp;folderid=FXFE017144-6DE7-4BEB-9078-80AACC339422","FX22046222")</f>
        <v>FX22046222</v>
      </c>
      <c r="F1930" t="s">
        <v>19</v>
      </c>
      <c r="G1930" t="s">
        <v>19</v>
      </c>
      <c r="H1930" t="s">
        <v>82</v>
      </c>
      <c r="I1930" t="s">
        <v>4096</v>
      </c>
      <c r="J1930">
        <v>56</v>
      </c>
      <c r="K1930" t="s">
        <v>84</v>
      </c>
      <c r="L1930" t="s">
        <v>85</v>
      </c>
      <c r="M1930" t="s">
        <v>86</v>
      </c>
      <c r="N1930">
        <v>2</v>
      </c>
      <c r="O1930" s="1">
        <v>44679.814409722225</v>
      </c>
      <c r="P1930" s="1">
        <v>44679.987986111111</v>
      </c>
      <c r="Q1930">
        <v>14398</v>
      </c>
      <c r="R1930">
        <v>599</v>
      </c>
      <c r="S1930" t="b">
        <v>0</v>
      </c>
      <c r="T1930" t="s">
        <v>87</v>
      </c>
      <c r="U1930" t="b">
        <v>0</v>
      </c>
      <c r="V1930" t="s">
        <v>386</v>
      </c>
      <c r="W1930" s="1">
        <v>44679.89503472222</v>
      </c>
      <c r="X1930">
        <v>285</v>
      </c>
      <c r="Y1930">
        <v>51</v>
      </c>
      <c r="Z1930">
        <v>0</v>
      </c>
      <c r="AA1930">
        <v>51</v>
      </c>
      <c r="AB1930">
        <v>0</v>
      </c>
      <c r="AC1930">
        <v>4</v>
      </c>
      <c r="AD1930">
        <v>5</v>
      </c>
      <c r="AE1930">
        <v>0</v>
      </c>
      <c r="AF1930">
        <v>0</v>
      </c>
      <c r="AG1930">
        <v>0</v>
      </c>
      <c r="AH1930" t="s">
        <v>299</v>
      </c>
      <c r="AI1930" s="1">
        <v>44679.987986111111</v>
      </c>
      <c r="AJ1930">
        <v>314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5</v>
      </c>
      <c r="AQ1930">
        <v>0</v>
      </c>
      <c r="AR1930">
        <v>0</v>
      </c>
      <c r="AS1930">
        <v>0</v>
      </c>
      <c r="AT1930" t="s">
        <v>87</v>
      </c>
      <c r="AU1930" t="s">
        <v>87</v>
      </c>
      <c r="AV1930" t="s">
        <v>87</v>
      </c>
      <c r="AW1930" t="s">
        <v>87</v>
      </c>
      <c r="AX1930" t="s">
        <v>87</v>
      </c>
      <c r="AY1930" t="s">
        <v>87</v>
      </c>
      <c r="AZ1930" t="s">
        <v>87</v>
      </c>
      <c r="BA1930" t="s">
        <v>87</v>
      </c>
      <c r="BB1930" t="s">
        <v>87</v>
      </c>
      <c r="BC1930" t="s">
        <v>87</v>
      </c>
      <c r="BD1930" t="s">
        <v>87</v>
      </c>
      <c r="BE1930" t="s">
        <v>87</v>
      </c>
    </row>
    <row r="1931" spans="1:57" hidden="1" x14ac:dyDescent="0.45">
      <c r="A1931" t="s">
        <v>4097</v>
      </c>
      <c r="B1931" t="s">
        <v>79</v>
      </c>
      <c r="C1931" t="s">
        <v>4098</v>
      </c>
      <c r="D1931" t="s">
        <v>81</v>
      </c>
      <c r="E1931" s="2" t="str">
        <f>HYPERLINK("capsilon://?command=openfolder&amp;siteaddress=FAM.docvelocity-na8.net&amp;folderid=FXB7AE2D7D-78C8-82B0-008E-1657420B91BD","FX2204810")</f>
        <v>FX2204810</v>
      </c>
      <c r="F1931" t="s">
        <v>19</v>
      </c>
      <c r="G1931" t="s">
        <v>19</v>
      </c>
      <c r="H1931" t="s">
        <v>82</v>
      </c>
      <c r="I1931" t="s">
        <v>4099</v>
      </c>
      <c r="J1931">
        <v>238</v>
      </c>
      <c r="K1931" t="s">
        <v>84</v>
      </c>
      <c r="L1931" t="s">
        <v>85</v>
      </c>
      <c r="M1931" t="s">
        <v>86</v>
      </c>
      <c r="N1931">
        <v>1</v>
      </c>
      <c r="O1931" s="1">
        <v>44655.861481481479</v>
      </c>
      <c r="P1931" s="1">
        <v>44655.93041666667</v>
      </c>
      <c r="Q1931">
        <v>4413</v>
      </c>
      <c r="R1931">
        <v>1543</v>
      </c>
      <c r="S1931" t="b">
        <v>0</v>
      </c>
      <c r="T1931" t="s">
        <v>87</v>
      </c>
      <c r="U1931" t="b">
        <v>0</v>
      </c>
      <c r="V1931" t="s">
        <v>245</v>
      </c>
      <c r="W1931" s="1">
        <v>44655.93041666667</v>
      </c>
      <c r="X1931">
        <v>1088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238</v>
      </c>
      <c r="AE1931">
        <v>205</v>
      </c>
      <c r="AF1931">
        <v>0</v>
      </c>
      <c r="AG1931">
        <v>12</v>
      </c>
      <c r="AH1931" t="s">
        <v>87</v>
      </c>
      <c r="AI1931" t="s">
        <v>87</v>
      </c>
      <c r="AJ1931" t="s">
        <v>87</v>
      </c>
      <c r="AK1931" t="s">
        <v>87</v>
      </c>
      <c r="AL1931" t="s">
        <v>87</v>
      </c>
      <c r="AM1931" t="s">
        <v>87</v>
      </c>
      <c r="AN1931" t="s">
        <v>87</v>
      </c>
      <c r="AO1931" t="s">
        <v>87</v>
      </c>
      <c r="AP1931" t="s">
        <v>87</v>
      </c>
      <c r="AQ1931" t="s">
        <v>87</v>
      </c>
      <c r="AR1931" t="s">
        <v>87</v>
      </c>
      <c r="AS1931" t="s">
        <v>87</v>
      </c>
      <c r="AT1931" t="s">
        <v>87</v>
      </c>
      <c r="AU1931" t="s">
        <v>87</v>
      </c>
      <c r="AV1931" t="s">
        <v>87</v>
      </c>
      <c r="AW1931" t="s">
        <v>87</v>
      </c>
      <c r="AX1931" t="s">
        <v>87</v>
      </c>
      <c r="AY1931" t="s">
        <v>87</v>
      </c>
      <c r="AZ1931" t="s">
        <v>87</v>
      </c>
      <c r="BA1931" t="s">
        <v>87</v>
      </c>
      <c r="BB1931" t="s">
        <v>87</v>
      </c>
      <c r="BC1931" t="s">
        <v>87</v>
      </c>
      <c r="BD1931" t="s">
        <v>87</v>
      </c>
      <c r="BE1931" t="s">
        <v>87</v>
      </c>
    </row>
    <row r="1932" spans="1:57" hidden="1" x14ac:dyDescent="0.45">
      <c r="A1932" t="s">
        <v>4100</v>
      </c>
      <c r="B1932" t="s">
        <v>79</v>
      </c>
      <c r="C1932" t="s">
        <v>904</v>
      </c>
      <c r="D1932" t="s">
        <v>81</v>
      </c>
      <c r="E1932" s="2" t="str">
        <f>HYPERLINK("capsilon://?command=openfolder&amp;siteaddress=FAM.docvelocity-na8.net&amp;folderid=FX6C06074E-72C9-8FF0-560A-526CFF46CBE3","FX2204920")</f>
        <v>FX2204920</v>
      </c>
      <c r="F1932" t="s">
        <v>19</v>
      </c>
      <c r="G1932" t="s">
        <v>19</v>
      </c>
      <c r="H1932" t="s">
        <v>82</v>
      </c>
      <c r="I1932" t="s">
        <v>3992</v>
      </c>
      <c r="J1932">
        <v>434</v>
      </c>
      <c r="K1932" t="s">
        <v>84</v>
      </c>
      <c r="L1932" t="s">
        <v>85</v>
      </c>
      <c r="M1932" t="s">
        <v>86</v>
      </c>
      <c r="N1932">
        <v>2</v>
      </c>
      <c r="O1932" s="1">
        <v>44655.86246527778</v>
      </c>
      <c r="P1932" s="1">
        <v>44655.934699074074</v>
      </c>
      <c r="Q1932">
        <v>3614</v>
      </c>
      <c r="R1932">
        <v>2627</v>
      </c>
      <c r="S1932" t="b">
        <v>0</v>
      </c>
      <c r="T1932" t="s">
        <v>87</v>
      </c>
      <c r="U1932" t="b">
        <v>1</v>
      </c>
      <c r="V1932" t="s">
        <v>315</v>
      </c>
      <c r="W1932" s="1">
        <v>44655.878333333334</v>
      </c>
      <c r="X1932">
        <v>1366</v>
      </c>
      <c r="Y1932">
        <v>366</v>
      </c>
      <c r="Z1932">
        <v>0</v>
      </c>
      <c r="AA1932">
        <v>366</v>
      </c>
      <c r="AB1932">
        <v>0</v>
      </c>
      <c r="AC1932">
        <v>48</v>
      </c>
      <c r="AD1932">
        <v>68</v>
      </c>
      <c r="AE1932">
        <v>0</v>
      </c>
      <c r="AF1932">
        <v>0</v>
      </c>
      <c r="AG1932">
        <v>0</v>
      </c>
      <c r="AH1932" t="s">
        <v>240</v>
      </c>
      <c r="AI1932" s="1">
        <v>44655.934699074074</v>
      </c>
      <c r="AJ1932">
        <v>1261</v>
      </c>
      <c r="AK1932">
        <v>5</v>
      </c>
      <c r="AL1932">
        <v>0</v>
      </c>
      <c r="AM1932">
        <v>5</v>
      </c>
      <c r="AN1932">
        <v>0</v>
      </c>
      <c r="AO1932">
        <v>5</v>
      </c>
      <c r="AP1932">
        <v>63</v>
      </c>
      <c r="AQ1932">
        <v>0</v>
      </c>
      <c r="AR1932">
        <v>0</v>
      </c>
      <c r="AS1932">
        <v>0</v>
      </c>
      <c r="AT1932" t="s">
        <v>87</v>
      </c>
      <c r="AU1932" t="s">
        <v>87</v>
      </c>
      <c r="AV1932" t="s">
        <v>87</v>
      </c>
      <c r="AW1932" t="s">
        <v>87</v>
      </c>
      <c r="AX1932" t="s">
        <v>87</v>
      </c>
      <c r="AY1932" t="s">
        <v>87</v>
      </c>
      <c r="AZ1932" t="s">
        <v>87</v>
      </c>
      <c r="BA1932" t="s">
        <v>87</v>
      </c>
      <c r="BB1932" t="s">
        <v>87</v>
      </c>
      <c r="BC1932" t="s">
        <v>87</v>
      </c>
      <c r="BD1932" t="s">
        <v>87</v>
      </c>
      <c r="BE1932" t="s">
        <v>87</v>
      </c>
    </row>
    <row r="1933" spans="1:57" hidden="1" x14ac:dyDescent="0.45">
      <c r="A1933" t="s">
        <v>4101</v>
      </c>
      <c r="B1933" t="s">
        <v>79</v>
      </c>
      <c r="C1933" t="s">
        <v>2500</v>
      </c>
      <c r="D1933" t="s">
        <v>81</v>
      </c>
      <c r="E1933" s="2" t="str">
        <f>HYPERLINK("capsilon://?command=openfolder&amp;siteaddress=FAM.docvelocity-na8.net&amp;folderid=FX3EF71CCD-7C20-9AF0-519C-CE99DC2B7485","FX220313830")</f>
        <v>FX220313830</v>
      </c>
      <c r="F1933" t="s">
        <v>19</v>
      </c>
      <c r="G1933" t="s">
        <v>19</v>
      </c>
      <c r="H1933" t="s">
        <v>82</v>
      </c>
      <c r="I1933" t="s">
        <v>4000</v>
      </c>
      <c r="J1933">
        <v>242</v>
      </c>
      <c r="K1933" t="s">
        <v>84</v>
      </c>
      <c r="L1933" t="s">
        <v>85</v>
      </c>
      <c r="M1933" t="s">
        <v>86</v>
      </c>
      <c r="N1933">
        <v>2</v>
      </c>
      <c r="O1933" s="1">
        <v>44655.865868055553</v>
      </c>
      <c r="P1933" s="1">
        <v>44655.945729166669</v>
      </c>
      <c r="Q1933">
        <v>5100</v>
      </c>
      <c r="R1933">
        <v>1800</v>
      </c>
      <c r="S1933" t="b">
        <v>0</v>
      </c>
      <c r="T1933" t="s">
        <v>87</v>
      </c>
      <c r="U1933" t="b">
        <v>1</v>
      </c>
      <c r="V1933" t="s">
        <v>322</v>
      </c>
      <c r="W1933" s="1">
        <v>44655.876099537039</v>
      </c>
      <c r="X1933">
        <v>848</v>
      </c>
      <c r="Y1933">
        <v>217</v>
      </c>
      <c r="Z1933">
        <v>0</v>
      </c>
      <c r="AA1933">
        <v>217</v>
      </c>
      <c r="AB1933">
        <v>0</v>
      </c>
      <c r="AC1933">
        <v>17</v>
      </c>
      <c r="AD1933">
        <v>25</v>
      </c>
      <c r="AE1933">
        <v>0</v>
      </c>
      <c r="AF1933">
        <v>0</v>
      </c>
      <c r="AG1933">
        <v>0</v>
      </c>
      <c r="AH1933" t="s">
        <v>240</v>
      </c>
      <c r="AI1933" s="1">
        <v>44655.945729166669</v>
      </c>
      <c r="AJ1933">
        <v>952</v>
      </c>
      <c r="AK1933">
        <v>3</v>
      </c>
      <c r="AL1933">
        <v>0</v>
      </c>
      <c r="AM1933">
        <v>3</v>
      </c>
      <c r="AN1933">
        <v>0</v>
      </c>
      <c r="AO1933">
        <v>3</v>
      </c>
      <c r="AP1933">
        <v>22</v>
      </c>
      <c r="AQ1933">
        <v>0</v>
      </c>
      <c r="AR1933">
        <v>0</v>
      </c>
      <c r="AS1933">
        <v>0</v>
      </c>
      <c r="AT1933" t="s">
        <v>87</v>
      </c>
      <c r="AU1933" t="s">
        <v>87</v>
      </c>
      <c r="AV1933" t="s">
        <v>87</v>
      </c>
      <c r="AW1933" t="s">
        <v>87</v>
      </c>
      <c r="AX1933" t="s">
        <v>87</v>
      </c>
      <c r="AY1933" t="s">
        <v>87</v>
      </c>
      <c r="AZ1933" t="s">
        <v>87</v>
      </c>
      <c r="BA1933" t="s">
        <v>87</v>
      </c>
      <c r="BB1933" t="s">
        <v>87</v>
      </c>
      <c r="BC1933" t="s">
        <v>87</v>
      </c>
      <c r="BD1933" t="s">
        <v>87</v>
      </c>
      <c r="BE1933" t="s">
        <v>87</v>
      </c>
    </row>
    <row r="1934" spans="1:57" hidden="1" x14ac:dyDescent="0.45">
      <c r="A1934" t="s">
        <v>4102</v>
      </c>
      <c r="B1934" t="s">
        <v>79</v>
      </c>
      <c r="C1934" t="s">
        <v>3686</v>
      </c>
      <c r="D1934" t="s">
        <v>81</v>
      </c>
      <c r="E1934" s="2" t="str">
        <f>HYPERLINK("capsilon://?command=openfolder&amp;siteaddress=FAM.docvelocity-na8.net&amp;folderid=FX26FC8B8D-9ED4-0DED-41CA-ADEC9D7261AF","FX220410339")</f>
        <v>FX220410339</v>
      </c>
      <c r="F1934" t="s">
        <v>19</v>
      </c>
      <c r="G1934" t="s">
        <v>19</v>
      </c>
      <c r="H1934" t="s">
        <v>82</v>
      </c>
      <c r="I1934" t="s">
        <v>4076</v>
      </c>
      <c r="J1934">
        <v>714</v>
      </c>
      <c r="K1934" t="s">
        <v>84</v>
      </c>
      <c r="L1934" t="s">
        <v>85</v>
      </c>
      <c r="M1934" t="s">
        <v>86</v>
      </c>
      <c r="N1934">
        <v>2</v>
      </c>
      <c r="O1934" s="1">
        <v>44679.858495370368</v>
      </c>
      <c r="P1934" s="1">
        <v>44679.946180555555</v>
      </c>
      <c r="Q1934">
        <v>1543</v>
      </c>
      <c r="R1934">
        <v>6033</v>
      </c>
      <c r="S1934" t="b">
        <v>0</v>
      </c>
      <c r="T1934" t="s">
        <v>87</v>
      </c>
      <c r="U1934" t="b">
        <v>1</v>
      </c>
      <c r="V1934" t="s">
        <v>315</v>
      </c>
      <c r="W1934" s="1">
        <v>44679.907858796294</v>
      </c>
      <c r="X1934">
        <v>3836</v>
      </c>
      <c r="Y1934">
        <v>560</v>
      </c>
      <c r="Z1934">
        <v>0</v>
      </c>
      <c r="AA1934">
        <v>560</v>
      </c>
      <c r="AB1934">
        <v>25</v>
      </c>
      <c r="AC1934">
        <v>178</v>
      </c>
      <c r="AD1934">
        <v>154</v>
      </c>
      <c r="AE1934">
        <v>0</v>
      </c>
      <c r="AF1934">
        <v>0</v>
      </c>
      <c r="AG1934">
        <v>0</v>
      </c>
      <c r="AH1934" t="s">
        <v>200</v>
      </c>
      <c r="AI1934" s="1">
        <v>44679.946180555555</v>
      </c>
      <c r="AJ1934">
        <v>2125</v>
      </c>
      <c r="AK1934">
        <v>27</v>
      </c>
      <c r="AL1934">
        <v>0</v>
      </c>
      <c r="AM1934">
        <v>27</v>
      </c>
      <c r="AN1934">
        <v>0</v>
      </c>
      <c r="AO1934">
        <v>27</v>
      </c>
      <c r="AP1934">
        <v>127</v>
      </c>
      <c r="AQ1934">
        <v>0</v>
      </c>
      <c r="AR1934">
        <v>0</v>
      </c>
      <c r="AS1934">
        <v>0</v>
      </c>
      <c r="AT1934" t="s">
        <v>87</v>
      </c>
      <c r="AU1934" t="s">
        <v>87</v>
      </c>
      <c r="AV1934" t="s">
        <v>87</v>
      </c>
      <c r="AW1934" t="s">
        <v>87</v>
      </c>
      <c r="AX1934" t="s">
        <v>87</v>
      </c>
      <c r="AY1934" t="s">
        <v>87</v>
      </c>
      <c r="AZ1934" t="s">
        <v>87</v>
      </c>
      <c r="BA1934" t="s">
        <v>87</v>
      </c>
      <c r="BB1934" t="s">
        <v>87</v>
      </c>
      <c r="BC1934" t="s">
        <v>87</v>
      </c>
      <c r="BD1934" t="s">
        <v>87</v>
      </c>
      <c r="BE1934" t="s">
        <v>87</v>
      </c>
    </row>
    <row r="1935" spans="1:57" hidden="1" x14ac:dyDescent="0.45">
      <c r="A1935" t="s">
        <v>4103</v>
      </c>
      <c r="B1935" t="s">
        <v>79</v>
      </c>
      <c r="C1935" t="s">
        <v>4088</v>
      </c>
      <c r="D1935" t="s">
        <v>81</v>
      </c>
      <c r="E1935" s="2" t="str">
        <f>HYPERLINK("capsilon://?command=openfolder&amp;siteaddress=FAM.docvelocity-na8.net&amp;folderid=FXEE8F9BE8-0863-3D20-04E5-63A94D2E2FAF","FX22034086")</f>
        <v>FX22034086</v>
      </c>
      <c r="F1935" t="s">
        <v>19</v>
      </c>
      <c r="G1935" t="s">
        <v>19</v>
      </c>
      <c r="H1935" t="s">
        <v>82</v>
      </c>
      <c r="I1935" t="s">
        <v>4089</v>
      </c>
      <c r="J1935">
        <v>313</v>
      </c>
      <c r="K1935" t="s">
        <v>84</v>
      </c>
      <c r="L1935" t="s">
        <v>85</v>
      </c>
      <c r="M1935" t="s">
        <v>86</v>
      </c>
      <c r="N1935">
        <v>2</v>
      </c>
      <c r="O1935" s="1">
        <v>44679.874583333331</v>
      </c>
      <c r="P1935" s="1">
        <v>44679.965138888889</v>
      </c>
      <c r="Q1935">
        <v>5071</v>
      </c>
      <c r="R1935">
        <v>2753</v>
      </c>
      <c r="S1935" t="b">
        <v>0</v>
      </c>
      <c r="T1935" t="s">
        <v>87</v>
      </c>
      <c r="U1935" t="b">
        <v>1</v>
      </c>
      <c r="V1935" t="s">
        <v>386</v>
      </c>
      <c r="W1935" s="1">
        <v>44679.891724537039</v>
      </c>
      <c r="X1935">
        <v>1173</v>
      </c>
      <c r="Y1935">
        <v>234</v>
      </c>
      <c r="Z1935">
        <v>0</v>
      </c>
      <c r="AA1935">
        <v>234</v>
      </c>
      <c r="AB1935">
        <v>52</v>
      </c>
      <c r="AC1935">
        <v>64</v>
      </c>
      <c r="AD1935">
        <v>79</v>
      </c>
      <c r="AE1935">
        <v>0</v>
      </c>
      <c r="AF1935">
        <v>0</v>
      </c>
      <c r="AG1935">
        <v>0</v>
      </c>
      <c r="AH1935" t="s">
        <v>299</v>
      </c>
      <c r="AI1935" s="1">
        <v>44679.965138888889</v>
      </c>
      <c r="AJ1935">
        <v>1531</v>
      </c>
      <c r="AK1935">
        <v>0</v>
      </c>
      <c r="AL1935">
        <v>0</v>
      </c>
      <c r="AM1935">
        <v>0</v>
      </c>
      <c r="AN1935">
        <v>52</v>
      </c>
      <c r="AO1935">
        <v>0</v>
      </c>
      <c r="AP1935">
        <v>79</v>
      </c>
      <c r="AQ1935">
        <v>0</v>
      </c>
      <c r="AR1935">
        <v>0</v>
      </c>
      <c r="AS1935">
        <v>0</v>
      </c>
      <c r="AT1935" t="s">
        <v>87</v>
      </c>
      <c r="AU1935" t="s">
        <v>87</v>
      </c>
      <c r="AV1935" t="s">
        <v>87</v>
      </c>
      <c r="AW1935" t="s">
        <v>87</v>
      </c>
      <c r="AX1935" t="s">
        <v>87</v>
      </c>
      <c r="AY1935" t="s">
        <v>87</v>
      </c>
      <c r="AZ1935" t="s">
        <v>87</v>
      </c>
      <c r="BA1935" t="s">
        <v>87</v>
      </c>
      <c r="BB1935" t="s">
        <v>87</v>
      </c>
      <c r="BC1935" t="s">
        <v>87</v>
      </c>
      <c r="BD1935" t="s">
        <v>87</v>
      </c>
      <c r="BE1935" t="s">
        <v>87</v>
      </c>
    </row>
    <row r="1936" spans="1:57" hidden="1" x14ac:dyDescent="0.45">
      <c r="A1936" t="s">
        <v>4104</v>
      </c>
      <c r="B1936" t="s">
        <v>79</v>
      </c>
      <c r="C1936" t="s">
        <v>4036</v>
      </c>
      <c r="D1936" t="s">
        <v>81</v>
      </c>
      <c r="E1936" s="2" t="str">
        <f>HYPERLINK("capsilon://?command=openfolder&amp;siteaddress=FAM.docvelocity-na8.net&amp;folderid=FXF9F3B325-3D91-B315-E789-474D64277011","FX220410648")</f>
        <v>FX220410648</v>
      </c>
      <c r="F1936" t="s">
        <v>19</v>
      </c>
      <c r="G1936" t="s">
        <v>19</v>
      </c>
      <c r="H1936" t="s">
        <v>82</v>
      </c>
      <c r="I1936" t="s">
        <v>4105</v>
      </c>
      <c r="J1936">
        <v>0</v>
      </c>
      <c r="K1936" t="s">
        <v>84</v>
      </c>
      <c r="L1936" t="s">
        <v>85</v>
      </c>
      <c r="M1936" t="s">
        <v>86</v>
      </c>
      <c r="N1936">
        <v>2</v>
      </c>
      <c r="O1936" s="1">
        <v>44679.882534722223</v>
      </c>
      <c r="P1936" s="1">
        <v>44679.987523148149</v>
      </c>
      <c r="Q1936">
        <v>8419</v>
      </c>
      <c r="R1936">
        <v>652</v>
      </c>
      <c r="S1936" t="b">
        <v>0</v>
      </c>
      <c r="T1936" t="s">
        <v>87</v>
      </c>
      <c r="U1936" t="b">
        <v>0</v>
      </c>
      <c r="V1936" t="s">
        <v>386</v>
      </c>
      <c r="W1936" s="1">
        <v>44679.900439814817</v>
      </c>
      <c r="X1936">
        <v>466</v>
      </c>
      <c r="Y1936">
        <v>52</v>
      </c>
      <c r="Z1936">
        <v>0</v>
      </c>
      <c r="AA1936">
        <v>52</v>
      </c>
      <c r="AB1936">
        <v>0</v>
      </c>
      <c r="AC1936">
        <v>19</v>
      </c>
      <c r="AD1936">
        <v>-52</v>
      </c>
      <c r="AE1936">
        <v>0</v>
      </c>
      <c r="AF1936">
        <v>0</v>
      </c>
      <c r="AG1936">
        <v>0</v>
      </c>
      <c r="AH1936" t="s">
        <v>200</v>
      </c>
      <c r="AI1936" s="1">
        <v>44679.987523148149</v>
      </c>
      <c r="AJ1936">
        <v>186</v>
      </c>
      <c r="AK1936">
        <v>2</v>
      </c>
      <c r="AL1936">
        <v>0</v>
      </c>
      <c r="AM1936">
        <v>2</v>
      </c>
      <c r="AN1936">
        <v>0</v>
      </c>
      <c r="AO1936">
        <v>1</v>
      </c>
      <c r="AP1936">
        <v>-54</v>
      </c>
      <c r="AQ1936">
        <v>0</v>
      </c>
      <c r="AR1936">
        <v>0</v>
      </c>
      <c r="AS1936">
        <v>0</v>
      </c>
      <c r="AT1936" t="s">
        <v>87</v>
      </c>
      <c r="AU1936" t="s">
        <v>87</v>
      </c>
      <c r="AV1936" t="s">
        <v>87</v>
      </c>
      <c r="AW1936" t="s">
        <v>87</v>
      </c>
      <c r="AX1936" t="s">
        <v>87</v>
      </c>
      <c r="AY1936" t="s">
        <v>87</v>
      </c>
      <c r="AZ1936" t="s">
        <v>87</v>
      </c>
      <c r="BA1936" t="s">
        <v>87</v>
      </c>
      <c r="BB1936" t="s">
        <v>87</v>
      </c>
      <c r="BC1936" t="s">
        <v>87</v>
      </c>
      <c r="BD1936" t="s">
        <v>87</v>
      </c>
      <c r="BE1936" t="s">
        <v>87</v>
      </c>
    </row>
    <row r="1937" spans="1:57" hidden="1" x14ac:dyDescent="0.45">
      <c r="A1937" t="s">
        <v>4106</v>
      </c>
      <c r="B1937" t="s">
        <v>79</v>
      </c>
      <c r="C1937" t="s">
        <v>4036</v>
      </c>
      <c r="D1937" t="s">
        <v>81</v>
      </c>
      <c r="E1937" s="2" t="str">
        <f>HYPERLINK("capsilon://?command=openfolder&amp;siteaddress=FAM.docvelocity-na8.net&amp;folderid=FXF9F3B325-3D91-B315-E789-474D64277011","FX220410648")</f>
        <v>FX220410648</v>
      </c>
      <c r="F1937" t="s">
        <v>19</v>
      </c>
      <c r="G1937" t="s">
        <v>19</v>
      </c>
      <c r="H1937" t="s">
        <v>82</v>
      </c>
      <c r="I1937" t="s">
        <v>4107</v>
      </c>
      <c r="J1937">
        <v>0</v>
      </c>
      <c r="K1937" t="s">
        <v>84</v>
      </c>
      <c r="L1937" t="s">
        <v>85</v>
      </c>
      <c r="M1937" t="s">
        <v>86</v>
      </c>
      <c r="N1937">
        <v>2</v>
      </c>
      <c r="O1937" s="1">
        <v>44679.882743055554</v>
      </c>
      <c r="P1937" s="1">
        <v>44679.988865740743</v>
      </c>
      <c r="Q1937">
        <v>8258</v>
      </c>
      <c r="R1937">
        <v>911</v>
      </c>
      <c r="S1937" t="b">
        <v>0</v>
      </c>
      <c r="T1937" t="s">
        <v>87</v>
      </c>
      <c r="U1937" t="b">
        <v>0</v>
      </c>
      <c r="V1937" t="s">
        <v>386</v>
      </c>
      <c r="W1937" s="1">
        <v>44679.90966435185</v>
      </c>
      <c r="X1937">
        <v>796</v>
      </c>
      <c r="Y1937">
        <v>52</v>
      </c>
      <c r="Z1937">
        <v>0</v>
      </c>
      <c r="AA1937">
        <v>52</v>
      </c>
      <c r="AB1937">
        <v>0</v>
      </c>
      <c r="AC1937">
        <v>35</v>
      </c>
      <c r="AD1937">
        <v>-52</v>
      </c>
      <c r="AE1937">
        <v>0</v>
      </c>
      <c r="AF1937">
        <v>0</v>
      </c>
      <c r="AG1937">
        <v>0</v>
      </c>
      <c r="AH1937" t="s">
        <v>200</v>
      </c>
      <c r="AI1937" s="1">
        <v>44679.988865740743</v>
      </c>
      <c r="AJ1937">
        <v>115</v>
      </c>
      <c r="AK1937">
        <v>2</v>
      </c>
      <c r="AL1937">
        <v>0</v>
      </c>
      <c r="AM1937">
        <v>2</v>
      </c>
      <c r="AN1937">
        <v>0</v>
      </c>
      <c r="AO1937">
        <v>0</v>
      </c>
      <c r="AP1937">
        <v>-54</v>
      </c>
      <c r="AQ1937">
        <v>0</v>
      </c>
      <c r="AR1937">
        <v>0</v>
      </c>
      <c r="AS1937">
        <v>0</v>
      </c>
      <c r="AT1937" t="s">
        <v>87</v>
      </c>
      <c r="AU1937" t="s">
        <v>87</v>
      </c>
      <c r="AV1937" t="s">
        <v>87</v>
      </c>
      <c r="AW1937" t="s">
        <v>87</v>
      </c>
      <c r="AX1937" t="s">
        <v>87</v>
      </c>
      <c r="AY1937" t="s">
        <v>87</v>
      </c>
      <c r="AZ1937" t="s">
        <v>87</v>
      </c>
      <c r="BA1937" t="s">
        <v>87</v>
      </c>
      <c r="BB1937" t="s">
        <v>87</v>
      </c>
      <c r="BC1937" t="s">
        <v>87</v>
      </c>
      <c r="BD1937" t="s">
        <v>87</v>
      </c>
      <c r="BE1937" t="s">
        <v>87</v>
      </c>
    </row>
    <row r="1938" spans="1:57" hidden="1" x14ac:dyDescent="0.45">
      <c r="A1938" t="s">
        <v>4108</v>
      </c>
      <c r="B1938" t="s">
        <v>79</v>
      </c>
      <c r="C1938" t="s">
        <v>4109</v>
      </c>
      <c r="D1938" t="s">
        <v>81</v>
      </c>
      <c r="E1938" s="2" t="str">
        <f>HYPERLINK("capsilon://?command=openfolder&amp;siteaddress=FAM.docvelocity-na8.net&amp;folderid=FXD48C9912-D065-19D1-C05D-665066D436DF","FX22041004")</f>
        <v>FX22041004</v>
      </c>
      <c r="F1938" t="s">
        <v>19</v>
      </c>
      <c r="G1938" t="s">
        <v>19</v>
      </c>
      <c r="H1938" t="s">
        <v>82</v>
      </c>
      <c r="I1938" t="s">
        <v>4110</v>
      </c>
      <c r="J1938">
        <v>125</v>
      </c>
      <c r="K1938" t="s">
        <v>84</v>
      </c>
      <c r="L1938" t="s">
        <v>85</v>
      </c>
      <c r="M1938" t="s">
        <v>86</v>
      </c>
      <c r="N1938">
        <v>2</v>
      </c>
      <c r="O1938" s="1">
        <v>44655.873518518521</v>
      </c>
      <c r="P1938" s="1">
        <v>44655.992719907408</v>
      </c>
      <c r="Q1938">
        <v>7428</v>
      </c>
      <c r="R1938">
        <v>2871</v>
      </c>
      <c r="S1938" t="b">
        <v>0</v>
      </c>
      <c r="T1938" t="s">
        <v>87</v>
      </c>
      <c r="U1938" t="b">
        <v>0</v>
      </c>
      <c r="V1938" t="s">
        <v>320</v>
      </c>
      <c r="W1938" s="1">
        <v>44655.906643518516</v>
      </c>
      <c r="X1938">
        <v>1753</v>
      </c>
      <c r="Y1938">
        <v>83</v>
      </c>
      <c r="Z1938">
        <v>0</v>
      </c>
      <c r="AA1938">
        <v>83</v>
      </c>
      <c r="AB1938">
        <v>0</v>
      </c>
      <c r="AC1938">
        <v>33</v>
      </c>
      <c r="AD1938">
        <v>42</v>
      </c>
      <c r="AE1938">
        <v>30</v>
      </c>
      <c r="AF1938">
        <v>0</v>
      </c>
      <c r="AG1938">
        <v>0</v>
      </c>
      <c r="AH1938" t="s">
        <v>240</v>
      </c>
      <c r="AI1938" s="1">
        <v>44655.992719907408</v>
      </c>
      <c r="AJ1938">
        <v>654</v>
      </c>
      <c r="AK1938">
        <v>3</v>
      </c>
      <c r="AL1938">
        <v>0</v>
      </c>
      <c r="AM1938">
        <v>3</v>
      </c>
      <c r="AN1938">
        <v>29</v>
      </c>
      <c r="AO1938">
        <v>3</v>
      </c>
      <c r="AP1938">
        <v>39</v>
      </c>
      <c r="AQ1938">
        <v>0</v>
      </c>
      <c r="AR1938">
        <v>0</v>
      </c>
      <c r="AS1938">
        <v>0</v>
      </c>
      <c r="AT1938" t="s">
        <v>87</v>
      </c>
      <c r="AU1938" t="s">
        <v>87</v>
      </c>
      <c r="AV1938" t="s">
        <v>87</v>
      </c>
      <c r="AW1938" t="s">
        <v>87</v>
      </c>
      <c r="AX1938" t="s">
        <v>87</v>
      </c>
      <c r="AY1938" t="s">
        <v>87</v>
      </c>
      <c r="AZ1938" t="s">
        <v>87</v>
      </c>
      <c r="BA1938" t="s">
        <v>87</v>
      </c>
      <c r="BB1938" t="s">
        <v>87</v>
      </c>
      <c r="BC1938" t="s">
        <v>87</v>
      </c>
      <c r="BD1938" t="s">
        <v>87</v>
      </c>
      <c r="BE1938" t="s">
        <v>87</v>
      </c>
    </row>
    <row r="1939" spans="1:57" hidden="1" x14ac:dyDescent="0.45">
      <c r="A1939" t="s">
        <v>4111</v>
      </c>
      <c r="B1939" t="s">
        <v>79</v>
      </c>
      <c r="C1939" t="s">
        <v>4112</v>
      </c>
      <c r="D1939" t="s">
        <v>81</v>
      </c>
      <c r="E1939" s="2" t="str">
        <f>HYPERLINK("capsilon://?command=openfolder&amp;siteaddress=FAM.docvelocity-na8.net&amp;folderid=FXFD2CC47D-89EB-83EE-8B93-279D11CB87C2","FX220410879")</f>
        <v>FX220410879</v>
      </c>
      <c r="F1939" t="s">
        <v>19</v>
      </c>
      <c r="G1939" t="s">
        <v>19</v>
      </c>
      <c r="H1939" t="s">
        <v>82</v>
      </c>
      <c r="I1939" t="s">
        <v>4113</v>
      </c>
      <c r="J1939">
        <v>37</v>
      </c>
      <c r="K1939" t="s">
        <v>84</v>
      </c>
      <c r="L1939" t="s">
        <v>85</v>
      </c>
      <c r="M1939" t="s">
        <v>86</v>
      </c>
      <c r="N1939">
        <v>1</v>
      </c>
      <c r="O1939" s="1">
        <v>44679.934965277775</v>
      </c>
      <c r="P1939" s="1">
        <v>44679.985254629632</v>
      </c>
      <c r="Q1939">
        <v>4101</v>
      </c>
      <c r="R1939">
        <v>244</v>
      </c>
      <c r="S1939" t="b">
        <v>0</v>
      </c>
      <c r="T1939" t="s">
        <v>87</v>
      </c>
      <c r="U1939" t="b">
        <v>0</v>
      </c>
      <c r="V1939" t="s">
        <v>386</v>
      </c>
      <c r="W1939" s="1">
        <v>44679.985254629632</v>
      </c>
      <c r="X1939">
        <v>226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37</v>
      </c>
      <c r="AE1939">
        <v>32</v>
      </c>
      <c r="AF1939">
        <v>0</v>
      </c>
      <c r="AG1939">
        <v>2</v>
      </c>
      <c r="AH1939" t="s">
        <v>87</v>
      </c>
      <c r="AI1939" t="s">
        <v>87</v>
      </c>
      <c r="AJ1939" t="s">
        <v>87</v>
      </c>
      <c r="AK1939" t="s">
        <v>87</v>
      </c>
      <c r="AL1939" t="s">
        <v>87</v>
      </c>
      <c r="AM1939" t="s">
        <v>87</v>
      </c>
      <c r="AN1939" t="s">
        <v>87</v>
      </c>
      <c r="AO1939" t="s">
        <v>87</v>
      </c>
      <c r="AP1939" t="s">
        <v>87</v>
      </c>
      <c r="AQ1939" t="s">
        <v>87</v>
      </c>
      <c r="AR1939" t="s">
        <v>87</v>
      </c>
      <c r="AS1939" t="s">
        <v>87</v>
      </c>
      <c r="AT1939" t="s">
        <v>87</v>
      </c>
      <c r="AU1939" t="s">
        <v>87</v>
      </c>
      <c r="AV1939" t="s">
        <v>87</v>
      </c>
      <c r="AW1939" t="s">
        <v>87</v>
      </c>
      <c r="AX1939" t="s">
        <v>87</v>
      </c>
      <c r="AY1939" t="s">
        <v>87</v>
      </c>
      <c r="AZ1939" t="s">
        <v>87</v>
      </c>
      <c r="BA1939" t="s">
        <v>87</v>
      </c>
      <c r="BB1939" t="s">
        <v>87</v>
      </c>
      <c r="BC1939" t="s">
        <v>87</v>
      </c>
      <c r="BD1939" t="s">
        <v>87</v>
      </c>
      <c r="BE1939" t="s">
        <v>87</v>
      </c>
    </row>
    <row r="1940" spans="1:57" hidden="1" x14ac:dyDescent="0.45">
      <c r="A1940" t="s">
        <v>4114</v>
      </c>
      <c r="B1940" t="s">
        <v>79</v>
      </c>
      <c r="C1940" t="s">
        <v>4112</v>
      </c>
      <c r="D1940" t="s">
        <v>81</v>
      </c>
      <c r="E1940" s="2" t="str">
        <f>HYPERLINK("capsilon://?command=openfolder&amp;siteaddress=FAM.docvelocity-na8.net&amp;folderid=FXFD2CC47D-89EB-83EE-8B93-279D11CB87C2","FX220410879")</f>
        <v>FX220410879</v>
      </c>
      <c r="F1940" t="s">
        <v>19</v>
      </c>
      <c r="G1940" t="s">
        <v>19</v>
      </c>
      <c r="H1940" t="s">
        <v>82</v>
      </c>
      <c r="I1940" t="s">
        <v>4113</v>
      </c>
      <c r="J1940">
        <v>64</v>
      </c>
      <c r="K1940" t="s">
        <v>84</v>
      </c>
      <c r="L1940" t="s">
        <v>85</v>
      </c>
      <c r="M1940" t="s">
        <v>86</v>
      </c>
      <c r="N1940">
        <v>2</v>
      </c>
      <c r="O1940" s="1">
        <v>44679.985902777778</v>
      </c>
      <c r="P1940" s="1">
        <v>44680.025324074071</v>
      </c>
      <c r="Q1940">
        <v>1657</v>
      </c>
      <c r="R1940">
        <v>1749</v>
      </c>
      <c r="S1940" t="b">
        <v>0</v>
      </c>
      <c r="T1940" t="s">
        <v>87</v>
      </c>
      <c r="U1940" t="b">
        <v>1</v>
      </c>
      <c r="V1940" t="s">
        <v>320</v>
      </c>
      <c r="W1940" s="1">
        <v>44680.000555555554</v>
      </c>
      <c r="X1940">
        <v>1162</v>
      </c>
      <c r="Y1940">
        <v>84</v>
      </c>
      <c r="Z1940">
        <v>0</v>
      </c>
      <c r="AA1940">
        <v>84</v>
      </c>
      <c r="AB1940">
        <v>0</v>
      </c>
      <c r="AC1940">
        <v>41</v>
      </c>
      <c r="AD1940">
        <v>-20</v>
      </c>
      <c r="AE1940">
        <v>0</v>
      </c>
      <c r="AF1940">
        <v>0</v>
      </c>
      <c r="AG1940">
        <v>0</v>
      </c>
      <c r="AH1940" t="s">
        <v>200</v>
      </c>
      <c r="AI1940" s="1">
        <v>44680.025324074071</v>
      </c>
      <c r="AJ1940">
        <v>587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-20</v>
      </c>
      <c r="AQ1940">
        <v>0</v>
      </c>
      <c r="AR1940">
        <v>0</v>
      </c>
      <c r="AS1940">
        <v>0</v>
      </c>
      <c r="AT1940" t="s">
        <v>87</v>
      </c>
      <c r="AU1940" t="s">
        <v>87</v>
      </c>
      <c r="AV1940" t="s">
        <v>87</v>
      </c>
      <c r="AW1940" t="s">
        <v>87</v>
      </c>
      <c r="AX1940" t="s">
        <v>87</v>
      </c>
      <c r="AY1940" t="s">
        <v>87</v>
      </c>
      <c r="AZ1940" t="s">
        <v>87</v>
      </c>
      <c r="BA1940" t="s">
        <v>87</v>
      </c>
      <c r="BB1940" t="s">
        <v>87</v>
      </c>
      <c r="BC1940" t="s">
        <v>87</v>
      </c>
      <c r="BD1940" t="s">
        <v>87</v>
      </c>
      <c r="BE1940" t="s">
        <v>87</v>
      </c>
    </row>
    <row r="1941" spans="1:57" hidden="1" x14ac:dyDescent="0.45">
      <c r="A1941" t="s">
        <v>4115</v>
      </c>
      <c r="B1941" t="s">
        <v>79</v>
      </c>
      <c r="C1941" t="s">
        <v>4116</v>
      </c>
      <c r="D1941" t="s">
        <v>81</v>
      </c>
      <c r="E1941" s="2" t="str">
        <f>HYPERLINK("capsilon://?command=openfolder&amp;siteaddress=FAM.docvelocity-na8.net&amp;folderid=FX467A77D7-5257-4E3A-4446-04455ACCEFF8","FX220410320")</f>
        <v>FX220410320</v>
      </c>
      <c r="F1941" t="s">
        <v>19</v>
      </c>
      <c r="G1941" t="s">
        <v>19</v>
      </c>
      <c r="H1941" t="s">
        <v>82</v>
      </c>
      <c r="I1941" t="s">
        <v>4117</v>
      </c>
      <c r="J1941">
        <v>85</v>
      </c>
      <c r="K1941" t="s">
        <v>84</v>
      </c>
      <c r="L1941" t="s">
        <v>85</v>
      </c>
      <c r="M1941" t="s">
        <v>86</v>
      </c>
      <c r="N1941">
        <v>1</v>
      </c>
      <c r="O1941" s="1">
        <v>44679.994733796295</v>
      </c>
      <c r="P1941" s="1">
        <v>44680.005289351851</v>
      </c>
      <c r="Q1941">
        <v>396</v>
      </c>
      <c r="R1941">
        <v>516</v>
      </c>
      <c r="S1941" t="b">
        <v>0</v>
      </c>
      <c r="T1941" t="s">
        <v>87</v>
      </c>
      <c r="U1941" t="b">
        <v>0</v>
      </c>
      <c r="V1941" t="s">
        <v>315</v>
      </c>
      <c r="W1941" s="1">
        <v>44680.005289351851</v>
      </c>
      <c r="X1941">
        <v>506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85</v>
      </c>
      <c r="AE1941">
        <v>80</v>
      </c>
      <c r="AF1941">
        <v>0</v>
      </c>
      <c r="AG1941">
        <v>4</v>
      </c>
      <c r="AH1941" t="s">
        <v>87</v>
      </c>
      <c r="AI1941" t="s">
        <v>87</v>
      </c>
      <c r="AJ1941" t="s">
        <v>87</v>
      </c>
      <c r="AK1941" t="s">
        <v>87</v>
      </c>
      <c r="AL1941" t="s">
        <v>87</v>
      </c>
      <c r="AM1941" t="s">
        <v>87</v>
      </c>
      <c r="AN1941" t="s">
        <v>87</v>
      </c>
      <c r="AO1941" t="s">
        <v>87</v>
      </c>
      <c r="AP1941" t="s">
        <v>87</v>
      </c>
      <c r="AQ1941" t="s">
        <v>87</v>
      </c>
      <c r="AR1941" t="s">
        <v>87</v>
      </c>
      <c r="AS1941" t="s">
        <v>87</v>
      </c>
      <c r="AT1941" t="s">
        <v>87</v>
      </c>
      <c r="AU1941" t="s">
        <v>87</v>
      </c>
      <c r="AV1941" t="s">
        <v>87</v>
      </c>
      <c r="AW1941" t="s">
        <v>87</v>
      </c>
      <c r="AX1941" t="s">
        <v>87</v>
      </c>
      <c r="AY1941" t="s">
        <v>87</v>
      </c>
      <c r="AZ1941" t="s">
        <v>87</v>
      </c>
      <c r="BA1941" t="s">
        <v>87</v>
      </c>
      <c r="BB1941" t="s">
        <v>87</v>
      </c>
      <c r="BC1941" t="s">
        <v>87</v>
      </c>
      <c r="BD1941" t="s">
        <v>87</v>
      </c>
      <c r="BE1941" t="s">
        <v>87</v>
      </c>
    </row>
    <row r="1942" spans="1:57" hidden="1" x14ac:dyDescent="0.45">
      <c r="A1942" t="s">
        <v>4118</v>
      </c>
      <c r="B1942" t="s">
        <v>79</v>
      </c>
      <c r="C1942" t="s">
        <v>4116</v>
      </c>
      <c r="D1942" t="s">
        <v>81</v>
      </c>
      <c r="E1942" s="2" t="str">
        <f>HYPERLINK("capsilon://?command=openfolder&amp;siteaddress=FAM.docvelocity-na8.net&amp;folderid=FX467A77D7-5257-4E3A-4446-04455ACCEFF8","FX220410320")</f>
        <v>FX220410320</v>
      </c>
      <c r="F1942" t="s">
        <v>19</v>
      </c>
      <c r="G1942" t="s">
        <v>19</v>
      </c>
      <c r="H1942" t="s">
        <v>82</v>
      </c>
      <c r="I1942" t="s">
        <v>4117</v>
      </c>
      <c r="J1942">
        <v>157</v>
      </c>
      <c r="K1942" t="s">
        <v>84</v>
      </c>
      <c r="L1942" t="s">
        <v>85</v>
      </c>
      <c r="M1942" t="s">
        <v>86</v>
      </c>
      <c r="N1942">
        <v>2</v>
      </c>
      <c r="O1942" s="1">
        <v>44680.005925925929</v>
      </c>
      <c r="P1942" s="1">
        <v>44680.027881944443</v>
      </c>
      <c r="Q1942">
        <v>976</v>
      </c>
      <c r="R1942">
        <v>921</v>
      </c>
      <c r="S1942" t="b">
        <v>0</v>
      </c>
      <c r="T1942" t="s">
        <v>87</v>
      </c>
      <c r="U1942" t="b">
        <v>1</v>
      </c>
      <c r="V1942" t="s">
        <v>315</v>
      </c>
      <c r="W1942" s="1">
        <v>44680.010115740741</v>
      </c>
      <c r="X1942">
        <v>269</v>
      </c>
      <c r="Y1942">
        <v>137</v>
      </c>
      <c r="Z1942">
        <v>0</v>
      </c>
      <c r="AA1942">
        <v>137</v>
      </c>
      <c r="AB1942">
        <v>0</v>
      </c>
      <c r="AC1942">
        <v>0</v>
      </c>
      <c r="AD1942">
        <v>20</v>
      </c>
      <c r="AE1942">
        <v>0</v>
      </c>
      <c r="AF1942">
        <v>0</v>
      </c>
      <c r="AG1942">
        <v>0</v>
      </c>
      <c r="AH1942" t="s">
        <v>299</v>
      </c>
      <c r="AI1942" s="1">
        <v>44680.027881944443</v>
      </c>
      <c r="AJ1942">
        <v>652</v>
      </c>
      <c r="AK1942">
        <v>1</v>
      </c>
      <c r="AL1942">
        <v>0</v>
      </c>
      <c r="AM1942">
        <v>1</v>
      </c>
      <c r="AN1942">
        <v>0</v>
      </c>
      <c r="AO1942">
        <v>1</v>
      </c>
      <c r="AP1942">
        <v>19</v>
      </c>
      <c r="AQ1942">
        <v>0</v>
      </c>
      <c r="AR1942">
        <v>0</v>
      </c>
      <c r="AS1942">
        <v>0</v>
      </c>
      <c r="AT1942" t="s">
        <v>87</v>
      </c>
      <c r="AU1942" t="s">
        <v>87</v>
      </c>
      <c r="AV1942" t="s">
        <v>87</v>
      </c>
      <c r="AW1942" t="s">
        <v>87</v>
      </c>
      <c r="AX1942" t="s">
        <v>87</v>
      </c>
      <c r="AY1942" t="s">
        <v>87</v>
      </c>
      <c r="AZ1942" t="s">
        <v>87</v>
      </c>
      <c r="BA1942" t="s">
        <v>87</v>
      </c>
      <c r="BB1942" t="s">
        <v>87</v>
      </c>
      <c r="BC1942" t="s">
        <v>87</v>
      </c>
      <c r="BD1942" t="s">
        <v>87</v>
      </c>
      <c r="BE1942" t="s">
        <v>87</v>
      </c>
    </row>
    <row r="1943" spans="1:57" hidden="1" x14ac:dyDescent="0.45">
      <c r="A1943" t="s">
        <v>4119</v>
      </c>
      <c r="B1943" t="s">
        <v>79</v>
      </c>
      <c r="C1943" t="s">
        <v>3559</v>
      </c>
      <c r="D1943" t="s">
        <v>81</v>
      </c>
      <c r="E1943" s="2" t="str">
        <f>HYPERLINK("capsilon://?command=openfolder&amp;siteaddress=FAM.docvelocity-na8.net&amp;folderid=FX38C93A57-F3AF-AB7E-613C-E94505C19A9C","FX22049109")</f>
        <v>FX22049109</v>
      </c>
      <c r="F1943" t="s">
        <v>19</v>
      </c>
      <c r="G1943" t="s">
        <v>19</v>
      </c>
      <c r="H1943" t="s">
        <v>82</v>
      </c>
      <c r="I1943" t="s">
        <v>4120</v>
      </c>
      <c r="J1943">
        <v>0</v>
      </c>
      <c r="K1943" t="s">
        <v>84</v>
      </c>
      <c r="L1943" t="s">
        <v>85</v>
      </c>
      <c r="M1943" t="s">
        <v>86</v>
      </c>
      <c r="N1943">
        <v>2</v>
      </c>
      <c r="O1943" s="1">
        <v>44680.295127314814</v>
      </c>
      <c r="P1943" s="1">
        <v>44680.301400462966</v>
      </c>
      <c r="Q1943">
        <v>261</v>
      </c>
      <c r="R1943">
        <v>281</v>
      </c>
      <c r="S1943" t="b">
        <v>0</v>
      </c>
      <c r="T1943" t="s">
        <v>87</v>
      </c>
      <c r="U1943" t="b">
        <v>0</v>
      </c>
      <c r="V1943" t="s">
        <v>424</v>
      </c>
      <c r="W1943" s="1">
        <v>44680.300393518519</v>
      </c>
      <c r="X1943">
        <v>197</v>
      </c>
      <c r="Y1943">
        <v>9</v>
      </c>
      <c r="Z1943">
        <v>0</v>
      </c>
      <c r="AA1943">
        <v>9</v>
      </c>
      <c r="AB1943">
        <v>0</v>
      </c>
      <c r="AC1943">
        <v>1</v>
      </c>
      <c r="AD1943">
        <v>-9</v>
      </c>
      <c r="AE1943">
        <v>0</v>
      </c>
      <c r="AF1943">
        <v>0</v>
      </c>
      <c r="AG1943">
        <v>0</v>
      </c>
      <c r="AH1943" t="s">
        <v>413</v>
      </c>
      <c r="AI1943" s="1">
        <v>44680.301400462966</v>
      </c>
      <c r="AJ1943">
        <v>84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-9</v>
      </c>
      <c r="AQ1943">
        <v>0</v>
      </c>
      <c r="AR1943">
        <v>0</v>
      </c>
      <c r="AS1943">
        <v>0</v>
      </c>
      <c r="AT1943" t="s">
        <v>87</v>
      </c>
      <c r="AU1943" t="s">
        <v>87</v>
      </c>
      <c r="AV1943" t="s">
        <v>87</v>
      </c>
      <c r="AW1943" t="s">
        <v>87</v>
      </c>
      <c r="AX1943" t="s">
        <v>87</v>
      </c>
      <c r="AY1943" t="s">
        <v>87</v>
      </c>
      <c r="AZ1943" t="s">
        <v>87</v>
      </c>
      <c r="BA1943" t="s">
        <v>87</v>
      </c>
      <c r="BB1943" t="s">
        <v>87</v>
      </c>
      <c r="BC1943" t="s">
        <v>87</v>
      </c>
      <c r="BD1943" t="s">
        <v>87</v>
      </c>
      <c r="BE1943" t="s">
        <v>87</v>
      </c>
    </row>
    <row r="1944" spans="1:57" hidden="1" x14ac:dyDescent="0.45">
      <c r="A1944" t="s">
        <v>4121</v>
      </c>
      <c r="B1944" t="s">
        <v>79</v>
      </c>
      <c r="C1944" t="s">
        <v>4022</v>
      </c>
      <c r="D1944" t="s">
        <v>81</v>
      </c>
      <c r="E1944" s="2" t="str">
        <f>HYPERLINK("capsilon://?command=openfolder&amp;siteaddress=FAM.docvelocity-na8.net&amp;folderid=FXE9859051-497C-C95E-4E6E-D21CFF324C41","FX22033050")</f>
        <v>FX22033050</v>
      </c>
      <c r="F1944" t="s">
        <v>19</v>
      </c>
      <c r="G1944" t="s">
        <v>19</v>
      </c>
      <c r="H1944" t="s">
        <v>82</v>
      </c>
      <c r="I1944" t="s">
        <v>4023</v>
      </c>
      <c r="J1944">
        <v>625</v>
      </c>
      <c r="K1944" t="s">
        <v>84</v>
      </c>
      <c r="L1944" t="s">
        <v>85</v>
      </c>
      <c r="M1944" t="s">
        <v>86</v>
      </c>
      <c r="N1944">
        <v>2</v>
      </c>
      <c r="O1944" s="1">
        <v>44655.891840277778</v>
      </c>
      <c r="P1944" s="1">
        <v>44655.978344907409</v>
      </c>
      <c r="Q1944">
        <v>3250</v>
      </c>
      <c r="R1944">
        <v>4224</v>
      </c>
      <c r="S1944" t="b">
        <v>0</v>
      </c>
      <c r="T1944" t="s">
        <v>87</v>
      </c>
      <c r="U1944" t="b">
        <v>1</v>
      </c>
      <c r="V1944" t="s">
        <v>245</v>
      </c>
      <c r="W1944" s="1">
        <v>44655.917812500003</v>
      </c>
      <c r="X1944">
        <v>1832</v>
      </c>
      <c r="Y1944">
        <v>543</v>
      </c>
      <c r="Z1944">
        <v>0</v>
      </c>
      <c r="AA1944">
        <v>543</v>
      </c>
      <c r="AB1944">
        <v>0</v>
      </c>
      <c r="AC1944">
        <v>15</v>
      </c>
      <c r="AD1944">
        <v>82</v>
      </c>
      <c r="AE1944">
        <v>0</v>
      </c>
      <c r="AF1944">
        <v>0</v>
      </c>
      <c r="AG1944">
        <v>0</v>
      </c>
      <c r="AH1944" t="s">
        <v>200</v>
      </c>
      <c r="AI1944" s="1">
        <v>44655.978344907409</v>
      </c>
      <c r="AJ1944">
        <v>2392</v>
      </c>
      <c r="AK1944">
        <v>2</v>
      </c>
      <c r="AL1944">
        <v>0</v>
      </c>
      <c r="AM1944">
        <v>2</v>
      </c>
      <c r="AN1944">
        <v>0</v>
      </c>
      <c r="AO1944">
        <v>1</v>
      </c>
      <c r="AP1944">
        <v>80</v>
      </c>
      <c r="AQ1944">
        <v>0</v>
      </c>
      <c r="AR1944">
        <v>0</v>
      </c>
      <c r="AS1944">
        <v>0</v>
      </c>
      <c r="AT1944" t="s">
        <v>87</v>
      </c>
      <c r="AU1944" t="s">
        <v>87</v>
      </c>
      <c r="AV1944" t="s">
        <v>87</v>
      </c>
      <c r="AW1944" t="s">
        <v>87</v>
      </c>
      <c r="AX1944" t="s">
        <v>87</v>
      </c>
      <c r="AY1944" t="s">
        <v>87</v>
      </c>
      <c r="AZ1944" t="s">
        <v>87</v>
      </c>
      <c r="BA1944" t="s">
        <v>87</v>
      </c>
      <c r="BB1944" t="s">
        <v>87</v>
      </c>
      <c r="BC1944" t="s">
        <v>87</v>
      </c>
      <c r="BD1944" t="s">
        <v>87</v>
      </c>
      <c r="BE1944" t="s">
        <v>87</v>
      </c>
    </row>
    <row r="1945" spans="1:57" hidden="1" x14ac:dyDescent="0.45">
      <c r="A1945" t="s">
        <v>4122</v>
      </c>
      <c r="B1945" t="s">
        <v>79</v>
      </c>
      <c r="C1945" t="s">
        <v>4123</v>
      </c>
      <c r="D1945" t="s">
        <v>81</v>
      </c>
      <c r="E1945" s="2" t="str">
        <f t="shared" ref="E1945:E1960" si="46">HYPERLINK("capsilon://?command=openfolder&amp;siteaddress=FAM.docvelocity-na8.net&amp;folderid=FXEC91461F-4F41-F3F2-2A32-4B67332601A2","FX220313930")</f>
        <v>FX220313930</v>
      </c>
      <c r="F1945" t="s">
        <v>19</v>
      </c>
      <c r="G1945" t="s">
        <v>19</v>
      </c>
      <c r="H1945" t="s">
        <v>82</v>
      </c>
      <c r="I1945" t="s">
        <v>4124</v>
      </c>
      <c r="J1945">
        <v>64</v>
      </c>
      <c r="K1945" t="s">
        <v>84</v>
      </c>
      <c r="L1945" t="s">
        <v>85</v>
      </c>
      <c r="M1945" t="s">
        <v>86</v>
      </c>
      <c r="N1945">
        <v>2</v>
      </c>
      <c r="O1945" s="1">
        <v>44655.89403935185</v>
      </c>
      <c r="P1945" s="1">
        <v>44655.992592592593</v>
      </c>
      <c r="Q1945">
        <v>7704</v>
      </c>
      <c r="R1945">
        <v>811</v>
      </c>
      <c r="S1945" t="b">
        <v>0</v>
      </c>
      <c r="T1945" t="s">
        <v>87</v>
      </c>
      <c r="U1945" t="b">
        <v>0</v>
      </c>
      <c r="V1945" t="s">
        <v>315</v>
      </c>
      <c r="W1945" s="1">
        <v>44655.914247685185</v>
      </c>
      <c r="X1945">
        <v>407</v>
      </c>
      <c r="Y1945">
        <v>59</v>
      </c>
      <c r="Z1945">
        <v>0</v>
      </c>
      <c r="AA1945">
        <v>59</v>
      </c>
      <c r="AB1945">
        <v>0</v>
      </c>
      <c r="AC1945">
        <v>11</v>
      </c>
      <c r="AD1945">
        <v>5</v>
      </c>
      <c r="AE1945">
        <v>0</v>
      </c>
      <c r="AF1945">
        <v>0</v>
      </c>
      <c r="AG1945">
        <v>0</v>
      </c>
      <c r="AH1945" t="s">
        <v>352</v>
      </c>
      <c r="AI1945" s="1">
        <v>44655.992592592593</v>
      </c>
      <c r="AJ1945">
        <v>401</v>
      </c>
      <c r="AK1945">
        <v>2</v>
      </c>
      <c r="AL1945">
        <v>0</v>
      </c>
      <c r="AM1945">
        <v>2</v>
      </c>
      <c r="AN1945">
        <v>0</v>
      </c>
      <c r="AO1945">
        <v>1</v>
      </c>
      <c r="AP1945">
        <v>3</v>
      </c>
      <c r="AQ1945">
        <v>0</v>
      </c>
      <c r="AR1945">
        <v>0</v>
      </c>
      <c r="AS1945">
        <v>0</v>
      </c>
      <c r="AT1945" t="s">
        <v>87</v>
      </c>
      <c r="AU1945" t="s">
        <v>87</v>
      </c>
      <c r="AV1945" t="s">
        <v>87</v>
      </c>
      <c r="AW1945" t="s">
        <v>87</v>
      </c>
      <c r="AX1945" t="s">
        <v>87</v>
      </c>
      <c r="AY1945" t="s">
        <v>87</v>
      </c>
      <c r="AZ1945" t="s">
        <v>87</v>
      </c>
      <c r="BA1945" t="s">
        <v>87</v>
      </c>
      <c r="BB1945" t="s">
        <v>87</v>
      </c>
      <c r="BC1945" t="s">
        <v>87</v>
      </c>
      <c r="BD1945" t="s">
        <v>87</v>
      </c>
      <c r="BE1945" t="s">
        <v>87</v>
      </c>
    </row>
    <row r="1946" spans="1:57" hidden="1" x14ac:dyDescent="0.45">
      <c r="A1946" t="s">
        <v>4125</v>
      </c>
      <c r="B1946" t="s">
        <v>79</v>
      </c>
      <c r="C1946" t="s">
        <v>4123</v>
      </c>
      <c r="D1946" t="s">
        <v>81</v>
      </c>
      <c r="E1946" s="2" t="str">
        <f t="shared" si="46"/>
        <v>FX220313930</v>
      </c>
      <c r="F1946" t="s">
        <v>19</v>
      </c>
      <c r="G1946" t="s">
        <v>19</v>
      </c>
      <c r="H1946" t="s">
        <v>82</v>
      </c>
      <c r="I1946" t="s">
        <v>4126</v>
      </c>
      <c r="J1946">
        <v>65</v>
      </c>
      <c r="K1946" t="s">
        <v>84</v>
      </c>
      <c r="L1946" t="s">
        <v>85</v>
      </c>
      <c r="M1946" t="s">
        <v>86</v>
      </c>
      <c r="N1946">
        <v>2</v>
      </c>
      <c r="O1946" s="1">
        <v>44655.894849537035</v>
      </c>
      <c r="P1946" s="1">
        <v>44656.00037037037</v>
      </c>
      <c r="Q1946">
        <v>8086</v>
      </c>
      <c r="R1946">
        <v>1031</v>
      </c>
      <c r="S1946" t="b">
        <v>0</v>
      </c>
      <c r="T1946" t="s">
        <v>87</v>
      </c>
      <c r="U1946" t="b">
        <v>0</v>
      </c>
      <c r="V1946" t="s">
        <v>351</v>
      </c>
      <c r="W1946" s="1">
        <v>44655.918402777781</v>
      </c>
      <c r="X1946">
        <v>360</v>
      </c>
      <c r="Y1946">
        <v>66</v>
      </c>
      <c r="Z1946">
        <v>0</v>
      </c>
      <c r="AA1946">
        <v>66</v>
      </c>
      <c r="AB1946">
        <v>0</v>
      </c>
      <c r="AC1946">
        <v>7</v>
      </c>
      <c r="AD1946">
        <v>-1</v>
      </c>
      <c r="AE1946">
        <v>0</v>
      </c>
      <c r="AF1946">
        <v>0</v>
      </c>
      <c r="AG1946">
        <v>0</v>
      </c>
      <c r="AH1946" t="s">
        <v>352</v>
      </c>
      <c r="AI1946" s="1">
        <v>44656.00037037037</v>
      </c>
      <c r="AJ1946">
        <v>671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-1</v>
      </c>
      <c r="AQ1946">
        <v>0</v>
      </c>
      <c r="AR1946">
        <v>0</v>
      </c>
      <c r="AS1946">
        <v>0</v>
      </c>
      <c r="AT1946" t="s">
        <v>87</v>
      </c>
      <c r="AU1946" t="s">
        <v>87</v>
      </c>
      <c r="AV1946" t="s">
        <v>87</v>
      </c>
      <c r="AW1946" t="s">
        <v>87</v>
      </c>
      <c r="AX1946" t="s">
        <v>87</v>
      </c>
      <c r="AY1946" t="s">
        <v>87</v>
      </c>
      <c r="AZ1946" t="s">
        <v>87</v>
      </c>
      <c r="BA1946" t="s">
        <v>87</v>
      </c>
      <c r="BB1946" t="s">
        <v>87</v>
      </c>
      <c r="BC1946" t="s">
        <v>87</v>
      </c>
      <c r="BD1946" t="s">
        <v>87</v>
      </c>
      <c r="BE1946" t="s">
        <v>87</v>
      </c>
    </row>
    <row r="1947" spans="1:57" hidden="1" x14ac:dyDescent="0.45">
      <c r="A1947" t="s">
        <v>4127</v>
      </c>
      <c r="B1947" t="s">
        <v>79</v>
      </c>
      <c r="C1947" t="s">
        <v>4123</v>
      </c>
      <c r="D1947" t="s">
        <v>81</v>
      </c>
      <c r="E1947" s="2" t="str">
        <f t="shared" si="46"/>
        <v>FX220313930</v>
      </c>
      <c r="F1947" t="s">
        <v>19</v>
      </c>
      <c r="G1947" t="s">
        <v>19</v>
      </c>
      <c r="H1947" t="s">
        <v>82</v>
      </c>
      <c r="I1947" t="s">
        <v>4128</v>
      </c>
      <c r="J1947">
        <v>65</v>
      </c>
      <c r="K1947" t="s">
        <v>84</v>
      </c>
      <c r="L1947" t="s">
        <v>85</v>
      </c>
      <c r="M1947" t="s">
        <v>86</v>
      </c>
      <c r="N1947">
        <v>2</v>
      </c>
      <c r="O1947" s="1">
        <v>44655.894942129627</v>
      </c>
      <c r="P1947" s="1">
        <v>44655.995034722226</v>
      </c>
      <c r="Q1947">
        <v>8274</v>
      </c>
      <c r="R1947">
        <v>374</v>
      </c>
      <c r="S1947" t="b">
        <v>0</v>
      </c>
      <c r="T1947" t="s">
        <v>87</v>
      </c>
      <c r="U1947" t="b">
        <v>0</v>
      </c>
      <c r="V1947" t="s">
        <v>315</v>
      </c>
      <c r="W1947" s="1">
        <v>44655.916284722225</v>
      </c>
      <c r="X1947">
        <v>175</v>
      </c>
      <c r="Y1947">
        <v>60</v>
      </c>
      <c r="Z1947">
        <v>0</v>
      </c>
      <c r="AA1947">
        <v>60</v>
      </c>
      <c r="AB1947">
        <v>0</v>
      </c>
      <c r="AC1947">
        <v>1</v>
      </c>
      <c r="AD1947">
        <v>5</v>
      </c>
      <c r="AE1947">
        <v>0</v>
      </c>
      <c r="AF1947">
        <v>0</v>
      </c>
      <c r="AG1947">
        <v>0</v>
      </c>
      <c r="AH1947" t="s">
        <v>240</v>
      </c>
      <c r="AI1947" s="1">
        <v>44655.995034722226</v>
      </c>
      <c r="AJ1947">
        <v>199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5</v>
      </c>
      <c r="AQ1947">
        <v>0</v>
      </c>
      <c r="AR1947">
        <v>0</v>
      </c>
      <c r="AS1947">
        <v>0</v>
      </c>
      <c r="AT1947" t="s">
        <v>87</v>
      </c>
      <c r="AU1947" t="s">
        <v>87</v>
      </c>
      <c r="AV1947" t="s">
        <v>87</v>
      </c>
      <c r="AW1947" t="s">
        <v>87</v>
      </c>
      <c r="AX1947" t="s">
        <v>87</v>
      </c>
      <c r="AY1947" t="s">
        <v>87</v>
      </c>
      <c r="AZ1947" t="s">
        <v>87</v>
      </c>
      <c r="BA1947" t="s">
        <v>87</v>
      </c>
      <c r="BB1947" t="s">
        <v>87</v>
      </c>
      <c r="BC1947" t="s">
        <v>87</v>
      </c>
      <c r="BD1947" t="s">
        <v>87</v>
      </c>
      <c r="BE1947" t="s">
        <v>87</v>
      </c>
    </row>
    <row r="1948" spans="1:57" hidden="1" x14ac:dyDescent="0.45">
      <c r="A1948" t="s">
        <v>4129</v>
      </c>
      <c r="B1948" t="s">
        <v>79</v>
      </c>
      <c r="C1948" t="s">
        <v>4123</v>
      </c>
      <c r="D1948" t="s">
        <v>81</v>
      </c>
      <c r="E1948" s="2" t="str">
        <f t="shared" si="46"/>
        <v>FX220313930</v>
      </c>
      <c r="F1948" t="s">
        <v>19</v>
      </c>
      <c r="G1948" t="s">
        <v>19</v>
      </c>
      <c r="H1948" t="s">
        <v>82</v>
      </c>
      <c r="I1948" t="s">
        <v>4130</v>
      </c>
      <c r="J1948">
        <v>65</v>
      </c>
      <c r="K1948" t="s">
        <v>84</v>
      </c>
      <c r="L1948" t="s">
        <v>85</v>
      </c>
      <c r="M1948" t="s">
        <v>86</v>
      </c>
      <c r="N1948">
        <v>2</v>
      </c>
      <c r="O1948" s="1">
        <v>44655.895196759258</v>
      </c>
      <c r="P1948" s="1">
        <v>44656.011550925927</v>
      </c>
      <c r="Q1948">
        <v>9005</v>
      </c>
      <c r="R1948">
        <v>1048</v>
      </c>
      <c r="S1948" t="b">
        <v>0</v>
      </c>
      <c r="T1948" t="s">
        <v>87</v>
      </c>
      <c r="U1948" t="b">
        <v>0</v>
      </c>
      <c r="V1948" t="s">
        <v>315</v>
      </c>
      <c r="W1948" s="1">
        <v>44655.921967592592</v>
      </c>
      <c r="X1948">
        <v>490</v>
      </c>
      <c r="Y1948">
        <v>60</v>
      </c>
      <c r="Z1948">
        <v>0</v>
      </c>
      <c r="AA1948">
        <v>60</v>
      </c>
      <c r="AB1948">
        <v>0</v>
      </c>
      <c r="AC1948">
        <v>7</v>
      </c>
      <c r="AD1948">
        <v>5</v>
      </c>
      <c r="AE1948">
        <v>0</v>
      </c>
      <c r="AF1948">
        <v>0</v>
      </c>
      <c r="AG1948">
        <v>0</v>
      </c>
      <c r="AH1948" t="s">
        <v>240</v>
      </c>
      <c r="AI1948" s="1">
        <v>44656.011550925927</v>
      </c>
      <c r="AJ1948">
        <v>558</v>
      </c>
      <c r="AK1948">
        <v>7</v>
      </c>
      <c r="AL1948">
        <v>0</v>
      </c>
      <c r="AM1948">
        <v>7</v>
      </c>
      <c r="AN1948">
        <v>0</v>
      </c>
      <c r="AO1948">
        <v>7</v>
      </c>
      <c r="AP1948">
        <v>-2</v>
      </c>
      <c r="AQ1948">
        <v>0</v>
      </c>
      <c r="AR1948">
        <v>0</v>
      </c>
      <c r="AS1948">
        <v>0</v>
      </c>
      <c r="AT1948" t="s">
        <v>87</v>
      </c>
      <c r="AU1948" t="s">
        <v>87</v>
      </c>
      <c r="AV1948" t="s">
        <v>87</v>
      </c>
      <c r="AW1948" t="s">
        <v>87</v>
      </c>
      <c r="AX1948" t="s">
        <v>87</v>
      </c>
      <c r="AY1948" t="s">
        <v>87</v>
      </c>
      <c r="AZ1948" t="s">
        <v>87</v>
      </c>
      <c r="BA1948" t="s">
        <v>87</v>
      </c>
      <c r="BB1948" t="s">
        <v>87</v>
      </c>
      <c r="BC1948" t="s">
        <v>87</v>
      </c>
      <c r="BD1948" t="s">
        <v>87</v>
      </c>
      <c r="BE1948" t="s">
        <v>87</v>
      </c>
    </row>
    <row r="1949" spans="1:57" hidden="1" x14ac:dyDescent="0.45">
      <c r="A1949" t="s">
        <v>4131</v>
      </c>
      <c r="B1949" t="s">
        <v>79</v>
      </c>
      <c r="C1949" t="s">
        <v>4123</v>
      </c>
      <c r="D1949" t="s">
        <v>81</v>
      </c>
      <c r="E1949" s="2" t="str">
        <f t="shared" si="46"/>
        <v>FX220313930</v>
      </c>
      <c r="F1949" t="s">
        <v>19</v>
      </c>
      <c r="G1949" t="s">
        <v>19</v>
      </c>
      <c r="H1949" t="s">
        <v>82</v>
      </c>
      <c r="I1949" t="s">
        <v>4132</v>
      </c>
      <c r="J1949">
        <v>28</v>
      </c>
      <c r="K1949" t="s">
        <v>84</v>
      </c>
      <c r="L1949" t="s">
        <v>85</v>
      </c>
      <c r="M1949" t="s">
        <v>86</v>
      </c>
      <c r="N1949">
        <v>2</v>
      </c>
      <c r="O1949" s="1">
        <v>44655.895335648151</v>
      </c>
      <c r="P1949" s="1">
        <v>44656.013692129629</v>
      </c>
      <c r="Q1949">
        <v>9856</v>
      </c>
      <c r="R1949">
        <v>370</v>
      </c>
      <c r="S1949" t="b">
        <v>0</v>
      </c>
      <c r="T1949" t="s">
        <v>87</v>
      </c>
      <c r="U1949" t="b">
        <v>0</v>
      </c>
      <c r="V1949" t="s">
        <v>351</v>
      </c>
      <c r="W1949" s="1">
        <v>44655.920567129629</v>
      </c>
      <c r="X1949">
        <v>186</v>
      </c>
      <c r="Y1949">
        <v>21</v>
      </c>
      <c r="Z1949">
        <v>0</v>
      </c>
      <c r="AA1949">
        <v>21</v>
      </c>
      <c r="AB1949">
        <v>0</v>
      </c>
      <c r="AC1949">
        <v>3</v>
      </c>
      <c r="AD1949">
        <v>7</v>
      </c>
      <c r="AE1949">
        <v>0</v>
      </c>
      <c r="AF1949">
        <v>0</v>
      </c>
      <c r="AG1949">
        <v>0</v>
      </c>
      <c r="AH1949" t="s">
        <v>240</v>
      </c>
      <c r="AI1949" s="1">
        <v>44656.013692129629</v>
      </c>
      <c r="AJ1949">
        <v>184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7</v>
      </c>
      <c r="AQ1949">
        <v>0</v>
      </c>
      <c r="AR1949">
        <v>0</v>
      </c>
      <c r="AS1949">
        <v>0</v>
      </c>
      <c r="AT1949" t="s">
        <v>87</v>
      </c>
      <c r="AU1949" t="s">
        <v>87</v>
      </c>
      <c r="AV1949" t="s">
        <v>87</v>
      </c>
      <c r="AW1949" t="s">
        <v>87</v>
      </c>
      <c r="AX1949" t="s">
        <v>87</v>
      </c>
      <c r="AY1949" t="s">
        <v>87</v>
      </c>
      <c r="AZ1949" t="s">
        <v>87</v>
      </c>
      <c r="BA1949" t="s">
        <v>87</v>
      </c>
      <c r="BB1949" t="s">
        <v>87</v>
      </c>
      <c r="BC1949" t="s">
        <v>87</v>
      </c>
      <c r="BD1949" t="s">
        <v>87</v>
      </c>
      <c r="BE1949" t="s">
        <v>87</v>
      </c>
    </row>
    <row r="1950" spans="1:57" hidden="1" x14ac:dyDescent="0.45">
      <c r="A1950" t="s">
        <v>4133</v>
      </c>
      <c r="B1950" t="s">
        <v>79</v>
      </c>
      <c r="C1950" t="s">
        <v>4123</v>
      </c>
      <c r="D1950" t="s">
        <v>81</v>
      </c>
      <c r="E1950" s="2" t="str">
        <f t="shared" si="46"/>
        <v>FX220313930</v>
      </c>
      <c r="F1950" t="s">
        <v>19</v>
      </c>
      <c r="G1950" t="s">
        <v>19</v>
      </c>
      <c r="H1950" t="s">
        <v>82</v>
      </c>
      <c r="I1950" t="s">
        <v>4134</v>
      </c>
      <c r="J1950">
        <v>65</v>
      </c>
      <c r="K1950" t="s">
        <v>84</v>
      </c>
      <c r="L1950" t="s">
        <v>85</v>
      </c>
      <c r="M1950" t="s">
        <v>86</v>
      </c>
      <c r="N1950">
        <v>2</v>
      </c>
      <c r="O1950" s="1">
        <v>44655.895636574074</v>
      </c>
      <c r="P1950" s="1">
        <v>44656.033206018517</v>
      </c>
      <c r="Q1950">
        <v>11090</v>
      </c>
      <c r="R1950">
        <v>796</v>
      </c>
      <c r="S1950" t="b">
        <v>0</v>
      </c>
      <c r="T1950" t="s">
        <v>87</v>
      </c>
      <c r="U1950" t="b">
        <v>0</v>
      </c>
      <c r="V1950" t="s">
        <v>351</v>
      </c>
      <c r="W1950" s="1">
        <v>44655.92690972222</v>
      </c>
      <c r="X1950">
        <v>547</v>
      </c>
      <c r="Y1950">
        <v>60</v>
      </c>
      <c r="Z1950">
        <v>0</v>
      </c>
      <c r="AA1950">
        <v>60</v>
      </c>
      <c r="AB1950">
        <v>0</v>
      </c>
      <c r="AC1950">
        <v>11</v>
      </c>
      <c r="AD1950">
        <v>5</v>
      </c>
      <c r="AE1950">
        <v>0</v>
      </c>
      <c r="AF1950">
        <v>0</v>
      </c>
      <c r="AG1950">
        <v>0</v>
      </c>
      <c r="AH1950" t="s">
        <v>240</v>
      </c>
      <c r="AI1950" s="1">
        <v>44656.033206018517</v>
      </c>
      <c r="AJ1950">
        <v>249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5</v>
      </c>
      <c r="AQ1950">
        <v>0</v>
      </c>
      <c r="AR1950">
        <v>0</v>
      </c>
      <c r="AS1950">
        <v>0</v>
      </c>
      <c r="AT1950" t="s">
        <v>87</v>
      </c>
      <c r="AU1950" t="s">
        <v>87</v>
      </c>
      <c r="AV1950" t="s">
        <v>87</v>
      </c>
      <c r="AW1950" t="s">
        <v>87</v>
      </c>
      <c r="AX1950" t="s">
        <v>87</v>
      </c>
      <c r="AY1950" t="s">
        <v>87</v>
      </c>
      <c r="AZ1950" t="s">
        <v>87</v>
      </c>
      <c r="BA1950" t="s">
        <v>87</v>
      </c>
      <c r="BB1950" t="s">
        <v>87</v>
      </c>
      <c r="BC1950" t="s">
        <v>87</v>
      </c>
      <c r="BD1950" t="s">
        <v>87</v>
      </c>
      <c r="BE1950" t="s">
        <v>87</v>
      </c>
    </row>
    <row r="1951" spans="1:57" hidden="1" x14ac:dyDescent="0.45">
      <c r="A1951" t="s">
        <v>4135</v>
      </c>
      <c r="B1951" t="s">
        <v>79</v>
      </c>
      <c r="C1951" t="s">
        <v>4123</v>
      </c>
      <c r="D1951" t="s">
        <v>81</v>
      </c>
      <c r="E1951" s="2" t="str">
        <f t="shared" si="46"/>
        <v>FX220313930</v>
      </c>
      <c r="F1951" t="s">
        <v>19</v>
      </c>
      <c r="G1951" t="s">
        <v>19</v>
      </c>
      <c r="H1951" t="s">
        <v>82</v>
      </c>
      <c r="I1951" t="s">
        <v>4136</v>
      </c>
      <c r="J1951">
        <v>28</v>
      </c>
      <c r="K1951" t="s">
        <v>84</v>
      </c>
      <c r="L1951" t="s">
        <v>85</v>
      </c>
      <c r="M1951" t="s">
        <v>86</v>
      </c>
      <c r="N1951">
        <v>2</v>
      </c>
      <c r="O1951" s="1">
        <v>44655.895775462966</v>
      </c>
      <c r="P1951" s="1">
        <v>44656.034907407404</v>
      </c>
      <c r="Q1951">
        <v>11713</v>
      </c>
      <c r="R1951">
        <v>308</v>
      </c>
      <c r="S1951" t="b">
        <v>0</v>
      </c>
      <c r="T1951" t="s">
        <v>87</v>
      </c>
      <c r="U1951" t="b">
        <v>0</v>
      </c>
      <c r="V1951" t="s">
        <v>315</v>
      </c>
      <c r="W1951" s="1">
        <v>44655.923842592594</v>
      </c>
      <c r="X1951">
        <v>162</v>
      </c>
      <c r="Y1951">
        <v>21</v>
      </c>
      <c r="Z1951">
        <v>0</v>
      </c>
      <c r="AA1951">
        <v>21</v>
      </c>
      <c r="AB1951">
        <v>0</v>
      </c>
      <c r="AC1951">
        <v>0</v>
      </c>
      <c r="AD1951">
        <v>7</v>
      </c>
      <c r="AE1951">
        <v>0</v>
      </c>
      <c r="AF1951">
        <v>0</v>
      </c>
      <c r="AG1951">
        <v>0</v>
      </c>
      <c r="AH1951" t="s">
        <v>240</v>
      </c>
      <c r="AI1951" s="1">
        <v>44656.034907407404</v>
      </c>
      <c r="AJ1951">
        <v>146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7</v>
      </c>
      <c r="AQ1951">
        <v>0</v>
      </c>
      <c r="AR1951">
        <v>0</v>
      </c>
      <c r="AS1951">
        <v>0</v>
      </c>
      <c r="AT1951" t="s">
        <v>87</v>
      </c>
      <c r="AU1951" t="s">
        <v>87</v>
      </c>
      <c r="AV1951" t="s">
        <v>87</v>
      </c>
      <c r="AW1951" t="s">
        <v>87</v>
      </c>
      <c r="AX1951" t="s">
        <v>87</v>
      </c>
      <c r="AY1951" t="s">
        <v>87</v>
      </c>
      <c r="AZ1951" t="s">
        <v>87</v>
      </c>
      <c r="BA1951" t="s">
        <v>87</v>
      </c>
      <c r="BB1951" t="s">
        <v>87</v>
      </c>
      <c r="BC1951" t="s">
        <v>87</v>
      </c>
      <c r="BD1951" t="s">
        <v>87</v>
      </c>
      <c r="BE1951" t="s">
        <v>87</v>
      </c>
    </row>
    <row r="1952" spans="1:57" hidden="1" x14ac:dyDescent="0.45">
      <c r="A1952" t="s">
        <v>4137</v>
      </c>
      <c r="B1952" t="s">
        <v>79</v>
      </c>
      <c r="C1952" t="s">
        <v>4123</v>
      </c>
      <c r="D1952" t="s">
        <v>81</v>
      </c>
      <c r="E1952" s="2" t="str">
        <f t="shared" si="46"/>
        <v>FX220313930</v>
      </c>
      <c r="F1952" t="s">
        <v>19</v>
      </c>
      <c r="G1952" t="s">
        <v>19</v>
      </c>
      <c r="H1952" t="s">
        <v>82</v>
      </c>
      <c r="I1952" t="s">
        <v>4138</v>
      </c>
      <c r="J1952">
        <v>28</v>
      </c>
      <c r="K1952" t="s">
        <v>84</v>
      </c>
      <c r="L1952" t="s">
        <v>85</v>
      </c>
      <c r="M1952" t="s">
        <v>86</v>
      </c>
      <c r="N1952">
        <v>2</v>
      </c>
      <c r="O1952" s="1">
        <v>44655.896354166667</v>
      </c>
      <c r="P1952" s="1">
        <v>44656.037199074075</v>
      </c>
      <c r="Q1952">
        <v>11699</v>
      </c>
      <c r="R1952">
        <v>470</v>
      </c>
      <c r="S1952" t="b">
        <v>0</v>
      </c>
      <c r="T1952" t="s">
        <v>87</v>
      </c>
      <c r="U1952" t="b">
        <v>0</v>
      </c>
      <c r="V1952" t="s">
        <v>315</v>
      </c>
      <c r="W1952" s="1">
        <v>44655.92701388889</v>
      </c>
      <c r="X1952">
        <v>273</v>
      </c>
      <c r="Y1952">
        <v>21</v>
      </c>
      <c r="Z1952">
        <v>0</v>
      </c>
      <c r="AA1952">
        <v>21</v>
      </c>
      <c r="AB1952">
        <v>0</v>
      </c>
      <c r="AC1952">
        <v>5</v>
      </c>
      <c r="AD1952">
        <v>7</v>
      </c>
      <c r="AE1952">
        <v>0</v>
      </c>
      <c r="AF1952">
        <v>0</v>
      </c>
      <c r="AG1952">
        <v>0</v>
      </c>
      <c r="AH1952" t="s">
        <v>240</v>
      </c>
      <c r="AI1952" s="1">
        <v>44656.037199074075</v>
      </c>
      <c r="AJ1952">
        <v>197</v>
      </c>
      <c r="AK1952">
        <v>2</v>
      </c>
      <c r="AL1952">
        <v>0</v>
      </c>
      <c r="AM1952">
        <v>2</v>
      </c>
      <c r="AN1952">
        <v>0</v>
      </c>
      <c r="AO1952">
        <v>2</v>
      </c>
      <c r="AP1952">
        <v>5</v>
      </c>
      <c r="AQ1952">
        <v>0</v>
      </c>
      <c r="AR1952">
        <v>0</v>
      </c>
      <c r="AS1952">
        <v>0</v>
      </c>
      <c r="AT1952" t="s">
        <v>87</v>
      </c>
      <c r="AU1952" t="s">
        <v>87</v>
      </c>
      <c r="AV1952" t="s">
        <v>87</v>
      </c>
      <c r="AW1952" t="s">
        <v>87</v>
      </c>
      <c r="AX1952" t="s">
        <v>87</v>
      </c>
      <c r="AY1952" t="s">
        <v>87</v>
      </c>
      <c r="AZ1952" t="s">
        <v>87</v>
      </c>
      <c r="BA1952" t="s">
        <v>87</v>
      </c>
      <c r="BB1952" t="s">
        <v>87</v>
      </c>
      <c r="BC1952" t="s">
        <v>87</v>
      </c>
      <c r="BD1952" t="s">
        <v>87</v>
      </c>
      <c r="BE1952" t="s">
        <v>87</v>
      </c>
    </row>
    <row r="1953" spans="1:57" hidden="1" x14ac:dyDescent="0.45">
      <c r="A1953" t="s">
        <v>4139</v>
      </c>
      <c r="B1953" t="s">
        <v>79</v>
      </c>
      <c r="C1953" t="s">
        <v>4123</v>
      </c>
      <c r="D1953" t="s">
        <v>81</v>
      </c>
      <c r="E1953" s="2" t="str">
        <f t="shared" si="46"/>
        <v>FX220313930</v>
      </c>
      <c r="F1953" t="s">
        <v>19</v>
      </c>
      <c r="G1953" t="s">
        <v>19</v>
      </c>
      <c r="H1953" t="s">
        <v>82</v>
      </c>
      <c r="I1953" t="s">
        <v>4140</v>
      </c>
      <c r="J1953">
        <v>64</v>
      </c>
      <c r="K1953" t="s">
        <v>84</v>
      </c>
      <c r="L1953" t="s">
        <v>85</v>
      </c>
      <c r="M1953" t="s">
        <v>86</v>
      </c>
      <c r="N1953">
        <v>2</v>
      </c>
      <c r="O1953" s="1">
        <v>44655.896793981483</v>
      </c>
      <c r="P1953" s="1">
        <v>44656.045740740738</v>
      </c>
      <c r="Q1953">
        <v>10853</v>
      </c>
      <c r="R1953">
        <v>2016</v>
      </c>
      <c r="S1953" t="b">
        <v>0</v>
      </c>
      <c r="T1953" t="s">
        <v>87</v>
      </c>
      <c r="U1953" t="b">
        <v>0</v>
      </c>
      <c r="V1953" t="s">
        <v>351</v>
      </c>
      <c r="W1953" s="1">
        <v>44655.941724537035</v>
      </c>
      <c r="X1953">
        <v>1279</v>
      </c>
      <c r="Y1953">
        <v>83</v>
      </c>
      <c r="Z1953">
        <v>0</v>
      </c>
      <c r="AA1953">
        <v>83</v>
      </c>
      <c r="AB1953">
        <v>0</v>
      </c>
      <c r="AC1953">
        <v>35</v>
      </c>
      <c r="AD1953">
        <v>-19</v>
      </c>
      <c r="AE1953">
        <v>0</v>
      </c>
      <c r="AF1953">
        <v>0</v>
      </c>
      <c r="AG1953">
        <v>0</v>
      </c>
      <c r="AH1953" t="s">
        <v>240</v>
      </c>
      <c r="AI1953" s="1">
        <v>44656.045740740738</v>
      </c>
      <c r="AJ1953">
        <v>737</v>
      </c>
      <c r="AK1953">
        <v>6</v>
      </c>
      <c r="AL1953">
        <v>0</v>
      </c>
      <c r="AM1953">
        <v>6</v>
      </c>
      <c r="AN1953">
        <v>0</v>
      </c>
      <c r="AO1953">
        <v>6</v>
      </c>
      <c r="AP1953">
        <v>-25</v>
      </c>
      <c r="AQ1953">
        <v>0</v>
      </c>
      <c r="AR1953">
        <v>0</v>
      </c>
      <c r="AS1953">
        <v>0</v>
      </c>
      <c r="AT1953" t="s">
        <v>87</v>
      </c>
      <c r="AU1953" t="s">
        <v>87</v>
      </c>
      <c r="AV1953" t="s">
        <v>87</v>
      </c>
      <c r="AW1953" t="s">
        <v>87</v>
      </c>
      <c r="AX1953" t="s">
        <v>87</v>
      </c>
      <c r="AY1953" t="s">
        <v>87</v>
      </c>
      <c r="AZ1953" t="s">
        <v>87</v>
      </c>
      <c r="BA1953" t="s">
        <v>87</v>
      </c>
      <c r="BB1953" t="s">
        <v>87</v>
      </c>
      <c r="BC1953" t="s">
        <v>87</v>
      </c>
      <c r="BD1953" t="s">
        <v>87</v>
      </c>
      <c r="BE1953" t="s">
        <v>87</v>
      </c>
    </row>
    <row r="1954" spans="1:57" hidden="1" x14ac:dyDescent="0.45">
      <c r="A1954" t="s">
        <v>4141</v>
      </c>
      <c r="B1954" t="s">
        <v>79</v>
      </c>
      <c r="C1954" t="s">
        <v>4123</v>
      </c>
      <c r="D1954" t="s">
        <v>81</v>
      </c>
      <c r="E1954" s="2" t="str">
        <f t="shared" si="46"/>
        <v>FX220313930</v>
      </c>
      <c r="F1954" t="s">
        <v>19</v>
      </c>
      <c r="G1954" t="s">
        <v>19</v>
      </c>
      <c r="H1954" t="s">
        <v>82</v>
      </c>
      <c r="I1954" t="s">
        <v>4142</v>
      </c>
      <c r="J1954">
        <v>65</v>
      </c>
      <c r="K1954" t="s">
        <v>84</v>
      </c>
      <c r="L1954" t="s">
        <v>85</v>
      </c>
      <c r="M1954" t="s">
        <v>86</v>
      </c>
      <c r="N1954">
        <v>2</v>
      </c>
      <c r="O1954" s="1">
        <v>44655.897280092591</v>
      </c>
      <c r="P1954" s="1">
        <v>44656.05364583333</v>
      </c>
      <c r="Q1954">
        <v>12612</v>
      </c>
      <c r="R1954">
        <v>898</v>
      </c>
      <c r="S1954" t="b">
        <v>0</v>
      </c>
      <c r="T1954" t="s">
        <v>87</v>
      </c>
      <c r="U1954" t="b">
        <v>0</v>
      </c>
      <c r="V1954" t="s">
        <v>315</v>
      </c>
      <c r="W1954" s="1">
        <v>44655.929409722223</v>
      </c>
      <c r="X1954">
        <v>206</v>
      </c>
      <c r="Y1954">
        <v>60</v>
      </c>
      <c r="Z1954">
        <v>0</v>
      </c>
      <c r="AA1954">
        <v>60</v>
      </c>
      <c r="AB1954">
        <v>0</v>
      </c>
      <c r="AC1954">
        <v>1</v>
      </c>
      <c r="AD1954">
        <v>5</v>
      </c>
      <c r="AE1954">
        <v>0</v>
      </c>
      <c r="AF1954">
        <v>0</v>
      </c>
      <c r="AG1954">
        <v>0</v>
      </c>
      <c r="AH1954" t="s">
        <v>352</v>
      </c>
      <c r="AI1954" s="1">
        <v>44656.05364583333</v>
      </c>
      <c r="AJ1954">
        <v>692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5</v>
      </c>
      <c r="AQ1954">
        <v>0</v>
      </c>
      <c r="AR1954">
        <v>0</v>
      </c>
      <c r="AS1954">
        <v>0</v>
      </c>
      <c r="AT1954" t="s">
        <v>87</v>
      </c>
      <c r="AU1954" t="s">
        <v>87</v>
      </c>
      <c r="AV1954" t="s">
        <v>87</v>
      </c>
      <c r="AW1954" t="s">
        <v>87</v>
      </c>
      <c r="AX1954" t="s">
        <v>87</v>
      </c>
      <c r="AY1954" t="s">
        <v>87</v>
      </c>
      <c r="AZ1954" t="s">
        <v>87</v>
      </c>
      <c r="BA1954" t="s">
        <v>87</v>
      </c>
      <c r="BB1954" t="s">
        <v>87</v>
      </c>
      <c r="BC1954" t="s">
        <v>87</v>
      </c>
      <c r="BD1954" t="s">
        <v>87</v>
      </c>
      <c r="BE1954" t="s">
        <v>87</v>
      </c>
    </row>
    <row r="1955" spans="1:57" hidden="1" x14ac:dyDescent="0.45">
      <c r="A1955" t="s">
        <v>4143</v>
      </c>
      <c r="B1955" t="s">
        <v>79</v>
      </c>
      <c r="C1955" t="s">
        <v>4123</v>
      </c>
      <c r="D1955" t="s">
        <v>81</v>
      </c>
      <c r="E1955" s="2" t="str">
        <f t="shared" si="46"/>
        <v>FX220313930</v>
      </c>
      <c r="F1955" t="s">
        <v>19</v>
      </c>
      <c r="G1955" t="s">
        <v>19</v>
      </c>
      <c r="H1955" t="s">
        <v>82</v>
      </c>
      <c r="I1955" t="s">
        <v>4144</v>
      </c>
      <c r="J1955">
        <v>65</v>
      </c>
      <c r="K1955" t="s">
        <v>84</v>
      </c>
      <c r="L1955" t="s">
        <v>85</v>
      </c>
      <c r="M1955" t="s">
        <v>86</v>
      </c>
      <c r="N1955">
        <v>2</v>
      </c>
      <c r="O1955" s="1">
        <v>44655.897407407407</v>
      </c>
      <c r="P1955" s="1">
        <v>44656.050833333335</v>
      </c>
      <c r="Q1955">
        <v>12673</v>
      </c>
      <c r="R1955">
        <v>583</v>
      </c>
      <c r="S1955" t="b">
        <v>0</v>
      </c>
      <c r="T1955" t="s">
        <v>87</v>
      </c>
      <c r="U1955" t="b">
        <v>0</v>
      </c>
      <c r="V1955" t="s">
        <v>315</v>
      </c>
      <c r="W1955" s="1">
        <v>44655.931076388886</v>
      </c>
      <c r="X1955">
        <v>144</v>
      </c>
      <c r="Y1955">
        <v>60</v>
      </c>
      <c r="Z1955">
        <v>0</v>
      </c>
      <c r="AA1955">
        <v>60</v>
      </c>
      <c r="AB1955">
        <v>0</v>
      </c>
      <c r="AC1955">
        <v>2</v>
      </c>
      <c r="AD1955">
        <v>5</v>
      </c>
      <c r="AE1955">
        <v>0</v>
      </c>
      <c r="AF1955">
        <v>0</v>
      </c>
      <c r="AG1955">
        <v>0</v>
      </c>
      <c r="AH1955" t="s">
        <v>240</v>
      </c>
      <c r="AI1955" s="1">
        <v>44656.050833333335</v>
      </c>
      <c r="AJ1955">
        <v>439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5</v>
      </c>
      <c r="AQ1955">
        <v>0</v>
      </c>
      <c r="AR1955">
        <v>0</v>
      </c>
      <c r="AS1955">
        <v>0</v>
      </c>
      <c r="AT1955" t="s">
        <v>87</v>
      </c>
      <c r="AU1955" t="s">
        <v>87</v>
      </c>
      <c r="AV1955" t="s">
        <v>87</v>
      </c>
      <c r="AW1955" t="s">
        <v>87</v>
      </c>
      <c r="AX1955" t="s">
        <v>87</v>
      </c>
      <c r="AY1955" t="s">
        <v>87</v>
      </c>
      <c r="AZ1955" t="s">
        <v>87</v>
      </c>
      <c r="BA1955" t="s">
        <v>87</v>
      </c>
      <c r="BB1955" t="s">
        <v>87</v>
      </c>
      <c r="BC1955" t="s">
        <v>87</v>
      </c>
      <c r="BD1955" t="s">
        <v>87</v>
      </c>
      <c r="BE1955" t="s">
        <v>87</v>
      </c>
    </row>
    <row r="1956" spans="1:57" hidden="1" x14ac:dyDescent="0.45">
      <c r="A1956" t="s">
        <v>4145</v>
      </c>
      <c r="B1956" t="s">
        <v>79</v>
      </c>
      <c r="C1956" t="s">
        <v>4123</v>
      </c>
      <c r="D1956" t="s">
        <v>81</v>
      </c>
      <c r="E1956" s="2" t="str">
        <f t="shared" si="46"/>
        <v>FX220313930</v>
      </c>
      <c r="F1956" t="s">
        <v>19</v>
      </c>
      <c r="G1956" t="s">
        <v>19</v>
      </c>
      <c r="H1956" t="s">
        <v>82</v>
      </c>
      <c r="I1956" t="s">
        <v>4146</v>
      </c>
      <c r="J1956">
        <v>65</v>
      </c>
      <c r="K1956" t="s">
        <v>84</v>
      </c>
      <c r="L1956" t="s">
        <v>85</v>
      </c>
      <c r="M1956" t="s">
        <v>86</v>
      </c>
      <c r="N1956">
        <v>2</v>
      </c>
      <c r="O1956" s="1">
        <v>44655.897858796299</v>
      </c>
      <c r="P1956" s="1">
        <v>44656.054386574076</v>
      </c>
      <c r="Q1956">
        <v>12792</v>
      </c>
      <c r="R1956">
        <v>732</v>
      </c>
      <c r="S1956" t="b">
        <v>0</v>
      </c>
      <c r="T1956" t="s">
        <v>87</v>
      </c>
      <c r="U1956" t="b">
        <v>0</v>
      </c>
      <c r="V1956" t="s">
        <v>245</v>
      </c>
      <c r="W1956" s="1">
        <v>44655.935347222221</v>
      </c>
      <c r="X1956">
        <v>426</v>
      </c>
      <c r="Y1956">
        <v>60</v>
      </c>
      <c r="Z1956">
        <v>0</v>
      </c>
      <c r="AA1956">
        <v>60</v>
      </c>
      <c r="AB1956">
        <v>0</v>
      </c>
      <c r="AC1956">
        <v>9</v>
      </c>
      <c r="AD1956">
        <v>5</v>
      </c>
      <c r="AE1956">
        <v>0</v>
      </c>
      <c r="AF1956">
        <v>0</v>
      </c>
      <c r="AG1956">
        <v>0</v>
      </c>
      <c r="AH1956" t="s">
        <v>240</v>
      </c>
      <c r="AI1956" s="1">
        <v>44656.054386574076</v>
      </c>
      <c r="AJ1956">
        <v>306</v>
      </c>
      <c r="AK1956">
        <v>2</v>
      </c>
      <c r="AL1956">
        <v>0</v>
      </c>
      <c r="AM1956">
        <v>2</v>
      </c>
      <c r="AN1956">
        <v>0</v>
      </c>
      <c r="AO1956">
        <v>2</v>
      </c>
      <c r="AP1956">
        <v>3</v>
      </c>
      <c r="AQ1956">
        <v>0</v>
      </c>
      <c r="AR1956">
        <v>0</v>
      </c>
      <c r="AS1956">
        <v>0</v>
      </c>
      <c r="AT1956" t="s">
        <v>87</v>
      </c>
      <c r="AU1956" t="s">
        <v>87</v>
      </c>
      <c r="AV1956" t="s">
        <v>87</v>
      </c>
      <c r="AW1956" t="s">
        <v>87</v>
      </c>
      <c r="AX1956" t="s">
        <v>87</v>
      </c>
      <c r="AY1956" t="s">
        <v>87</v>
      </c>
      <c r="AZ1956" t="s">
        <v>87</v>
      </c>
      <c r="BA1956" t="s">
        <v>87</v>
      </c>
      <c r="BB1956" t="s">
        <v>87</v>
      </c>
      <c r="BC1956" t="s">
        <v>87</v>
      </c>
      <c r="BD1956" t="s">
        <v>87</v>
      </c>
      <c r="BE1956" t="s">
        <v>87</v>
      </c>
    </row>
    <row r="1957" spans="1:57" hidden="1" x14ac:dyDescent="0.45">
      <c r="A1957" t="s">
        <v>4147</v>
      </c>
      <c r="B1957" t="s">
        <v>79</v>
      </c>
      <c r="C1957" t="s">
        <v>4123</v>
      </c>
      <c r="D1957" t="s">
        <v>81</v>
      </c>
      <c r="E1957" s="2" t="str">
        <f t="shared" si="46"/>
        <v>FX220313930</v>
      </c>
      <c r="F1957" t="s">
        <v>19</v>
      </c>
      <c r="G1957" t="s">
        <v>19</v>
      </c>
      <c r="H1957" t="s">
        <v>82</v>
      </c>
      <c r="I1957" t="s">
        <v>4148</v>
      </c>
      <c r="J1957">
        <v>28</v>
      </c>
      <c r="K1957" t="s">
        <v>84</v>
      </c>
      <c r="L1957" t="s">
        <v>85</v>
      </c>
      <c r="M1957" t="s">
        <v>86</v>
      </c>
      <c r="N1957">
        <v>2</v>
      </c>
      <c r="O1957" s="1">
        <v>44655.898182870369</v>
      </c>
      <c r="P1957" s="1">
        <v>44656.058807870373</v>
      </c>
      <c r="Q1957">
        <v>13306</v>
      </c>
      <c r="R1957">
        <v>572</v>
      </c>
      <c r="S1957" t="b">
        <v>0</v>
      </c>
      <c r="T1957" t="s">
        <v>87</v>
      </c>
      <c r="U1957" t="b">
        <v>0</v>
      </c>
      <c r="V1957" t="s">
        <v>315</v>
      </c>
      <c r="W1957" s="1">
        <v>44655.932557870372</v>
      </c>
      <c r="X1957">
        <v>127</v>
      </c>
      <c r="Y1957">
        <v>21</v>
      </c>
      <c r="Z1957">
        <v>0</v>
      </c>
      <c r="AA1957">
        <v>21</v>
      </c>
      <c r="AB1957">
        <v>0</v>
      </c>
      <c r="AC1957">
        <v>1</v>
      </c>
      <c r="AD1957">
        <v>7</v>
      </c>
      <c r="AE1957">
        <v>0</v>
      </c>
      <c r="AF1957">
        <v>0</v>
      </c>
      <c r="AG1957">
        <v>0</v>
      </c>
      <c r="AH1957" t="s">
        <v>352</v>
      </c>
      <c r="AI1957" s="1">
        <v>44656.058807870373</v>
      </c>
      <c r="AJ1957">
        <v>445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7</v>
      </c>
      <c r="AQ1957">
        <v>0</v>
      </c>
      <c r="AR1957">
        <v>0</v>
      </c>
      <c r="AS1957">
        <v>0</v>
      </c>
      <c r="AT1957" t="s">
        <v>87</v>
      </c>
      <c r="AU1957" t="s">
        <v>87</v>
      </c>
      <c r="AV1957" t="s">
        <v>87</v>
      </c>
      <c r="AW1957" t="s">
        <v>87</v>
      </c>
      <c r="AX1957" t="s">
        <v>87</v>
      </c>
      <c r="AY1957" t="s">
        <v>87</v>
      </c>
      <c r="AZ1957" t="s">
        <v>87</v>
      </c>
      <c r="BA1957" t="s">
        <v>87</v>
      </c>
      <c r="BB1957" t="s">
        <v>87</v>
      </c>
      <c r="BC1957" t="s">
        <v>87</v>
      </c>
      <c r="BD1957" t="s">
        <v>87</v>
      </c>
      <c r="BE1957" t="s">
        <v>87</v>
      </c>
    </row>
    <row r="1958" spans="1:57" hidden="1" x14ac:dyDescent="0.45">
      <c r="A1958" t="s">
        <v>4149</v>
      </c>
      <c r="B1958" t="s">
        <v>79</v>
      </c>
      <c r="C1958" t="s">
        <v>4123</v>
      </c>
      <c r="D1958" t="s">
        <v>81</v>
      </c>
      <c r="E1958" s="2" t="str">
        <f t="shared" si="46"/>
        <v>FX220313930</v>
      </c>
      <c r="F1958" t="s">
        <v>19</v>
      </c>
      <c r="G1958" t="s">
        <v>19</v>
      </c>
      <c r="H1958" t="s">
        <v>82</v>
      </c>
      <c r="I1958" t="s">
        <v>4150</v>
      </c>
      <c r="J1958">
        <v>65</v>
      </c>
      <c r="K1958" t="s">
        <v>84</v>
      </c>
      <c r="L1958" t="s">
        <v>85</v>
      </c>
      <c r="M1958" t="s">
        <v>86</v>
      </c>
      <c r="N1958">
        <v>2</v>
      </c>
      <c r="O1958" s="1">
        <v>44655.898287037038</v>
      </c>
      <c r="P1958" s="1">
        <v>44656.061863425923</v>
      </c>
      <c r="Q1958">
        <v>13039</v>
      </c>
      <c r="R1958">
        <v>1094</v>
      </c>
      <c r="S1958" t="b">
        <v>0</v>
      </c>
      <c r="T1958" t="s">
        <v>87</v>
      </c>
      <c r="U1958" t="b">
        <v>0</v>
      </c>
      <c r="V1958" t="s">
        <v>245</v>
      </c>
      <c r="W1958" s="1">
        <v>44655.948900462965</v>
      </c>
      <c r="X1958">
        <v>605</v>
      </c>
      <c r="Y1958">
        <v>60</v>
      </c>
      <c r="Z1958">
        <v>0</v>
      </c>
      <c r="AA1958">
        <v>60</v>
      </c>
      <c r="AB1958">
        <v>0</v>
      </c>
      <c r="AC1958">
        <v>11</v>
      </c>
      <c r="AD1958">
        <v>5</v>
      </c>
      <c r="AE1958">
        <v>0</v>
      </c>
      <c r="AF1958">
        <v>0</v>
      </c>
      <c r="AG1958">
        <v>0</v>
      </c>
      <c r="AH1958" t="s">
        <v>240</v>
      </c>
      <c r="AI1958" s="1">
        <v>44656.061863425923</v>
      </c>
      <c r="AJ1958">
        <v>475</v>
      </c>
      <c r="AK1958">
        <v>3</v>
      </c>
      <c r="AL1958">
        <v>0</v>
      </c>
      <c r="AM1958">
        <v>3</v>
      </c>
      <c r="AN1958">
        <v>0</v>
      </c>
      <c r="AO1958">
        <v>2</v>
      </c>
      <c r="AP1958">
        <v>2</v>
      </c>
      <c r="AQ1958">
        <v>0</v>
      </c>
      <c r="AR1958">
        <v>0</v>
      </c>
      <c r="AS1958">
        <v>0</v>
      </c>
      <c r="AT1958" t="s">
        <v>87</v>
      </c>
      <c r="AU1958" t="s">
        <v>87</v>
      </c>
      <c r="AV1958" t="s">
        <v>87</v>
      </c>
      <c r="AW1958" t="s">
        <v>87</v>
      </c>
      <c r="AX1958" t="s">
        <v>87</v>
      </c>
      <c r="AY1958" t="s">
        <v>87</v>
      </c>
      <c r="AZ1958" t="s">
        <v>87</v>
      </c>
      <c r="BA1958" t="s">
        <v>87</v>
      </c>
      <c r="BB1958" t="s">
        <v>87</v>
      </c>
      <c r="BC1958" t="s">
        <v>87</v>
      </c>
      <c r="BD1958" t="s">
        <v>87</v>
      </c>
      <c r="BE1958" t="s">
        <v>87</v>
      </c>
    </row>
    <row r="1959" spans="1:57" hidden="1" x14ac:dyDescent="0.45">
      <c r="A1959" t="s">
        <v>4151</v>
      </c>
      <c r="B1959" t="s">
        <v>79</v>
      </c>
      <c r="C1959" t="s">
        <v>4123</v>
      </c>
      <c r="D1959" t="s">
        <v>81</v>
      </c>
      <c r="E1959" s="2" t="str">
        <f t="shared" si="46"/>
        <v>FX220313930</v>
      </c>
      <c r="F1959" t="s">
        <v>19</v>
      </c>
      <c r="G1959" t="s">
        <v>19</v>
      </c>
      <c r="H1959" t="s">
        <v>82</v>
      </c>
      <c r="I1959" t="s">
        <v>4152</v>
      </c>
      <c r="J1959">
        <v>28</v>
      </c>
      <c r="K1959" t="s">
        <v>84</v>
      </c>
      <c r="L1959" t="s">
        <v>85</v>
      </c>
      <c r="M1959" t="s">
        <v>86</v>
      </c>
      <c r="N1959">
        <v>2</v>
      </c>
      <c r="O1959" s="1">
        <v>44655.898773148147</v>
      </c>
      <c r="P1959" s="1">
        <v>44656.063993055555</v>
      </c>
      <c r="Q1959">
        <v>13570</v>
      </c>
      <c r="R1959">
        <v>705</v>
      </c>
      <c r="S1959" t="b">
        <v>0</v>
      </c>
      <c r="T1959" t="s">
        <v>87</v>
      </c>
      <c r="U1959" t="b">
        <v>0</v>
      </c>
      <c r="V1959" t="s">
        <v>245</v>
      </c>
      <c r="W1959" s="1">
        <v>44655.951898148145</v>
      </c>
      <c r="X1959">
        <v>258</v>
      </c>
      <c r="Y1959">
        <v>21</v>
      </c>
      <c r="Z1959">
        <v>0</v>
      </c>
      <c r="AA1959">
        <v>21</v>
      </c>
      <c r="AB1959">
        <v>0</v>
      </c>
      <c r="AC1959">
        <v>6</v>
      </c>
      <c r="AD1959">
        <v>7</v>
      </c>
      <c r="AE1959">
        <v>0</v>
      </c>
      <c r="AF1959">
        <v>0</v>
      </c>
      <c r="AG1959">
        <v>0</v>
      </c>
      <c r="AH1959" t="s">
        <v>352</v>
      </c>
      <c r="AI1959" s="1">
        <v>44656.063993055555</v>
      </c>
      <c r="AJ1959">
        <v>447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7</v>
      </c>
      <c r="AQ1959">
        <v>0</v>
      </c>
      <c r="AR1959">
        <v>0</v>
      </c>
      <c r="AS1959">
        <v>0</v>
      </c>
      <c r="AT1959" t="s">
        <v>87</v>
      </c>
      <c r="AU1959" t="s">
        <v>87</v>
      </c>
      <c r="AV1959" t="s">
        <v>87</v>
      </c>
      <c r="AW1959" t="s">
        <v>87</v>
      </c>
      <c r="AX1959" t="s">
        <v>87</v>
      </c>
      <c r="AY1959" t="s">
        <v>87</v>
      </c>
      <c r="AZ1959" t="s">
        <v>87</v>
      </c>
      <c r="BA1959" t="s">
        <v>87</v>
      </c>
      <c r="BB1959" t="s">
        <v>87</v>
      </c>
      <c r="BC1959" t="s">
        <v>87</v>
      </c>
      <c r="BD1959" t="s">
        <v>87</v>
      </c>
      <c r="BE1959" t="s">
        <v>87</v>
      </c>
    </row>
    <row r="1960" spans="1:57" hidden="1" x14ac:dyDescent="0.45">
      <c r="A1960" t="s">
        <v>4153</v>
      </c>
      <c r="B1960" t="s">
        <v>79</v>
      </c>
      <c r="C1960" t="s">
        <v>4123</v>
      </c>
      <c r="D1960" t="s">
        <v>81</v>
      </c>
      <c r="E1960" s="2" t="str">
        <f t="shared" si="46"/>
        <v>FX220313930</v>
      </c>
      <c r="F1960" t="s">
        <v>19</v>
      </c>
      <c r="G1960" t="s">
        <v>19</v>
      </c>
      <c r="H1960" t="s">
        <v>82</v>
      </c>
      <c r="I1960" t="s">
        <v>4154</v>
      </c>
      <c r="J1960">
        <v>28</v>
      </c>
      <c r="K1960" t="s">
        <v>84</v>
      </c>
      <c r="L1960" t="s">
        <v>85</v>
      </c>
      <c r="M1960" t="s">
        <v>86</v>
      </c>
      <c r="N1960">
        <v>2</v>
      </c>
      <c r="O1960" s="1">
        <v>44655.898854166669</v>
      </c>
      <c r="P1960" s="1">
        <v>44656.063680555555</v>
      </c>
      <c r="Q1960">
        <v>13873</v>
      </c>
      <c r="R1960">
        <v>368</v>
      </c>
      <c r="S1960" t="b">
        <v>0</v>
      </c>
      <c r="T1960" t="s">
        <v>87</v>
      </c>
      <c r="U1960" t="b">
        <v>0</v>
      </c>
      <c r="V1960" t="s">
        <v>245</v>
      </c>
      <c r="W1960" s="1">
        <v>44655.954363425924</v>
      </c>
      <c r="X1960">
        <v>212</v>
      </c>
      <c r="Y1960">
        <v>21</v>
      </c>
      <c r="Z1960">
        <v>0</v>
      </c>
      <c r="AA1960">
        <v>21</v>
      </c>
      <c r="AB1960">
        <v>0</v>
      </c>
      <c r="AC1960">
        <v>0</v>
      </c>
      <c r="AD1960">
        <v>7</v>
      </c>
      <c r="AE1960">
        <v>0</v>
      </c>
      <c r="AF1960">
        <v>0</v>
      </c>
      <c r="AG1960">
        <v>0</v>
      </c>
      <c r="AH1960" t="s">
        <v>240</v>
      </c>
      <c r="AI1960" s="1">
        <v>44656.063680555555</v>
      </c>
      <c r="AJ1960">
        <v>156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7</v>
      </c>
      <c r="AQ1960">
        <v>0</v>
      </c>
      <c r="AR1960">
        <v>0</v>
      </c>
      <c r="AS1960">
        <v>0</v>
      </c>
      <c r="AT1960" t="s">
        <v>87</v>
      </c>
      <c r="AU1960" t="s">
        <v>87</v>
      </c>
      <c r="AV1960" t="s">
        <v>87</v>
      </c>
      <c r="AW1960" t="s">
        <v>87</v>
      </c>
      <c r="AX1960" t="s">
        <v>87</v>
      </c>
      <c r="AY1960" t="s">
        <v>87</v>
      </c>
      <c r="AZ1960" t="s">
        <v>87</v>
      </c>
      <c r="BA1960" t="s">
        <v>87</v>
      </c>
      <c r="BB1960" t="s">
        <v>87</v>
      </c>
      <c r="BC1960" t="s">
        <v>87</v>
      </c>
      <c r="BD1960" t="s">
        <v>87</v>
      </c>
      <c r="BE1960" t="s">
        <v>87</v>
      </c>
    </row>
    <row r="1961" spans="1:57" hidden="1" x14ac:dyDescent="0.45">
      <c r="A1961" t="s">
        <v>4155</v>
      </c>
      <c r="B1961" t="s">
        <v>79</v>
      </c>
      <c r="C1961" t="s">
        <v>4156</v>
      </c>
      <c r="D1961" t="s">
        <v>81</v>
      </c>
      <c r="E1961" s="2" t="str">
        <f>HYPERLINK("capsilon://?command=openfolder&amp;siteaddress=FAM.docvelocity-na8.net&amp;folderid=FX14E2274F-93EA-1B32-8E23-B67144162927","FX220311268")</f>
        <v>FX220311268</v>
      </c>
      <c r="F1961" t="s">
        <v>19</v>
      </c>
      <c r="G1961" t="s">
        <v>19</v>
      </c>
      <c r="H1961" t="s">
        <v>82</v>
      </c>
      <c r="I1961" t="s">
        <v>4157</v>
      </c>
      <c r="J1961">
        <v>74</v>
      </c>
      <c r="K1961" t="s">
        <v>84</v>
      </c>
      <c r="L1961" t="s">
        <v>85</v>
      </c>
      <c r="M1961" t="s">
        <v>86</v>
      </c>
      <c r="N1961">
        <v>2</v>
      </c>
      <c r="O1961" s="1">
        <v>44655.903425925928</v>
      </c>
      <c r="P1961" s="1">
        <v>44656.066111111111</v>
      </c>
      <c r="Q1961">
        <v>13460</v>
      </c>
      <c r="R1961">
        <v>596</v>
      </c>
      <c r="S1961" t="b">
        <v>0</v>
      </c>
      <c r="T1961" t="s">
        <v>87</v>
      </c>
      <c r="U1961" t="b">
        <v>0</v>
      </c>
      <c r="V1961" t="s">
        <v>245</v>
      </c>
      <c r="W1961" s="1">
        <v>44655.958854166667</v>
      </c>
      <c r="X1961">
        <v>387</v>
      </c>
      <c r="Y1961">
        <v>64</v>
      </c>
      <c r="Z1961">
        <v>0</v>
      </c>
      <c r="AA1961">
        <v>64</v>
      </c>
      <c r="AB1961">
        <v>0</v>
      </c>
      <c r="AC1961">
        <v>7</v>
      </c>
      <c r="AD1961">
        <v>10</v>
      </c>
      <c r="AE1961">
        <v>0</v>
      </c>
      <c r="AF1961">
        <v>0</v>
      </c>
      <c r="AG1961">
        <v>0</v>
      </c>
      <c r="AH1961" t="s">
        <v>240</v>
      </c>
      <c r="AI1961" s="1">
        <v>44656.066111111111</v>
      </c>
      <c r="AJ1961">
        <v>209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10</v>
      </c>
      <c r="AQ1961">
        <v>0</v>
      </c>
      <c r="AR1961">
        <v>0</v>
      </c>
      <c r="AS1961">
        <v>0</v>
      </c>
      <c r="AT1961" t="s">
        <v>87</v>
      </c>
      <c r="AU1961" t="s">
        <v>87</v>
      </c>
      <c r="AV1961" t="s">
        <v>87</v>
      </c>
      <c r="AW1961" t="s">
        <v>87</v>
      </c>
      <c r="AX1961" t="s">
        <v>87</v>
      </c>
      <c r="AY1961" t="s">
        <v>87</v>
      </c>
      <c r="AZ1961" t="s">
        <v>87</v>
      </c>
      <c r="BA1961" t="s">
        <v>87</v>
      </c>
      <c r="BB1961" t="s">
        <v>87</v>
      </c>
      <c r="BC1961" t="s">
        <v>87</v>
      </c>
      <c r="BD1961" t="s">
        <v>87</v>
      </c>
      <c r="BE1961" t="s">
        <v>87</v>
      </c>
    </row>
    <row r="1962" spans="1:57" hidden="1" x14ac:dyDescent="0.45">
      <c r="A1962" t="s">
        <v>4158</v>
      </c>
      <c r="B1962" t="s">
        <v>79</v>
      </c>
      <c r="C1962" t="s">
        <v>4156</v>
      </c>
      <c r="D1962" t="s">
        <v>81</v>
      </c>
      <c r="E1962" s="2" t="str">
        <f>HYPERLINK("capsilon://?command=openfolder&amp;siteaddress=FAM.docvelocity-na8.net&amp;folderid=FX14E2274F-93EA-1B32-8E23-B67144162927","FX220311268")</f>
        <v>FX220311268</v>
      </c>
      <c r="F1962" t="s">
        <v>19</v>
      </c>
      <c r="G1962" t="s">
        <v>19</v>
      </c>
      <c r="H1962" t="s">
        <v>82</v>
      </c>
      <c r="I1962" t="s">
        <v>4159</v>
      </c>
      <c r="J1962">
        <v>28</v>
      </c>
      <c r="K1962" t="s">
        <v>84</v>
      </c>
      <c r="L1962" t="s">
        <v>85</v>
      </c>
      <c r="M1962" t="s">
        <v>86</v>
      </c>
      <c r="N1962">
        <v>2</v>
      </c>
      <c r="O1962" s="1">
        <v>44655.90351851852</v>
      </c>
      <c r="P1962" s="1">
        <v>44656.069594907407</v>
      </c>
      <c r="Q1962">
        <v>13756</v>
      </c>
      <c r="R1962">
        <v>593</v>
      </c>
      <c r="S1962" t="b">
        <v>0</v>
      </c>
      <c r="T1962" t="s">
        <v>87</v>
      </c>
      <c r="U1962" t="b">
        <v>0</v>
      </c>
      <c r="V1962" t="s">
        <v>315</v>
      </c>
      <c r="W1962" s="1">
        <v>44655.955983796295</v>
      </c>
      <c r="X1962">
        <v>110</v>
      </c>
      <c r="Y1962">
        <v>21</v>
      </c>
      <c r="Z1962">
        <v>0</v>
      </c>
      <c r="AA1962">
        <v>21</v>
      </c>
      <c r="AB1962">
        <v>0</v>
      </c>
      <c r="AC1962">
        <v>0</v>
      </c>
      <c r="AD1962">
        <v>7</v>
      </c>
      <c r="AE1962">
        <v>0</v>
      </c>
      <c r="AF1962">
        <v>0</v>
      </c>
      <c r="AG1962">
        <v>0</v>
      </c>
      <c r="AH1962" t="s">
        <v>352</v>
      </c>
      <c r="AI1962" s="1">
        <v>44656.069594907407</v>
      </c>
      <c r="AJ1962">
        <v>483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7</v>
      </c>
      <c r="AQ1962">
        <v>0</v>
      </c>
      <c r="AR1962">
        <v>0</v>
      </c>
      <c r="AS1962">
        <v>0</v>
      </c>
      <c r="AT1962" t="s">
        <v>87</v>
      </c>
      <c r="AU1962" t="s">
        <v>87</v>
      </c>
      <c r="AV1962" t="s">
        <v>87</v>
      </c>
      <c r="AW1962" t="s">
        <v>87</v>
      </c>
      <c r="AX1962" t="s">
        <v>87</v>
      </c>
      <c r="AY1962" t="s">
        <v>87</v>
      </c>
      <c r="AZ1962" t="s">
        <v>87</v>
      </c>
      <c r="BA1962" t="s">
        <v>87</v>
      </c>
      <c r="BB1962" t="s">
        <v>87</v>
      </c>
      <c r="BC1962" t="s">
        <v>87</v>
      </c>
      <c r="BD1962" t="s">
        <v>87</v>
      </c>
      <c r="BE1962" t="s">
        <v>87</v>
      </c>
    </row>
    <row r="1963" spans="1:57" hidden="1" x14ac:dyDescent="0.45">
      <c r="A1963" t="s">
        <v>4160</v>
      </c>
      <c r="B1963" t="s">
        <v>79</v>
      </c>
      <c r="C1963" t="s">
        <v>4156</v>
      </c>
      <c r="D1963" t="s">
        <v>81</v>
      </c>
      <c r="E1963" s="2" t="str">
        <f>HYPERLINK("capsilon://?command=openfolder&amp;siteaddress=FAM.docvelocity-na8.net&amp;folderid=FX14E2274F-93EA-1B32-8E23-B67144162927","FX220311268")</f>
        <v>FX220311268</v>
      </c>
      <c r="F1963" t="s">
        <v>19</v>
      </c>
      <c r="G1963" t="s">
        <v>19</v>
      </c>
      <c r="H1963" t="s">
        <v>82</v>
      </c>
      <c r="I1963" t="s">
        <v>4161</v>
      </c>
      <c r="J1963">
        <v>74</v>
      </c>
      <c r="K1963" t="s">
        <v>84</v>
      </c>
      <c r="L1963" t="s">
        <v>85</v>
      </c>
      <c r="M1963" t="s">
        <v>86</v>
      </c>
      <c r="N1963">
        <v>2</v>
      </c>
      <c r="O1963" s="1">
        <v>44655.904664351852</v>
      </c>
      <c r="P1963" s="1">
        <v>44656.067858796298</v>
      </c>
      <c r="Q1963">
        <v>13711</v>
      </c>
      <c r="R1963">
        <v>389</v>
      </c>
      <c r="S1963" t="b">
        <v>0</v>
      </c>
      <c r="T1963" t="s">
        <v>87</v>
      </c>
      <c r="U1963" t="b">
        <v>0</v>
      </c>
      <c r="V1963" t="s">
        <v>315</v>
      </c>
      <c r="W1963" s="1">
        <v>44655.958761574075</v>
      </c>
      <c r="X1963">
        <v>239</v>
      </c>
      <c r="Y1963">
        <v>64</v>
      </c>
      <c r="Z1963">
        <v>0</v>
      </c>
      <c r="AA1963">
        <v>64</v>
      </c>
      <c r="AB1963">
        <v>0</v>
      </c>
      <c r="AC1963">
        <v>6</v>
      </c>
      <c r="AD1963">
        <v>10</v>
      </c>
      <c r="AE1963">
        <v>0</v>
      </c>
      <c r="AF1963">
        <v>0</v>
      </c>
      <c r="AG1963">
        <v>0</v>
      </c>
      <c r="AH1963" t="s">
        <v>240</v>
      </c>
      <c r="AI1963" s="1">
        <v>44656.067858796298</v>
      </c>
      <c r="AJ1963">
        <v>150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10</v>
      </c>
      <c r="AQ1963">
        <v>0</v>
      </c>
      <c r="AR1963">
        <v>0</v>
      </c>
      <c r="AS1963">
        <v>0</v>
      </c>
      <c r="AT1963" t="s">
        <v>87</v>
      </c>
      <c r="AU1963" t="s">
        <v>87</v>
      </c>
      <c r="AV1963" t="s">
        <v>87</v>
      </c>
      <c r="AW1963" t="s">
        <v>87</v>
      </c>
      <c r="AX1963" t="s">
        <v>87</v>
      </c>
      <c r="AY1963" t="s">
        <v>87</v>
      </c>
      <c r="AZ1963" t="s">
        <v>87</v>
      </c>
      <c r="BA1963" t="s">
        <v>87</v>
      </c>
      <c r="BB1963" t="s">
        <v>87</v>
      </c>
      <c r="BC1963" t="s">
        <v>87</v>
      </c>
      <c r="BD1963" t="s">
        <v>87</v>
      </c>
      <c r="BE1963" t="s">
        <v>87</v>
      </c>
    </row>
    <row r="1964" spans="1:57" hidden="1" x14ac:dyDescent="0.45">
      <c r="A1964" t="s">
        <v>4162</v>
      </c>
      <c r="B1964" t="s">
        <v>79</v>
      </c>
      <c r="C1964" t="s">
        <v>4163</v>
      </c>
      <c r="D1964" t="s">
        <v>81</v>
      </c>
      <c r="E1964" s="2" t="str">
        <f>HYPERLINK("capsilon://?command=openfolder&amp;siteaddress=FAM.docvelocity-na8.net&amp;folderid=FX9DA16A85-F027-CFAC-99DA-20C74B20B0AD","FX2204242")</f>
        <v>FX2204242</v>
      </c>
      <c r="F1964" t="s">
        <v>19</v>
      </c>
      <c r="G1964" t="s">
        <v>19</v>
      </c>
      <c r="H1964" t="s">
        <v>82</v>
      </c>
      <c r="I1964" t="s">
        <v>4164</v>
      </c>
      <c r="J1964">
        <v>152</v>
      </c>
      <c r="K1964" t="s">
        <v>84</v>
      </c>
      <c r="L1964" t="s">
        <v>85</v>
      </c>
      <c r="M1964" t="s">
        <v>86</v>
      </c>
      <c r="N1964">
        <v>1</v>
      </c>
      <c r="O1964" s="1">
        <v>44655.914641203701</v>
      </c>
      <c r="P1964" s="1">
        <v>44655.967928240738</v>
      </c>
      <c r="Q1964">
        <v>3881</v>
      </c>
      <c r="R1964">
        <v>723</v>
      </c>
      <c r="S1964" t="b">
        <v>0</v>
      </c>
      <c r="T1964" t="s">
        <v>87</v>
      </c>
      <c r="U1964" t="b">
        <v>0</v>
      </c>
      <c r="V1964" t="s">
        <v>245</v>
      </c>
      <c r="W1964" s="1">
        <v>44655.967928240738</v>
      </c>
      <c r="X1964">
        <v>634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152</v>
      </c>
      <c r="AE1964">
        <v>133</v>
      </c>
      <c r="AF1964">
        <v>0</v>
      </c>
      <c r="AG1964">
        <v>8</v>
      </c>
      <c r="AH1964" t="s">
        <v>87</v>
      </c>
      <c r="AI1964" t="s">
        <v>87</v>
      </c>
      <c r="AJ1964" t="s">
        <v>87</v>
      </c>
      <c r="AK1964" t="s">
        <v>87</v>
      </c>
      <c r="AL1964" t="s">
        <v>87</v>
      </c>
      <c r="AM1964" t="s">
        <v>87</v>
      </c>
      <c r="AN1964" t="s">
        <v>87</v>
      </c>
      <c r="AO1964" t="s">
        <v>87</v>
      </c>
      <c r="AP1964" t="s">
        <v>87</v>
      </c>
      <c r="AQ1964" t="s">
        <v>87</v>
      </c>
      <c r="AR1964" t="s">
        <v>87</v>
      </c>
      <c r="AS1964" t="s">
        <v>87</v>
      </c>
      <c r="AT1964" t="s">
        <v>87</v>
      </c>
      <c r="AU1964" t="s">
        <v>87</v>
      </c>
      <c r="AV1964" t="s">
        <v>87</v>
      </c>
      <c r="AW1964" t="s">
        <v>87</v>
      </c>
      <c r="AX1964" t="s">
        <v>87</v>
      </c>
      <c r="AY1964" t="s">
        <v>87</v>
      </c>
      <c r="AZ1964" t="s">
        <v>87</v>
      </c>
      <c r="BA1964" t="s">
        <v>87</v>
      </c>
      <c r="BB1964" t="s">
        <v>87</v>
      </c>
      <c r="BC1964" t="s">
        <v>87</v>
      </c>
      <c r="BD1964" t="s">
        <v>87</v>
      </c>
      <c r="BE1964" t="s">
        <v>87</v>
      </c>
    </row>
    <row r="1965" spans="1:57" hidden="1" x14ac:dyDescent="0.45">
      <c r="A1965" t="s">
        <v>4165</v>
      </c>
      <c r="B1965" t="s">
        <v>79</v>
      </c>
      <c r="C1965" t="s">
        <v>4098</v>
      </c>
      <c r="D1965" t="s">
        <v>81</v>
      </c>
      <c r="E1965" s="2" t="str">
        <f>HYPERLINK("capsilon://?command=openfolder&amp;siteaddress=FAM.docvelocity-na8.net&amp;folderid=FXB7AE2D7D-78C8-82B0-008E-1657420B91BD","FX2204810")</f>
        <v>FX2204810</v>
      </c>
      <c r="F1965" t="s">
        <v>19</v>
      </c>
      <c r="G1965" t="s">
        <v>19</v>
      </c>
      <c r="H1965" t="s">
        <v>82</v>
      </c>
      <c r="I1965" t="s">
        <v>4099</v>
      </c>
      <c r="J1965">
        <v>496</v>
      </c>
      <c r="K1965" t="s">
        <v>84</v>
      </c>
      <c r="L1965" t="s">
        <v>85</v>
      </c>
      <c r="M1965" t="s">
        <v>86</v>
      </c>
      <c r="N1965">
        <v>2</v>
      </c>
      <c r="O1965" s="1">
        <v>44655.931481481479</v>
      </c>
      <c r="P1965" s="1">
        <v>44656.045624999999</v>
      </c>
      <c r="Q1965">
        <v>1498</v>
      </c>
      <c r="R1965">
        <v>8364</v>
      </c>
      <c r="S1965" t="b">
        <v>0</v>
      </c>
      <c r="T1965" t="s">
        <v>87</v>
      </c>
      <c r="U1965" t="b">
        <v>1</v>
      </c>
      <c r="V1965" t="s">
        <v>351</v>
      </c>
      <c r="W1965" s="1">
        <v>44655.984212962961</v>
      </c>
      <c r="X1965">
        <v>3563</v>
      </c>
      <c r="Y1965">
        <v>278</v>
      </c>
      <c r="Z1965">
        <v>0</v>
      </c>
      <c r="AA1965">
        <v>278</v>
      </c>
      <c r="AB1965">
        <v>94</v>
      </c>
      <c r="AC1965">
        <v>79</v>
      </c>
      <c r="AD1965">
        <v>218</v>
      </c>
      <c r="AE1965">
        <v>0</v>
      </c>
      <c r="AF1965">
        <v>0</v>
      </c>
      <c r="AG1965">
        <v>0</v>
      </c>
      <c r="AH1965" t="s">
        <v>352</v>
      </c>
      <c r="AI1965" s="1">
        <v>44656.045624999999</v>
      </c>
      <c r="AJ1965">
        <v>3909</v>
      </c>
      <c r="AK1965">
        <v>4</v>
      </c>
      <c r="AL1965">
        <v>0</v>
      </c>
      <c r="AM1965">
        <v>4</v>
      </c>
      <c r="AN1965">
        <v>94</v>
      </c>
      <c r="AO1965">
        <v>2</v>
      </c>
      <c r="AP1965">
        <v>214</v>
      </c>
      <c r="AQ1965">
        <v>0</v>
      </c>
      <c r="AR1965">
        <v>0</v>
      </c>
      <c r="AS1965">
        <v>0</v>
      </c>
      <c r="AT1965" t="s">
        <v>87</v>
      </c>
      <c r="AU1965" t="s">
        <v>87</v>
      </c>
      <c r="AV1965" t="s">
        <v>87</v>
      </c>
      <c r="AW1965" t="s">
        <v>87</v>
      </c>
      <c r="AX1965" t="s">
        <v>87</v>
      </c>
      <c r="AY1965" t="s">
        <v>87</v>
      </c>
      <c r="AZ1965" t="s">
        <v>87</v>
      </c>
      <c r="BA1965" t="s">
        <v>87</v>
      </c>
      <c r="BB1965" t="s">
        <v>87</v>
      </c>
      <c r="BC1965" t="s">
        <v>87</v>
      </c>
      <c r="BD1965" t="s">
        <v>87</v>
      </c>
      <c r="BE1965" t="s">
        <v>87</v>
      </c>
    </row>
    <row r="1966" spans="1:57" hidden="1" x14ac:dyDescent="0.45">
      <c r="A1966" t="s">
        <v>4166</v>
      </c>
      <c r="B1966" t="s">
        <v>79</v>
      </c>
      <c r="C1966" t="s">
        <v>4163</v>
      </c>
      <c r="D1966" t="s">
        <v>81</v>
      </c>
      <c r="E1966" s="2" t="str">
        <f>HYPERLINK("capsilon://?command=openfolder&amp;siteaddress=FAM.docvelocity-na8.net&amp;folderid=FX9DA16A85-F027-CFAC-99DA-20C74B20B0AD","FX2204242")</f>
        <v>FX2204242</v>
      </c>
      <c r="F1966" t="s">
        <v>19</v>
      </c>
      <c r="G1966" t="s">
        <v>19</v>
      </c>
      <c r="H1966" t="s">
        <v>82</v>
      </c>
      <c r="I1966" t="s">
        <v>4164</v>
      </c>
      <c r="J1966">
        <v>284</v>
      </c>
      <c r="K1966" t="s">
        <v>84</v>
      </c>
      <c r="L1966" t="s">
        <v>85</v>
      </c>
      <c r="M1966" t="s">
        <v>86</v>
      </c>
      <c r="N1966">
        <v>2</v>
      </c>
      <c r="O1966" s="1">
        <v>44655.968993055554</v>
      </c>
      <c r="P1966" s="1">
        <v>44656.030324074076</v>
      </c>
      <c r="Q1966">
        <v>1421</v>
      </c>
      <c r="R1966">
        <v>3878</v>
      </c>
      <c r="S1966" t="b">
        <v>0</v>
      </c>
      <c r="T1966" t="s">
        <v>87</v>
      </c>
      <c r="U1966" t="b">
        <v>1</v>
      </c>
      <c r="V1966" t="s">
        <v>351</v>
      </c>
      <c r="W1966" s="1">
        <v>44656.012488425928</v>
      </c>
      <c r="X1966">
        <v>2442</v>
      </c>
      <c r="Y1966">
        <v>234</v>
      </c>
      <c r="Z1966">
        <v>0</v>
      </c>
      <c r="AA1966">
        <v>234</v>
      </c>
      <c r="AB1966">
        <v>0</v>
      </c>
      <c r="AC1966">
        <v>41</v>
      </c>
      <c r="AD1966">
        <v>50</v>
      </c>
      <c r="AE1966">
        <v>0</v>
      </c>
      <c r="AF1966">
        <v>0</v>
      </c>
      <c r="AG1966">
        <v>0</v>
      </c>
      <c r="AH1966" t="s">
        <v>240</v>
      </c>
      <c r="AI1966" s="1">
        <v>44656.030324074076</v>
      </c>
      <c r="AJ1966">
        <v>1436</v>
      </c>
      <c r="AK1966">
        <v>7</v>
      </c>
      <c r="AL1966">
        <v>0</v>
      </c>
      <c r="AM1966">
        <v>7</v>
      </c>
      <c r="AN1966">
        <v>0</v>
      </c>
      <c r="AO1966">
        <v>7</v>
      </c>
      <c r="AP1966">
        <v>43</v>
      </c>
      <c r="AQ1966">
        <v>0</v>
      </c>
      <c r="AR1966">
        <v>0</v>
      </c>
      <c r="AS1966">
        <v>0</v>
      </c>
      <c r="AT1966" t="s">
        <v>87</v>
      </c>
      <c r="AU1966" t="s">
        <v>87</v>
      </c>
      <c r="AV1966" t="s">
        <v>87</v>
      </c>
      <c r="AW1966" t="s">
        <v>87</v>
      </c>
      <c r="AX1966" t="s">
        <v>87</v>
      </c>
      <c r="AY1966" t="s">
        <v>87</v>
      </c>
      <c r="AZ1966" t="s">
        <v>87</v>
      </c>
      <c r="BA1966" t="s">
        <v>87</v>
      </c>
      <c r="BB1966" t="s">
        <v>87</v>
      </c>
      <c r="BC1966" t="s">
        <v>87</v>
      </c>
      <c r="BD1966" t="s">
        <v>87</v>
      </c>
      <c r="BE1966" t="s">
        <v>87</v>
      </c>
    </row>
    <row r="1967" spans="1:57" hidden="1" x14ac:dyDescent="0.45">
      <c r="A1967" t="s">
        <v>4167</v>
      </c>
      <c r="B1967" t="s">
        <v>79</v>
      </c>
      <c r="C1967" t="s">
        <v>549</v>
      </c>
      <c r="D1967" t="s">
        <v>81</v>
      </c>
      <c r="E1967" s="2" t="str">
        <f>HYPERLINK("capsilon://?command=openfolder&amp;siteaddress=FAM.docvelocity-na8.net&amp;folderid=FX13739A65-101B-F33E-6196-F22F080A6B7A","FX22041011")</f>
        <v>FX22041011</v>
      </c>
      <c r="F1967" t="s">
        <v>19</v>
      </c>
      <c r="G1967" t="s">
        <v>19</v>
      </c>
      <c r="H1967" t="s">
        <v>82</v>
      </c>
      <c r="I1967" t="s">
        <v>4168</v>
      </c>
      <c r="J1967">
        <v>132</v>
      </c>
      <c r="K1967" t="s">
        <v>84</v>
      </c>
      <c r="L1967" t="s">
        <v>85</v>
      </c>
      <c r="M1967" t="s">
        <v>86</v>
      </c>
      <c r="N1967">
        <v>1</v>
      </c>
      <c r="O1967" s="1">
        <v>44656.055671296293</v>
      </c>
      <c r="P1967" s="1">
        <v>44656.063946759263</v>
      </c>
      <c r="Q1967">
        <v>179</v>
      </c>
      <c r="R1967">
        <v>536</v>
      </c>
      <c r="S1967" t="b">
        <v>0</v>
      </c>
      <c r="T1967" t="s">
        <v>87</v>
      </c>
      <c r="U1967" t="b">
        <v>0</v>
      </c>
      <c r="V1967" t="s">
        <v>351</v>
      </c>
      <c r="W1967" s="1">
        <v>44656.063946759263</v>
      </c>
      <c r="X1967">
        <v>536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132</v>
      </c>
      <c r="AE1967">
        <v>120</v>
      </c>
      <c r="AF1967">
        <v>0</v>
      </c>
      <c r="AG1967">
        <v>4</v>
      </c>
      <c r="AH1967" t="s">
        <v>87</v>
      </c>
      <c r="AI1967" t="s">
        <v>87</v>
      </c>
      <c r="AJ1967" t="s">
        <v>87</v>
      </c>
      <c r="AK1967" t="s">
        <v>87</v>
      </c>
      <c r="AL1967" t="s">
        <v>87</v>
      </c>
      <c r="AM1967" t="s">
        <v>87</v>
      </c>
      <c r="AN1967" t="s">
        <v>87</v>
      </c>
      <c r="AO1967" t="s">
        <v>87</v>
      </c>
      <c r="AP1967" t="s">
        <v>87</v>
      </c>
      <c r="AQ1967" t="s">
        <v>87</v>
      </c>
      <c r="AR1967" t="s">
        <v>87</v>
      </c>
      <c r="AS1967" t="s">
        <v>87</v>
      </c>
      <c r="AT1967" t="s">
        <v>87</v>
      </c>
      <c r="AU1967" t="s">
        <v>87</v>
      </c>
      <c r="AV1967" t="s">
        <v>87</v>
      </c>
      <c r="AW1967" t="s">
        <v>87</v>
      </c>
      <c r="AX1967" t="s">
        <v>87</v>
      </c>
      <c r="AY1967" t="s">
        <v>87</v>
      </c>
      <c r="AZ1967" t="s">
        <v>87</v>
      </c>
      <c r="BA1967" t="s">
        <v>87</v>
      </c>
      <c r="BB1967" t="s">
        <v>87</v>
      </c>
      <c r="BC1967" t="s">
        <v>87</v>
      </c>
      <c r="BD1967" t="s">
        <v>87</v>
      </c>
      <c r="BE1967" t="s">
        <v>87</v>
      </c>
    </row>
    <row r="1968" spans="1:57" hidden="1" x14ac:dyDescent="0.45">
      <c r="A1968" t="s">
        <v>4169</v>
      </c>
      <c r="B1968" t="s">
        <v>79</v>
      </c>
      <c r="C1968" t="s">
        <v>549</v>
      </c>
      <c r="D1968" t="s">
        <v>81</v>
      </c>
      <c r="E1968" s="2" t="str">
        <f>HYPERLINK("capsilon://?command=openfolder&amp;siteaddress=FAM.docvelocity-na8.net&amp;folderid=FX13739A65-101B-F33E-6196-F22F080A6B7A","FX22041011")</f>
        <v>FX22041011</v>
      </c>
      <c r="F1968" t="s">
        <v>19</v>
      </c>
      <c r="G1968" t="s">
        <v>19</v>
      </c>
      <c r="H1968" t="s">
        <v>82</v>
      </c>
      <c r="I1968" t="s">
        <v>4168</v>
      </c>
      <c r="J1968">
        <v>184</v>
      </c>
      <c r="K1968" t="s">
        <v>84</v>
      </c>
      <c r="L1968" t="s">
        <v>85</v>
      </c>
      <c r="M1968" t="s">
        <v>86</v>
      </c>
      <c r="N1968">
        <v>2</v>
      </c>
      <c r="O1968" s="1">
        <v>44656.064756944441</v>
      </c>
      <c r="P1968" s="1">
        <v>44656.168113425927</v>
      </c>
      <c r="Q1968">
        <v>6479</v>
      </c>
      <c r="R1968">
        <v>2451</v>
      </c>
      <c r="S1968" t="b">
        <v>0</v>
      </c>
      <c r="T1968" t="s">
        <v>87</v>
      </c>
      <c r="U1968" t="b">
        <v>1</v>
      </c>
      <c r="V1968" t="s">
        <v>351</v>
      </c>
      <c r="W1968" s="1">
        <v>44656.080289351848</v>
      </c>
      <c r="X1968">
        <v>1164</v>
      </c>
      <c r="Y1968">
        <v>160</v>
      </c>
      <c r="Z1968">
        <v>0</v>
      </c>
      <c r="AA1968">
        <v>160</v>
      </c>
      <c r="AB1968">
        <v>0</v>
      </c>
      <c r="AC1968">
        <v>40</v>
      </c>
      <c r="AD1968">
        <v>24</v>
      </c>
      <c r="AE1968">
        <v>0</v>
      </c>
      <c r="AF1968">
        <v>0</v>
      </c>
      <c r="AG1968">
        <v>0</v>
      </c>
      <c r="AH1968" t="s">
        <v>420</v>
      </c>
      <c r="AI1968" s="1">
        <v>44656.168113425927</v>
      </c>
      <c r="AJ1968">
        <v>1266</v>
      </c>
      <c r="AK1968">
        <v>9</v>
      </c>
      <c r="AL1968">
        <v>0</v>
      </c>
      <c r="AM1968">
        <v>9</v>
      </c>
      <c r="AN1968">
        <v>0</v>
      </c>
      <c r="AO1968">
        <v>7</v>
      </c>
      <c r="AP1968">
        <v>15</v>
      </c>
      <c r="AQ1968">
        <v>0</v>
      </c>
      <c r="AR1968">
        <v>0</v>
      </c>
      <c r="AS1968">
        <v>0</v>
      </c>
      <c r="AT1968" t="s">
        <v>87</v>
      </c>
      <c r="AU1968" t="s">
        <v>87</v>
      </c>
      <c r="AV1968" t="s">
        <v>87</v>
      </c>
      <c r="AW1968" t="s">
        <v>87</v>
      </c>
      <c r="AX1968" t="s">
        <v>87</v>
      </c>
      <c r="AY1968" t="s">
        <v>87</v>
      </c>
      <c r="AZ1968" t="s">
        <v>87</v>
      </c>
      <c r="BA1968" t="s">
        <v>87</v>
      </c>
      <c r="BB1968" t="s">
        <v>87</v>
      </c>
      <c r="BC1968" t="s">
        <v>87</v>
      </c>
      <c r="BD1968" t="s">
        <v>87</v>
      </c>
      <c r="BE1968" t="s">
        <v>87</v>
      </c>
    </row>
    <row r="1969" spans="1:57" hidden="1" x14ac:dyDescent="0.45">
      <c r="A1969" t="s">
        <v>4170</v>
      </c>
      <c r="B1969" t="s">
        <v>79</v>
      </c>
      <c r="C1969" t="s">
        <v>4171</v>
      </c>
      <c r="D1969" t="s">
        <v>81</v>
      </c>
      <c r="E1969" s="2" t="str">
        <f>HYPERLINK("capsilon://?command=openfolder&amp;siteaddress=FAM.docvelocity-na8.net&amp;folderid=FX1BF1B0F8-024E-645F-88BC-816F3DB63F35","FX220313224")</f>
        <v>FX220313224</v>
      </c>
      <c r="F1969" t="s">
        <v>19</v>
      </c>
      <c r="G1969" t="s">
        <v>19</v>
      </c>
      <c r="H1969" t="s">
        <v>82</v>
      </c>
      <c r="I1969" t="s">
        <v>4172</v>
      </c>
      <c r="J1969">
        <v>301</v>
      </c>
      <c r="K1969" t="s">
        <v>84</v>
      </c>
      <c r="L1969" t="s">
        <v>85</v>
      </c>
      <c r="M1969" t="s">
        <v>86</v>
      </c>
      <c r="N1969">
        <v>1</v>
      </c>
      <c r="O1969" s="1">
        <v>44652.407337962963</v>
      </c>
      <c r="P1969" s="1">
        <v>44652.413101851853</v>
      </c>
      <c r="Q1969">
        <v>74</v>
      </c>
      <c r="R1969">
        <v>424</v>
      </c>
      <c r="S1969" t="b">
        <v>0</v>
      </c>
      <c r="T1969" t="s">
        <v>87</v>
      </c>
      <c r="U1969" t="b">
        <v>0</v>
      </c>
      <c r="V1969" t="s">
        <v>660</v>
      </c>
      <c r="W1969" s="1">
        <v>44652.413101851853</v>
      </c>
      <c r="X1969">
        <v>424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301</v>
      </c>
      <c r="AE1969">
        <v>277</v>
      </c>
      <c r="AF1969">
        <v>0</v>
      </c>
      <c r="AG1969">
        <v>10</v>
      </c>
      <c r="AH1969" t="s">
        <v>87</v>
      </c>
      <c r="AI1969" t="s">
        <v>87</v>
      </c>
      <c r="AJ1969" t="s">
        <v>87</v>
      </c>
      <c r="AK1969" t="s">
        <v>87</v>
      </c>
      <c r="AL1969" t="s">
        <v>87</v>
      </c>
      <c r="AM1969" t="s">
        <v>87</v>
      </c>
      <c r="AN1969" t="s">
        <v>87</v>
      </c>
      <c r="AO1969" t="s">
        <v>87</v>
      </c>
      <c r="AP1969" t="s">
        <v>87</v>
      </c>
      <c r="AQ1969" t="s">
        <v>87</v>
      </c>
      <c r="AR1969" t="s">
        <v>87</v>
      </c>
      <c r="AS1969" t="s">
        <v>87</v>
      </c>
      <c r="AT1969" t="s">
        <v>87</v>
      </c>
      <c r="AU1969" t="s">
        <v>87</v>
      </c>
      <c r="AV1969" t="s">
        <v>87</v>
      </c>
      <c r="AW1969" t="s">
        <v>87</v>
      </c>
      <c r="AX1969" t="s">
        <v>87</v>
      </c>
      <c r="AY1969" t="s">
        <v>87</v>
      </c>
      <c r="AZ1969" t="s">
        <v>87</v>
      </c>
      <c r="BA1969" t="s">
        <v>87</v>
      </c>
      <c r="BB1969" t="s">
        <v>87</v>
      </c>
      <c r="BC1969" t="s">
        <v>87</v>
      </c>
      <c r="BD1969" t="s">
        <v>87</v>
      </c>
      <c r="BE1969" t="s">
        <v>87</v>
      </c>
    </row>
    <row r="1970" spans="1:57" hidden="1" x14ac:dyDescent="0.45">
      <c r="A1970" t="s">
        <v>4173</v>
      </c>
      <c r="B1970" t="s">
        <v>79</v>
      </c>
      <c r="C1970" t="s">
        <v>187</v>
      </c>
      <c r="D1970" t="s">
        <v>81</v>
      </c>
      <c r="E1970" s="2" t="str">
        <f>HYPERLINK("capsilon://?command=openfolder&amp;siteaddress=FAM.docvelocity-na8.net&amp;folderid=FX14A511DF-9C0B-5617-EB30-7488EF4E3F0C","FX220313857")</f>
        <v>FX220313857</v>
      </c>
      <c r="F1970" t="s">
        <v>19</v>
      </c>
      <c r="G1970" t="s">
        <v>19</v>
      </c>
      <c r="H1970" t="s">
        <v>82</v>
      </c>
      <c r="I1970" t="s">
        <v>4174</v>
      </c>
      <c r="J1970">
        <v>76</v>
      </c>
      <c r="K1970" t="s">
        <v>84</v>
      </c>
      <c r="L1970" t="s">
        <v>85</v>
      </c>
      <c r="M1970" t="s">
        <v>86</v>
      </c>
      <c r="N1970">
        <v>1</v>
      </c>
      <c r="O1970" s="1">
        <v>44652.41134259259</v>
      </c>
      <c r="P1970" s="1">
        <v>44652.414178240739</v>
      </c>
      <c r="Q1970">
        <v>36</v>
      </c>
      <c r="R1970">
        <v>209</v>
      </c>
      <c r="S1970" t="b">
        <v>0</v>
      </c>
      <c r="T1970" t="s">
        <v>87</v>
      </c>
      <c r="U1970" t="b">
        <v>0</v>
      </c>
      <c r="V1970" t="s">
        <v>407</v>
      </c>
      <c r="W1970" s="1">
        <v>44652.414178240739</v>
      </c>
      <c r="X1970">
        <v>209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76</v>
      </c>
      <c r="AE1970">
        <v>71</v>
      </c>
      <c r="AF1970">
        <v>0</v>
      </c>
      <c r="AG1970">
        <v>2</v>
      </c>
      <c r="AH1970" t="s">
        <v>87</v>
      </c>
      <c r="AI1970" t="s">
        <v>87</v>
      </c>
      <c r="AJ1970" t="s">
        <v>87</v>
      </c>
      <c r="AK1970" t="s">
        <v>87</v>
      </c>
      <c r="AL1970" t="s">
        <v>87</v>
      </c>
      <c r="AM1970" t="s">
        <v>87</v>
      </c>
      <c r="AN1970" t="s">
        <v>87</v>
      </c>
      <c r="AO1970" t="s">
        <v>87</v>
      </c>
      <c r="AP1970" t="s">
        <v>87</v>
      </c>
      <c r="AQ1970" t="s">
        <v>87</v>
      </c>
      <c r="AR1970" t="s">
        <v>87</v>
      </c>
      <c r="AS1970" t="s">
        <v>87</v>
      </c>
      <c r="AT1970" t="s">
        <v>87</v>
      </c>
      <c r="AU1970" t="s">
        <v>87</v>
      </c>
      <c r="AV1970" t="s">
        <v>87</v>
      </c>
      <c r="AW1970" t="s">
        <v>87</v>
      </c>
      <c r="AX1970" t="s">
        <v>87</v>
      </c>
      <c r="AY1970" t="s">
        <v>87</v>
      </c>
      <c r="AZ1970" t="s">
        <v>87</v>
      </c>
      <c r="BA1970" t="s">
        <v>87</v>
      </c>
      <c r="BB1970" t="s">
        <v>87</v>
      </c>
      <c r="BC1970" t="s">
        <v>87</v>
      </c>
      <c r="BD1970" t="s">
        <v>87</v>
      </c>
      <c r="BE1970" t="s">
        <v>87</v>
      </c>
    </row>
    <row r="1971" spans="1:57" hidden="1" x14ac:dyDescent="0.45">
      <c r="A1971" t="s">
        <v>4175</v>
      </c>
      <c r="B1971" t="s">
        <v>79</v>
      </c>
      <c r="C1971" t="s">
        <v>187</v>
      </c>
      <c r="D1971" t="s">
        <v>81</v>
      </c>
      <c r="E1971" s="2" t="str">
        <f>HYPERLINK("capsilon://?command=openfolder&amp;siteaddress=FAM.docvelocity-na8.net&amp;folderid=FX14A511DF-9C0B-5617-EB30-7488EF4E3F0C","FX220313857")</f>
        <v>FX220313857</v>
      </c>
      <c r="F1971" t="s">
        <v>19</v>
      </c>
      <c r="G1971" t="s">
        <v>19</v>
      </c>
      <c r="H1971" t="s">
        <v>82</v>
      </c>
      <c r="I1971" t="s">
        <v>4176</v>
      </c>
      <c r="J1971">
        <v>76</v>
      </c>
      <c r="K1971" t="s">
        <v>84</v>
      </c>
      <c r="L1971" t="s">
        <v>85</v>
      </c>
      <c r="M1971" t="s">
        <v>86</v>
      </c>
      <c r="N1971">
        <v>1</v>
      </c>
      <c r="O1971" s="1">
        <v>44652.411377314813</v>
      </c>
      <c r="P1971" s="1">
        <v>44652.438206018516</v>
      </c>
      <c r="Q1971">
        <v>2134</v>
      </c>
      <c r="R1971">
        <v>184</v>
      </c>
      <c r="S1971" t="b">
        <v>0</v>
      </c>
      <c r="T1971" t="s">
        <v>87</v>
      </c>
      <c r="U1971" t="b">
        <v>0</v>
      </c>
      <c r="V1971" t="s">
        <v>660</v>
      </c>
      <c r="W1971" s="1">
        <v>44652.438206018516</v>
      </c>
      <c r="X1971">
        <v>173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76</v>
      </c>
      <c r="AE1971">
        <v>71</v>
      </c>
      <c r="AF1971">
        <v>0</v>
      </c>
      <c r="AG1971">
        <v>2</v>
      </c>
      <c r="AH1971" t="s">
        <v>87</v>
      </c>
      <c r="AI1971" t="s">
        <v>87</v>
      </c>
      <c r="AJ1971" t="s">
        <v>87</v>
      </c>
      <c r="AK1971" t="s">
        <v>87</v>
      </c>
      <c r="AL1971" t="s">
        <v>87</v>
      </c>
      <c r="AM1971" t="s">
        <v>87</v>
      </c>
      <c r="AN1971" t="s">
        <v>87</v>
      </c>
      <c r="AO1971" t="s">
        <v>87</v>
      </c>
      <c r="AP1971" t="s">
        <v>87</v>
      </c>
      <c r="AQ1971" t="s">
        <v>87</v>
      </c>
      <c r="AR1971" t="s">
        <v>87</v>
      </c>
      <c r="AS1971" t="s">
        <v>87</v>
      </c>
      <c r="AT1971" t="s">
        <v>87</v>
      </c>
      <c r="AU1971" t="s">
        <v>87</v>
      </c>
      <c r="AV1971" t="s">
        <v>87</v>
      </c>
      <c r="AW1971" t="s">
        <v>87</v>
      </c>
      <c r="AX1971" t="s">
        <v>87</v>
      </c>
      <c r="AY1971" t="s">
        <v>87</v>
      </c>
      <c r="AZ1971" t="s">
        <v>87</v>
      </c>
      <c r="BA1971" t="s">
        <v>87</v>
      </c>
      <c r="BB1971" t="s">
        <v>87</v>
      </c>
      <c r="BC1971" t="s">
        <v>87</v>
      </c>
      <c r="BD1971" t="s">
        <v>87</v>
      </c>
      <c r="BE1971" t="s">
        <v>87</v>
      </c>
    </row>
    <row r="1972" spans="1:57" hidden="1" x14ac:dyDescent="0.45">
      <c r="A1972" t="s">
        <v>4177</v>
      </c>
      <c r="B1972" t="s">
        <v>79</v>
      </c>
      <c r="C1972" t="s">
        <v>187</v>
      </c>
      <c r="D1972" t="s">
        <v>81</v>
      </c>
      <c r="E1972" s="2" t="str">
        <f>HYPERLINK("capsilon://?command=openfolder&amp;siteaddress=FAM.docvelocity-na8.net&amp;folderid=FX14A511DF-9C0B-5617-EB30-7488EF4E3F0C","FX220313857")</f>
        <v>FX220313857</v>
      </c>
      <c r="F1972" t="s">
        <v>19</v>
      </c>
      <c r="G1972" t="s">
        <v>19</v>
      </c>
      <c r="H1972" t="s">
        <v>82</v>
      </c>
      <c r="I1972" t="s">
        <v>188</v>
      </c>
      <c r="J1972">
        <v>28</v>
      </c>
      <c r="K1972" t="s">
        <v>84</v>
      </c>
      <c r="L1972" t="s">
        <v>85</v>
      </c>
      <c r="M1972" t="s">
        <v>86</v>
      </c>
      <c r="N1972">
        <v>1</v>
      </c>
      <c r="O1972" s="1">
        <v>44652.411817129629</v>
      </c>
      <c r="P1972" s="1">
        <v>44652.465370370373</v>
      </c>
      <c r="Q1972">
        <v>4313</v>
      </c>
      <c r="R1972">
        <v>314</v>
      </c>
      <c r="S1972" t="b">
        <v>0</v>
      </c>
      <c r="T1972" t="s">
        <v>87</v>
      </c>
      <c r="U1972" t="b">
        <v>0</v>
      </c>
      <c r="V1972" t="s">
        <v>407</v>
      </c>
      <c r="W1972" s="1">
        <v>44652.465370370373</v>
      </c>
      <c r="X1972">
        <v>309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28</v>
      </c>
      <c r="AE1972">
        <v>21</v>
      </c>
      <c r="AF1972">
        <v>0</v>
      </c>
      <c r="AG1972">
        <v>3</v>
      </c>
      <c r="AH1972" t="s">
        <v>87</v>
      </c>
      <c r="AI1972" t="s">
        <v>87</v>
      </c>
      <c r="AJ1972" t="s">
        <v>87</v>
      </c>
      <c r="AK1972" t="s">
        <v>87</v>
      </c>
      <c r="AL1972" t="s">
        <v>87</v>
      </c>
      <c r="AM1972" t="s">
        <v>87</v>
      </c>
      <c r="AN1972" t="s">
        <v>87</v>
      </c>
      <c r="AO1972" t="s">
        <v>87</v>
      </c>
      <c r="AP1972" t="s">
        <v>87</v>
      </c>
      <c r="AQ1972" t="s">
        <v>87</v>
      </c>
      <c r="AR1972" t="s">
        <v>87</v>
      </c>
      <c r="AS1972" t="s">
        <v>87</v>
      </c>
      <c r="AT1972" t="s">
        <v>87</v>
      </c>
      <c r="AU1972" t="s">
        <v>87</v>
      </c>
      <c r="AV1972" t="s">
        <v>87</v>
      </c>
      <c r="AW1972" t="s">
        <v>87</v>
      </c>
      <c r="AX1972" t="s">
        <v>87</v>
      </c>
      <c r="AY1972" t="s">
        <v>87</v>
      </c>
      <c r="AZ1972" t="s">
        <v>87</v>
      </c>
      <c r="BA1972" t="s">
        <v>87</v>
      </c>
      <c r="BB1972" t="s">
        <v>87</v>
      </c>
      <c r="BC1972" t="s">
        <v>87</v>
      </c>
      <c r="BD1972" t="s">
        <v>87</v>
      </c>
      <c r="BE1972" t="s">
        <v>87</v>
      </c>
    </row>
    <row r="1973" spans="1:57" hidden="1" x14ac:dyDescent="0.45">
      <c r="A1973" t="s">
        <v>4178</v>
      </c>
      <c r="B1973" t="s">
        <v>79</v>
      </c>
      <c r="C1973" t="s">
        <v>187</v>
      </c>
      <c r="D1973" t="s">
        <v>81</v>
      </c>
      <c r="E1973" s="2" t="str">
        <f>HYPERLINK("capsilon://?command=openfolder&amp;siteaddress=FAM.docvelocity-na8.net&amp;folderid=FX14A511DF-9C0B-5617-EB30-7488EF4E3F0C","FX220313857")</f>
        <v>FX220313857</v>
      </c>
      <c r="F1973" t="s">
        <v>19</v>
      </c>
      <c r="G1973" t="s">
        <v>19</v>
      </c>
      <c r="H1973" t="s">
        <v>82</v>
      </c>
      <c r="I1973" t="s">
        <v>214</v>
      </c>
      <c r="J1973">
        <v>28</v>
      </c>
      <c r="K1973" t="s">
        <v>84</v>
      </c>
      <c r="L1973" t="s">
        <v>85</v>
      </c>
      <c r="M1973" t="s">
        <v>86</v>
      </c>
      <c r="N1973">
        <v>1</v>
      </c>
      <c r="O1973" s="1">
        <v>44652.411932870367</v>
      </c>
      <c r="P1973" s="1">
        <v>44652.467893518522</v>
      </c>
      <c r="Q1973">
        <v>4618</v>
      </c>
      <c r="R1973">
        <v>217</v>
      </c>
      <c r="S1973" t="b">
        <v>0</v>
      </c>
      <c r="T1973" t="s">
        <v>87</v>
      </c>
      <c r="U1973" t="b">
        <v>0</v>
      </c>
      <c r="V1973" t="s">
        <v>407</v>
      </c>
      <c r="W1973" s="1">
        <v>44652.467893518522</v>
      </c>
      <c r="X1973">
        <v>217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28</v>
      </c>
      <c r="AE1973">
        <v>21</v>
      </c>
      <c r="AF1973">
        <v>0</v>
      </c>
      <c r="AG1973">
        <v>3</v>
      </c>
      <c r="AH1973" t="s">
        <v>87</v>
      </c>
      <c r="AI1973" t="s">
        <v>87</v>
      </c>
      <c r="AJ1973" t="s">
        <v>87</v>
      </c>
      <c r="AK1973" t="s">
        <v>87</v>
      </c>
      <c r="AL1973" t="s">
        <v>87</v>
      </c>
      <c r="AM1973" t="s">
        <v>87</v>
      </c>
      <c r="AN1973" t="s">
        <v>87</v>
      </c>
      <c r="AO1973" t="s">
        <v>87</v>
      </c>
      <c r="AP1973" t="s">
        <v>87</v>
      </c>
      <c r="AQ1973" t="s">
        <v>87</v>
      </c>
      <c r="AR1973" t="s">
        <v>87</v>
      </c>
      <c r="AS1973" t="s">
        <v>87</v>
      </c>
      <c r="AT1973" t="s">
        <v>87</v>
      </c>
      <c r="AU1973" t="s">
        <v>87</v>
      </c>
      <c r="AV1973" t="s">
        <v>87</v>
      </c>
      <c r="AW1973" t="s">
        <v>87</v>
      </c>
      <c r="AX1973" t="s">
        <v>87</v>
      </c>
      <c r="AY1973" t="s">
        <v>87</v>
      </c>
      <c r="AZ1973" t="s">
        <v>87</v>
      </c>
      <c r="BA1973" t="s">
        <v>87</v>
      </c>
      <c r="BB1973" t="s">
        <v>87</v>
      </c>
      <c r="BC1973" t="s">
        <v>87</v>
      </c>
      <c r="BD1973" t="s">
        <v>87</v>
      </c>
      <c r="BE1973" t="s">
        <v>87</v>
      </c>
    </row>
    <row r="1974" spans="1:57" hidden="1" x14ac:dyDescent="0.45">
      <c r="A1974" t="s">
        <v>4179</v>
      </c>
      <c r="B1974" t="s">
        <v>79</v>
      </c>
      <c r="C1974" t="s">
        <v>4171</v>
      </c>
      <c r="D1974" t="s">
        <v>81</v>
      </c>
      <c r="E1974" s="2" t="str">
        <f>HYPERLINK("capsilon://?command=openfolder&amp;siteaddress=FAM.docvelocity-na8.net&amp;folderid=FX1BF1B0F8-024E-645F-88BC-816F3DB63F35","FX220313224")</f>
        <v>FX220313224</v>
      </c>
      <c r="F1974" t="s">
        <v>19</v>
      </c>
      <c r="G1974" t="s">
        <v>19</v>
      </c>
      <c r="H1974" t="s">
        <v>82</v>
      </c>
      <c r="I1974" t="s">
        <v>4172</v>
      </c>
      <c r="J1974">
        <v>453</v>
      </c>
      <c r="K1974" t="s">
        <v>84</v>
      </c>
      <c r="L1974" t="s">
        <v>85</v>
      </c>
      <c r="M1974" t="s">
        <v>86</v>
      </c>
      <c r="N1974">
        <v>2</v>
      </c>
      <c r="O1974" s="1">
        <v>44652.414143518516</v>
      </c>
      <c r="P1974" s="1">
        <v>44652.473124999997</v>
      </c>
      <c r="Q1974">
        <v>9</v>
      </c>
      <c r="R1974">
        <v>5087</v>
      </c>
      <c r="S1974" t="b">
        <v>0</v>
      </c>
      <c r="T1974" t="s">
        <v>87</v>
      </c>
      <c r="U1974" t="b">
        <v>1</v>
      </c>
      <c r="V1974" t="s">
        <v>407</v>
      </c>
      <c r="W1974" s="1">
        <v>44652.455810185187</v>
      </c>
      <c r="X1974">
        <v>3597</v>
      </c>
      <c r="Y1974">
        <v>395</v>
      </c>
      <c r="Z1974">
        <v>0</v>
      </c>
      <c r="AA1974">
        <v>395</v>
      </c>
      <c r="AB1974">
        <v>0</v>
      </c>
      <c r="AC1974">
        <v>43</v>
      </c>
      <c r="AD1974">
        <v>58</v>
      </c>
      <c r="AE1974">
        <v>0</v>
      </c>
      <c r="AF1974">
        <v>0</v>
      </c>
      <c r="AG1974">
        <v>0</v>
      </c>
      <c r="AH1974" t="s">
        <v>420</v>
      </c>
      <c r="AI1974" s="1">
        <v>44652.473124999997</v>
      </c>
      <c r="AJ1974">
        <v>1490</v>
      </c>
      <c r="AK1974">
        <v>3</v>
      </c>
      <c r="AL1974">
        <v>0</v>
      </c>
      <c r="AM1974">
        <v>3</v>
      </c>
      <c r="AN1974">
        <v>0</v>
      </c>
      <c r="AO1974">
        <v>2</v>
      </c>
      <c r="AP1974">
        <v>55</v>
      </c>
      <c r="AQ1974">
        <v>0</v>
      </c>
      <c r="AR1974">
        <v>0</v>
      </c>
      <c r="AS1974">
        <v>0</v>
      </c>
      <c r="AT1974" t="s">
        <v>87</v>
      </c>
      <c r="AU1974" t="s">
        <v>87</v>
      </c>
      <c r="AV1974" t="s">
        <v>87</v>
      </c>
      <c r="AW1974" t="s">
        <v>87</v>
      </c>
      <c r="AX1974" t="s">
        <v>87</v>
      </c>
      <c r="AY1974" t="s">
        <v>87</v>
      </c>
      <c r="AZ1974" t="s">
        <v>87</v>
      </c>
      <c r="BA1974" t="s">
        <v>87</v>
      </c>
      <c r="BB1974" t="s">
        <v>87</v>
      </c>
      <c r="BC1974" t="s">
        <v>87</v>
      </c>
      <c r="BD1974" t="s">
        <v>87</v>
      </c>
      <c r="BE1974" t="s">
        <v>87</v>
      </c>
    </row>
    <row r="1975" spans="1:57" hidden="1" x14ac:dyDescent="0.45">
      <c r="A1975" t="s">
        <v>4180</v>
      </c>
      <c r="B1975" t="s">
        <v>79</v>
      </c>
      <c r="C1975" t="s">
        <v>187</v>
      </c>
      <c r="D1975" t="s">
        <v>81</v>
      </c>
      <c r="E1975" s="2" t="str">
        <f>HYPERLINK("capsilon://?command=openfolder&amp;siteaddress=FAM.docvelocity-na8.net&amp;folderid=FX14A511DF-9C0B-5617-EB30-7488EF4E3F0C","FX220313857")</f>
        <v>FX220313857</v>
      </c>
      <c r="F1975" t="s">
        <v>19</v>
      </c>
      <c r="G1975" t="s">
        <v>19</v>
      </c>
      <c r="H1975" t="s">
        <v>82</v>
      </c>
      <c r="I1975" t="s">
        <v>4174</v>
      </c>
      <c r="J1975">
        <v>100</v>
      </c>
      <c r="K1975" t="s">
        <v>84</v>
      </c>
      <c r="L1975" t="s">
        <v>85</v>
      </c>
      <c r="M1975" t="s">
        <v>86</v>
      </c>
      <c r="N1975">
        <v>2</v>
      </c>
      <c r="O1975" s="1">
        <v>44652.41479166667</v>
      </c>
      <c r="P1975" s="1">
        <v>44652.429490740738</v>
      </c>
      <c r="Q1975">
        <v>344</v>
      </c>
      <c r="R1975">
        <v>926</v>
      </c>
      <c r="S1975" t="b">
        <v>0</v>
      </c>
      <c r="T1975" t="s">
        <v>87</v>
      </c>
      <c r="U1975" t="b">
        <v>1</v>
      </c>
      <c r="V1975" t="s">
        <v>660</v>
      </c>
      <c r="W1975" s="1">
        <v>44652.422766203701</v>
      </c>
      <c r="X1975">
        <v>447</v>
      </c>
      <c r="Y1975">
        <v>90</v>
      </c>
      <c r="Z1975">
        <v>0</v>
      </c>
      <c r="AA1975">
        <v>90</v>
      </c>
      <c r="AB1975">
        <v>0</v>
      </c>
      <c r="AC1975">
        <v>0</v>
      </c>
      <c r="AD1975">
        <v>10</v>
      </c>
      <c r="AE1975">
        <v>0</v>
      </c>
      <c r="AF1975">
        <v>0</v>
      </c>
      <c r="AG1975">
        <v>0</v>
      </c>
      <c r="AH1975" t="s">
        <v>442</v>
      </c>
      <c r="AI1975" s="1">
        <v>44652.429490740738</v>
      </c>
      <c r="AJ1975">
        <v>479</v>
      </c>
      <c r="AK1975">
        <v>2</v>
      </c>
      <c r="AL1975">
        <v>0</v>
      </c>
      <c r="AM1975">
        <v>2</v>
      </c>
      <c r="AN1975">
        <v>0</v>
      </c>
      <c r="AO1975">
        <v>2</v>
      </c>
      <c r="AP1975">
        <v>8</v>
      </c>
      <c r="AQ1975">
        <v>0</v>
      </c>
      <c r="AR1975">
        <v>0</v>
      </c>
      <c r="AS1975">
        <v>0</v>
      </c>
      <c r="AT1975" t="s">
        <v>87</v>
      </c>
      <c r="AU1975" t="s">
        <v>87</v>
      </c>
      <c r="AV1975" t="s">
        <v>87</v>
      </c>
      <c r="AW1975" t="s">
        <v>87</v>
      </c>
      <c r="AX1975" t="s">
        <v>87</v>
      </c>
      <c r="AY1975" t="s">
        <v>87</v>
      </c>
      <c r="AZ1975" t="s">
        <v>87</v>
      </c>
      <c r="BA1975" t="s">
        <v>87</v>
      </c>
      <c r="BB1975" t="s">
        <v>87</v>
      </c>
      <c r="BC1975" t="s">
        <v>87</v>
      </c>
      <c r="BD1975" t="s">
        <v>87</v>
      </c>
      <c r="BE1975" t="s">
        <v>87</v>
      </c>
    </row>
    <row r="1976" spans="1:57" hidden="1" x14ac:dyDescent="0.45">
      <c r="A1976" t="s">
        <v>4181</v>
      </c>
      <c r="B1976" t="s">
        <v>79</v>
      </c>
      <c r="C1976" t="s">
        <v>737</v>
      </c>
      <c r="D1976" t="s">
        <v>81</v>
      </c>
      <c r="E1976" s="2" t="str">
        <f>HYPERLINK("capsilon://?command=openfolder&amp;siteaddress=FAM.docvelocity-na8.net&amp;folderid=FXF9CC45FD-7199-4486-64F4-108F205932F5","FX22041029")</f>
        <v>FX22041029</v>
      </c>
      <c r="F1976" t="s">
        <v>19</v>
      </c>
      <c r="G1976" t="s">
        <v>19</v>
      </c>
      <c r="H1976" t="s">
        <v>82</v>
      </c>
      <c r="I1976" t="s">
        <v>4182</v>
      </c>
      <c r="J1976">
        <v>130</v>
      </c>
      <c r="K1976" t="s">
        <v>84</v>
      </c>
      <c r="L1976" t="s">
        <v>85</v>
      </c>
      <c r="M1976" t="s">
        <v>86</v>
      </c>
      <c r="N1976">
        <v>1</v>
      </c>
      <c r="O1976" s="1">
        <v>44656.414675925924</v>
      </c>
      <c r="P1976" s="1">
        <v>44656.418541666666</v>
      </c>
      <c r="Q1976">
        <v>226</v>
      </c>
      <c r="R1976">
        <v>108</v>
      </c>
      <c r="S1976" t="b">
        <v>0</v>
      </c>
      <c r="T1976" t="s">
        <v>87</v>
      </c>
      <c r="U1976" t="b">
        <v>0</v>
      </c>
      <c r="V1976" t="s">
        <v>993</v>
      </c>
      <c r="W1976" s="1">
        <v>44656.418541666666</v>
      </c>
      <c r="X1976">
        <v>108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130</v>
      </c>
      <c r="AE1976">
        <v>118</v>
      </c>
      <c r="AF1976">
        <v>0</v>
      </c>
      <c r="AG1976">
        <v>4</v>
      </c>
      <c r="AH1976" t="s">
        <v>87</v>
      </c>
      <c r="AI1976" t="s">
        <v>87</v>
      </c>
      <c r="AJ1976" t="s">
        <v>87</v>
      </c>
      <c r="AK1976" t="s">
        <v>87</v>
      </c>
      <c r="AL1976" t="s">
        <v>87</v>
      </c>
      <c r="AM1976" t="s">
        <v>87</v>
      </c>
      <c r="AN1976" t="s">
        <v>87</v>
      </c>
      <c r="AO1976" t="s">
        <v>87</v>
      </c>
      <c r="AP1976" t="s">
        <v>87</v>
      </c>
      <c r="AQ1976" t="s">
        <v>87</v>
      </c>
      <c r="AR1976" t="s">
        <v>87</v>
      </c>
      <c r="AS1976" t="s">
        <v>87</v>
      </c>
      <c r="AT1976" t="s">
        <v>87</v>
      </c>
      <c r="AU1976" t="s">
        <v>87</v>
      </c>
      <c r="AV1976" t="s">
        <v>87</v>
      </c>
      <c r="AW1976" t="s">
        <v>87</v>
      </c>
      <c r="AX1976" t="s">
        <v>87</v>
      </c>
      <c r="AY1976" t="s">
        <v>87</v>
      </c>
      <c r="AZ1976" t="s">
        <v>87</v>
      </c>
      <c r="BA1976" t="s">
        <v>87</v>
      </c>
      <c r="BB1976" t="s">
        <v>87</v>
      </c>
      <c r="BC1976" t="s">
        <v>87</v>
      </c>
      <c r="BD1976" t="s">
        <v>87</v>
      </c>
      <c r="BE1976" t="s">
        <v>87</v>
      </c>
    </row>
    <row r="1977" spans="1:57" hidden="1" x14ac:dyDescent="0.45">
      <c r="A1977" t="s">
        <v>4183</v>
      </c>
      <c r="B1977" t="s">
        <v>79</v>
      </c>
      <c r="C1977" t="s">
        <v>737</v>
      </c>
      <c r="D1977" t="s">
        <v>81</v>
      </c>
      <c r="E1977" s="2" t="str">
        <f>HYPERLINK("capsilon://?command=openfolder&amp;siteaddress=FAM.docvelocity-na8.net&amp;folderid=FXF9CC45FD-7199-4486-64F4-108F205932F5","FX22041029")</f>
        <v>FX22041029</v>
      </c>
      <c r="F1977" t="s">
        <v>19</v>
      </c>
      <c r="G1977" t="s">
        <v>19</v>
      </c>
      <c r="H1977" t="s">
        <v>82</v>
      </c>
      <c r="I1977" t="s">
        <v>4182</v>
      </c>
      <c r="J1977">
        <v>182</v>
      </c>
      <c r="K1977" t="s">
        <v>84</v>
      </c>
      <c r="L1977" t="s">
        <v>85</v>
      </c>
      <c r="M1977" t="s">
        <v>86</v>
      </c>
      <c r="N1977">
        <v>2</v>
      </c>
      <c r="O1977" s="1">
        <v>44656.419317129628</v>
      </c>
      <c r="P1977" s="1">
        <v>44656.44054398148</v>
      </c>
      <c r="Q1977">
        <v>515</v>
      </c>
      <c r="R1977">
        <v>1319</v>
      </c>
      <c r="S1977" t="b">
        <v>0</v>
      </c>
      <c r="T1977" t="s">
        <v>87</v>
      </c>
      <c r="U1977" t="b">
        <v>1</v>
      </c>
      <c r="V1977" t="s">
        <v>993</v>
      </c>
      <c r="W1977" s="1">
        <v>44656.425162037034</v>
      </c>
      <c r="X1977">
        <v>480</v>
      </c>
      <c r="Y1977">
        <v>158</v>
      </c>
      <c r="Z1977">
        <v>0</v>
      </c>
      <c r="AA1977">
        <v>158</v>
      </c>
      <c r="AB1977">
        <v>0</v>
      </c>
      <c r="AC1977">
        <v>5</v>
      </c>
      <c r="AD1977">
        <v>24</v>
      </c>
      <c r="AE1977">
        <v>0</v>
      </c>
      <c r="AF1977">
        <v>0</v>
      </c>
      <c r="AG1977">
        <v>0</v>
      </c>
      <c r="AH1977" t="s">
        <v>420</v>
      </c>
      <c r="AI1977" s="1">
        <v>44656.44054398148</v>
      </c>
      <c r="AJ1977">
        <v>839</v>
      </c>
      <c r="AK1977">
        <v>2</v>
      </c>
      <c r="AL1977">
        <v>0</v>
      </c>
      <c r="AM1977">
        <v>2</v>
      </c>
      <c r="AN1977">
        <v>0</v>
      </c>
      <c r="AO1977">
        <v>0</v>
      </c>
      <c r="AP1977">
        <v>22</v>
      </c>
      <c r="AQ1977">
        <v>0</v>
      </c>
      <c r="AR1977">
        <v>0</v>
      </c>
      <c r="AS1977">
        <v>0</v>
      </c>
      <c r="AT1977" t="s">
        <v>87</v>
      </c>
      <c r="AU1977" t="s">
        <v>87</v>
      </c>
      <c r="AV1977" t="s">
        <v>87</v>
      </c>
      <c r="AW1977" t="s">
        <v>87</v>
      </c>
      <c r="AX1977" t="s">
        <v>87</v>
      </c>
      <c r="AY1977" t="s">
        <v>87</v>
      </c>
      <c r="AZ1977" t="s">
        <v>87</v>
      </c>
      <c r="BA1977" t="s">
        <v>87</v>
      </c>
      <c r="BB1977" t="s">
        <v>87</v>
      </c>
      <c r="BC1977" t="s">
        <v>87</v>
      </c>
      <c r="BD1977" t="s">
        <v>87</v>
      </c>
      <c r="BE1977" t="s">
        <v>87</v>
      </c>
    </row>
    <row r="1978" spans="1:57" hidden="1" x14ac:dyDescent="0.45">
      <c r="A1978" t="s">
        <v>4184</v>
      </c>
      <c r="B1978" t="s">
        <v>79</v>
      </c>
      <c r="C1978" t="s">
        <v>1701</v>
      </c>
      <c r="D1978" t="s">
        <v>81</v>
      </c>
      <c r="E1978" s="2" t="str">
        <f>HYPERLINK("capsilon://?command=openfolder&amp;siteaddress=FAM.docvelocity-na8.net&amp;folderid=FXE77C1929-9CAB-145A-7F0F-DE3F9DC1AC91","FX22032978")</f>
        <v>FX22032978</v>
      </c>
      <c r="F1978" t="s">
        <v>19</v>
      </c>
      <c r="G1978" t="s">
        <v>19</v>
      </c>
      <c r="H1978" t="s">
        <v>82</v>
      </c>
      <c r="I1978" t="s">
        <v>4185</v>
      </c>
      <c r="J1978">
        <v>0</v>
      </c>
      <c r="K1978" t="s">
        <v>84</v>
      </c>
      <c r="L1978" t="s">
        <v>85</v>
      </c>
      <c r="M1978" t="s">
        <v>86</v>
      </c>
      <c r="N1978">
        <v>2</v>
      </c>
      <c r="O1978" s="1">
        <v>44652.418645833335</v>
      </c>
      <c r="P1978" s="1">
        <v>44652.518263888887</v>
      </c>
      <c r="Q1978">
        <v>6248</v>
      </c>
      <c r="R1978">
        <v>2359</v>
      </c>
      <c r="S1978" t="b">
        <v>0</v>
      </c>
      <c r="T1978" t="s">
        <v>87</v>
      </c>
      <c r="U1978" t="b">
        <v>0</v>
      </c>
      <c r="V1978" t="s">
        <v>139</v>
      </c>
      <c r="W1978" s="1">
        <v>44652.506215277775</v>
      </c>
      <c r="X1978">
        <v>1921</v>
      </c>
      <c r="Y1978">
        <v>52</v>
      </c>
      <c r="Z1978">
        <v>0</v>
      </c>
      <c r="AA1978">
        <v>52</v>
      </c>
      <c r="AB1978">
        <v>0</v>
      </c>
      <c r="AC1978">
        <v>26</v>
      </c>
      <c r="AD1978">
        <v>-52</v>
      </c>
      <c r="AE1978">
        <v>0</v>
      </c>
      <c r="AF1978">
        <v>0</v>
      </c>
      <c r="AG1978">
        <v>0</v>
      </c>
      <c r="AH1978" t="s">
        <v>190</v>
      </c>
      <c r="AI1978" s="1">
        <v>44652.518263888887</v>
      </c>
      <c r="AJ1978">
        <v>432</v>
      </c>
      <c r="AK1978">
        <v>2</v>
      </c>
      <c r="AL1978">
        <v>0</v>
      </c>
      <c r="AM1978">
        <v>2</v>
      </c>
      <c r="AN1978">
        <v>0</v>
      </c>
      <c r="AO1978">
        <v>2</v>
      </c>
      <c r="AP1978">
        <v>-54</v>
      </c>
      <c r="AQ1978">
        <v>0</v>
      </c>
      <c r="AR1978">
        <v>0</v>
      </c>
      <c r="AS1978">
        <v>0</v>
      </c>
      <c r="AT1978" t="s">
        <v>87</v>
      </c>
      <c r="AU1978" t="s">
        <v>87</v>
      </c>
      <c r="AV1978" t="s">
        <v>87</v>
      </c>
      <c r="AW1978" t="s">
        <v>87</v>
      </c>
      <c r="AX1978" t="s">
        <v>87</v>
      </c>
      <c r="AY1978" t="s">
        <v>87</v>
      </c>
      <c r="AZ1978" t="s">
        <v>87</v>
      </c>
      <c r="BA1978" t="s">
        <v>87</v>
      </c>
      <c r="BB1978" t="s">
        <v>87</v>
      </c>
      <c r="BC1978" t="s">
        <v>87</v>
      </c>
      <c r="BD1978" t="s">
        <v>87</v>
      </c>
      <c r="BE1978" t="s">
        <v>87</v>
      </c>
    </row>
    <row r="1979" spans="1:57" hidden="1" x14ac:dyDescent="0.45">
      <c r="A1979" t="s">
        <v>4186</v>
      </c>
      <c r="B1979" t="s">
        <v>79</v>
      </c>
      <c r="C1979" t="s">
        <v>1912</v>
      </c>
      <c r="D1979" t="s">
        <v>81</v>
      </c>
      <c r="E1979" s="2" t="str">
        <f>HYPERLINK("capsilon://?command=openfolder&amp;siteaddress=FAM.docvelocity-na8.net&amp;folderid=FX57B34363-3E79-9821-E766-B6633AF38C1A","FX22031690")</f>
        <v>FX22031690</v>
      </c>
      <c r="F1979" t="s">
        <v>19</v>
      </c>
      <c r="G1979" t="s">
        <v>19</v>
      </c>
      <c r="H1979" t="s">
        <v>82</v>
      </c>
      <c r="I1979" t="s">
        <v>4187</v>
      </c>
      <c r="J1979">
        <v>48</v>
      </c>
      <c r="K1979" t="s">
        <v>84</v>
      </c>
      <c r="L1979" t="s">
        <v>85</v>
      </c>
      <c r="M1979" t="s">
        <v>86</v>
      </c>
      <c r="N1979">
        <v>2</v>
      </c>
      <c r="O1979" s="1">
        <v>44656.420891203707</v>
      </c>
      <c r="P1979" s="1">
        <v>44656.432939814818</v>
      </c>
      <c r="Q1979">
        <v>585</v>
      </c>
      <c r="R1979">
        <v>456</v>
      </c>
      <c r="S1979" t="b">
        <v>0</v>
      </c>
      <c r="T1979" t="s">
        <v>87</v>
      </c>
      <c r="U1979" t="b">
        <v>0</v>
      </c>
      <c r="V1979" t="s">
        <v>993</v>
      </c>
      <c r="W1979" s="1">
        <v>44656.428391203706</v>
      </c>
      <c r="X1979">
        <v>278</v>
      </c>
      <c r="Y1979">
        <v>43</v>
      </c>
      <c r="Z1979">
        <v>0</v>
      </c>
      <c r="AA1979">
        <v>43</v>
      </c>
      <c r="AB1979">
        <v>0</v>
      </c>
      <c r="AC1979">
        <v>5</v>
      </c>
      <c r="AD1979">
        <v>5</v>
      </c>
      <c r="AE1979">
        <v>0</v>
      </c>
      <c r="AF1979">
        <v>0</v>
      </c>
      <c r="AG1979">
        <v>0</v>
      </c>
      <c r="AH1979" t="s">
        <v>413</v>
      </c>
      <c r="AI1979" s="1">
        <v>44656.432939814818</v>
      </c>
      <c r="AJ1979">
        <v>178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5</v>
      </c>
      <c r="AQ1979">
        <v>0</v>
      </c>
      <c r="AR1979">
        <v>0</v>
      </c>
      <c r="AS1979">
        <v>0</v>
      </c>
      <c r="AT1979" t="s">
        <v>87</v>
      </c>
      <c r="AU1979" t="s">
        <v>87</v>
      </c>
      <c r="AV1979" t="s">
        <v>87</v>
      </c>
      <c r="AW1979" t="s">
        <v>87</v>
      </c>
      <c r="AX1979" t="s">
        <v>87</v>
      </c>
      <c r="AY1979" t="s">
        <v>87</v>
      </c>
      <c r="AZ1979" t="s">
        <v>87</v>
      </c>
      <c r="BA1979" t="s">
        <v>87</v>
      </c>
      <c r="BB1979" t="s">
        <v>87</v>
      </c>
      <c r="BC1979" t="s">
        <v>87</v>
      </c>
      <c r="BD1979" t="s">
        <v>87</v>
      </c>
      <c r="BE1979" t="s">
        <v>87</v>
      </c>
    </row>
    <row r="1980" spans="1:57" hidden="1" x14ac:dyDescent="0.45">
      <c r="A1980" t="s">
        <v>4188</v>
      </c>
      <c r="B1980" t="s">
        <v>79</v>
      </c>
      <c r="C1980" t="s">
        <v>4189</v>
      </c>
      <c r="D1980" t="s">
        <v>81</v>
      </c>
      <c r="E1980" s="2" t="str">
        <f>HYPERLINK("capsilon://?command=openfolder&amp;siteaddress=FAM.docvelocity-na8.net&amp;folderid=FXD9BF0ADB-9EF5-31C2-5C4E-E51EE474D901","FX220311460")</f>
        <v>FX220311460</v>
      </c>
      <c r="F1980" t="s">
        <v>19</v>
      </c>
      <c r="G1980" t="s">
        <v>19</v>
      </c>
      <c r="H1980" t="s">
        <v>82</v>
      </c>
      <c r="I1980" t="s">
        <v>4190</v>
      </c>
      <c r="J1980">
        <v>86</v>
      </c>
      <c r="K1980" t="s">
        <v>84</v>
      </c>
      <c r="L1980" t="s">
        <v>85</v>
      </c>
      <c r="M1980" t="s">
        <v>86</v>
      </c>
      <c r="N1980">
        <v>1</v>
      </c>
      <c r="O1980" s="1">
        <v>44656.42465277778</v>
      </c>
      <c r="P1980" s="1">
        <v>44656.43340277778</v>
      </c>
      <c r="Q1980">
        <v>603</v>
      </c>
      <c r="R1980">
        <v>153</v>
      </c>
      <c r="S1980" t="b">
        <v>0</v>
      </c>
      <c r="T1980" t="s">
        <v>87</v>
      </c>
      <c r="U1980" t="b">
        <v>0</v>
      </c>
      <c r="V1980" t="s">
        <v>407</v>
      </c>
      <c r="W1980" s="1">
        <v>44656.43340277778</v>
      </c>
      <c r="X1980">
        <v>146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86</v>
      </c>
      <c r="AE1980">
        <v>74</v>
      </c>
      <c r="AF1980">
        <v>0</v>
      </c>
      <c r="AG1980">
        <v>3</v>
      </c>
      <c r="AH1980" t="s">
        <v>87</v>
      </c>
      <c r="AI1980" t="s">
        <v>87</v>
      </c>
      <c r="AJ1980" t="s">
        <v>87</v>
      </c>
      <c r="AK1980" t="s">
        <v>87</v>
      </c>
      <c r="AL1980" t="s">
        <v>87</v>
      </c>
      <c r="AM1980" t="s">
        <v>87</v>
      </c>
      <c r="AN1980" t="s">
        <v>87</v>
      </c>
      <c r="AO1980" t="s">
        <v>87</v>
      </c>
      <c r="AP1980" t="s">
        <v>87</v>
      </c>
      <c r="AQ1980" t="s">
        <v>87</v>
      </c>
      <c r="AR1980" t="s">
        <v>87</v>
      </c>
      <c r="AS1980" t="s">
        <v>87</v>
      </c>
      <c r="AT1980" t="s">
        <v>87</v>
      </c>
      <c r="AU1980" t="s">
        <v>87</v>
      </c>
      <c r="AV1980" t="s">
        <v>87</v>
      </c>
      <c r="AW1980" t="s">
        <v>87</v>
      </c>
      <c r="AX1980" t="s">
        <v>87</v>
      </c>
      <c r="AY1980" t="s">
        <v>87</v>
      </c>
      <c r="AZ1980" t="s">
        <v>87</v>
      </c>
      <c r="BA1980" t="s">
        <v>87</v>
      </c>
      <c r="BB1980" t="s">
        <v>87</v>
      </c>
      <c r="BC1980" t="s">
        <v>87</v>
      </c>
      <c r="BD1980" t="s">
        <v>87</v>
      </c>
      <c r="BE1980" t="s">
        <v>87</v>
      </c>
    </row>
    <row r="1981" spans="1:57" hidden="1" x14ac:dyDescent="0.45">
      <c r="A1981" t="s">
        <v>4191</v>
      </c>
      <c r="B1981" t="s">
        <v>79</v>
      </c>
      <c r="C1981" t="s">
        <v>4192</v>
      </c>
      <c r="D1981" t="s">
        <v>81</v>
      </c>
      <c r="E1981" s="2" t="str">
        <f>HYPERLINK("capsilon://?command=openfolder&amp;siteaddress=FAM.docvelocity-na8.net&amp;folderid=FX118D00F1-3454-12C6-C871-39757941E947","FX2204921")</f>
        <v>FX2204921</v>
      </c>
      <c r="F1981" t="s">
        <v>19</v>
      </c>
      <c r="G1981" t="s">
        <v>19</v>
      </c>
      <c r="H1981" t="s">
        <v>82</v>
      </c>
      <c r="I1981" t="s">
        <v>4193</v>
      </c>
      <c r="J1981">
        <v>132</v>
      </c>
      <c r="K1981" t="s">
        <v>84</v>
      </c>
      <c r="L1981" t="s">
        <v>85</v>
      </c>
      <c r="M1981" t="s">
        <v>86</v>
      </c>
      <c r="N1981">
        <v>1</v>
      </c>
      <c r="O1981" s="1">
        <v>44656.4296875</v>
      </c>
      <c r="P1981" s="1">
        <v>44656.435833333337</v>
      </c>
      <c r="Q1981">
        <v>322</v>
      </c>
      <c r="R1981">
        <v>209</v>
      </c>
      <c r="S1981" t="b">
        <v>0</v>
      </c>
      <c r="T1981" t="s">
        <v>87</v>
      </c>
      <c r="U1981" t="b">
        <v>0</v>
      </c>
      <c r="V1981" t="s">
        <v>407</v>
      </c>
      <c r="W1981" s="1">
        <v>44656.435833333337</v>
      </c>
      <c r="X1981">
        <v>209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132</v>
      </c>
      <c r="AE1981">
        <v>120</v>
      </c>
      <c r="AF1981">
        <v>0</v>
      </c>
      <c r="AG1981">
        <v>5</v>
      </c>
      <c r="AH1981" t="s">
        <v>87</v>
      </c>
      <c r="AI1981" t="s">
        <v>87</v>
      </c>
      <c r="AJ1981" t="s">
        <v>87</v>
      </c>
      <c r="AK1981" t="s">
        <v>87</v>
      </c>
      <c r="AL1981" t="s">
        <v>87</v>
      </c>
      <c r="AM1981" t="s">
        <v>87</v>
      </c>
      <c r="AN1981" t="s">
        <v>87</v>
      </c>
      <c r="AO1981" t="s">
        <v>87</v>
      </c>
      <c r="AP1981" t="s">
        <v>87</v>
      </c>
      <c r="AQ1981" t="s">
        <v>87</v>
      </c>
      <c r="AR1981" t="s">
        <v>87</v>
      </c>
      <c r="AS1981" t="s">
        <v>87</v>
      </c>
      <c r="AT1981" t="s">
        <v>87</v>
      </c>
      <c r="AU1981" t="s">
        <v>87</v>
      </c>
      <c r="AV1981" t="s">
        <v>87</v>
      </c>
      <c r="AW1981" t="s">
        <v>87</v>
      </c>
      <c r="AX1981" t="s">
        <v>87</v>
      </c>
      <c r="AY1981" t="s">
        <v>87</v>
      </c>
      <c r="AZ1981" t="s">
        <v>87</v>
      </c>
      <c r="BA1981" t="s">
        <v>87</v>
      </c>
      <c r="BB1981" t="s">
        <v>87</v>
      </c>
      <c r="BC1981" t="s">
        <v>87</v>
      </c>
      <c r="BD1981" t="s">
        <v>87</v>
      </c>
      <c r="BE1981" t="s">
        <v>87</v>
      </c>
    </row>
    <row r="1982" spans="1:57" hidden="1" x14ac:dyDescent="0.45">
      <c r="A1982" t="s">
        <v>4194</v>
      </c>
      <c r="B1982" t="s">
        <v>79</v>
      </c>
      <c r="C1982" t="s">
        <v>4189</v>
      </c>
      <c r="D1982" t="s">
        <v>81</v>
      </c>
      <c r="E1982" s="2" t="str">
        <f>HYPERLINK("capsilon://?command=openfolder&amp;siteaddress=FAM.docvelocity-na8.net&amp;folderid=FXD9BF0ADB-9EF5-31C2-5C4E-E51EE474D901","FX220311460")</f>
        <v>FX220311460</v>
      </c>
      <c r="F1982" t="s">
        <v>19</v>
      </c>
      <c r="G1982" t="s">
        <v>19</v>
      </c>
      <c r="H1982" t="s">
        <v>82</v>
      </c>
      <c r="I1982" t="s">
        <v>4190</v>
      </c>
      <c r="J1982">
        <v>114</v>
      </c>
      <c r="K1982" t="s">
        <v>84</v>
      </c>
      <c r="L1982" t="s">
        <v>85</v>
      </c>
      <c r="M1982" t="s">
        <v>86</v>
      </c>
      <c r="N1982">
        <v>2</v>
      </c>
      <c r="O1982" s="1">
        <v>44656.434039351851</v>
      </c>
      <c r="P1982" s="1">
        <v>44656.467615740738</v>
      </c>
      <c r="Q1982">
        <v>1829</v>
      </c>
      <c r="R1982">
        <v>1072</v>
      </c>
      <c r="S1982" t="b">
        <v>0</v>
      </c>
      <c r="T1982" t="s">
        <v>87</v>
      </c>
      <c r="U1982" t="b">
        <v>1</v>
      </c>
      <c r="V1982" t="s">
        <v>407</v>
      </c>
      <c r="W1982" s="1">
        <v>44656.444560185184</v>
      </c>
      <c r="X1982">
        <v>753</v>
      </c>
      <c r="Y1982">
        <v>121</v>
      </c>
      <c r="Z1982">
        <v>0</v>
      </c>
      <c r="AA1982">
        <v>121</v>
      </c>
      <c r="AB1982">
        <v>0</v>
      </c>
      <c r="AC1982">
        <v>30</v>
      </c>
      <c r="AD1982">
        <v>-7</v>
      </c>
      <c r="AE1982">
        <v>0</v>
      </c>
      <c r="AF1982">
        <v>0</v>
      </c>
      <c r="AG1982">
        <v>0</v>
      </c>
      <c r="AH1982" t="s">
        <v>413</v>
      </c>
      <c r="AI1982" s="1">
        <v>44656.467615740738</v>
      </c>
      <c r="AJ1982">
        <v>301</v>
      </c>
      <c r="AK1982">
        <v>0</v>
      </c>
      <c r="AL1982">
        <v>0</v>
      </c>
      <c r="AM1982">
        <v>0</v>
      </c>
      <c r="AN1982">
        <v>5</v>
      </c>
      <c r="AO1982">
        <v>0</v>
      </c>
      <c r="AP1982">
        <v>-7</v>
      </c>
      <c r="AQ1982">
        <v>0</v>
      </c>
      <c r="AR1982">
        <v>0</v>
      </c>
      <c r="AS1982">
        <v>0</v>
      </c>
      <c r="AT1982" t="s">
        <v>87</v>
      </c>
      <c r="AU1982" t="s">
        <v>87</v>
      </c>
      <c r="AV1982" t="s">
        <v>87</v>
      </c>
      <c r="AW1982" t="s">
        <v>87</v>
      </c>
      <c r="AX1982" t="s">
        <v>87</v>
      </c>
      <c r="AY1982" t="s">
        <v>87</v>
      </c>
      <c r="AZ1982" t="s">
        <v>87</v>
      </c>
      <c r="BA1982" t="s">
        <v>87</v>
      </c>
      <c r="BB1982" t="s">
        <v>87</v>
      </c>
      <c r="BC1982" t="s">
        <v>87</v>
      </c>
      <c r="BD1982" t="s">
        <v>87</v>
      </c>
      <c r="BE1982" t="s">
        <v>87</v>
      </c>
    </row>
    <row r="1983" spans="1:57" hidden="1" x14ac:dyDescent="0.45">
      <c r="A1983" t="s">
        <v>4195</v>
      </c>
      <c r="B1983" t="s">
        <v>79</v>
      </c>
      <c r="C1983" t="s">
        <v>4192</v>
      </c>
      <c r="D1983" t="s">
        <v>81</v>
      </c>
      <c r="E1983" s="2" t="str">
        <f>HYPERLINK("capsilon://?command=openfolder&amp;siteaddress=FAM.docvelocity-na8.net&amp;folderid=FX118D00F1-3454-12C6-C871-39757941E947","FX2204921")</f>
        <v>FX2204921</v>
      </c>
      <c r="F1983" t="s">
        <v>19</v>
      </c>
      <c r="G1983" t="s">
        <v>19</v>
      </c>
      <c r="H1983" t="s">
        <v>82</v>
      </c>
      <c r="I1983" t="s">
        <v>4193</v>
      </c>
      <c r="J1983">
        <v>204</v>
      </c>
      <c r="K1983" t="s">
        <v>84</v>
      </c>
      <c r="L1983" t="s">
        <v>85</v>
      </c>
      <c r="M1983" t="s">
        <v>86</v>
      </c>
      <c r="N1983">
        <v>2</v>
      </c>
      <c r="O1983" s="1">
        <v>44656.436481481483</v>
      </c>
      <c r="P1983" s="1">
        <v>44656.470960648148</v>
      </c>
      <c r="Q1983">
        <v>1948</v>
      </c>
      <c r="R1983">
        <v>1031</v>
      </c>
      <c r="S1983" t="b">
        <v>0</v>
      </c>
      <c r="T1983" t="s">
        <v>87</v>
      </c>
      <c r="U1983" t="b">
        <v>1</v>
      </c>
      <c r="V1983" t="s">
        <v>1628</v>
      </c>
      <c r="W1983" s="1">
        <v>44656.452222222222</v>
      </c>
      <c r="X1983">
        <v>743</v>
      </c>
      <c r="Y1983">
        <v>177</v>
      </c>
      <c r="Z1983">
        <v>0</v>
      </c>
      <c r="AA1983">
        <v>177</v>
      </c>
      <c r="AB1983">
        <v>0</v>
      </c>
      <c r="AC1983">
        <v>16</v>
      </c>
      <c r="AD1983">
        <v>27</v>
      </c>
      <c r="AE1983">
        <v>0</v>
      </c>
      <c r="AF1983">
        <v>0</v>
      </c>
      <c r="AG1983">
        <v>0</v>
      </c>
      <c r="AH1983" t="s">
        <v>413</v>
      </c>
      <c r="AI1983" s="1">
        <v>44656.470960648148</v>
      </c>
      <c r="AJ1983">
        <v>288</v>
      </c>
      <c r="AK1983">
        <v>4</v>
      </c>
      <c r="AL1983">
        <v>0</v>
      </c>
      <c r="AM1983">
        <v>4</v>
      </c>
      <c r="AN1983">
        <v>0</v>
      </c>
      <c r="AO1983">
        <v>4</v>
      </c>
      <c r="AP1983">
        <v>23</v>
      </c>
      <c r="AQ1983">
        <v>0</v>
      </c>
      <c r="AR1983">
        <v>0</v>
      </c>
      <c r="AS1983">
        <v>0</v>
      </c>
      <c r="AT1983" t="s">
        <v>87</v>
      </c>
      <c r="AU1983" t="s">
        <v>87</v>
      </c>
      <c r="AV1983" t="s">
        <v>87</v>
      </c>
      <c r="AW1983" t="s">
        <v>87</v>
      </c>
      <c r="AX1983" t="s">
        <v>87</v>
      </c>
      <c r="AY1983" t="s">
        <v>87</v>
      </c>
      <c r="AZ1983" t="s">
        <v>87</v>
      </c>
      <c r="BA1983" t="s">
        <v>87</v>
      </c>
      <c r="BB1983" t="s">
        <v>87</v>
      </c>
      <c r="BC1983" t="s">
        <v>87</v>
      </c>
      <c r="BD1983" t="s">
        <v>87</v>
      </c>
      <c r="BE1983" t="s">
        <v>87</v>
      </c>
    </row>
    <row r="1984" spans="1:57" hidden="1" x14ac:dyDescent="0.45">
      <c r="A1984" t="s">
        <v>4196</v>
      </c>
      <c r="B1984" t="s">
        <v>79</v>
      </c>
      <c r="C1984" t="s">
        <v>4022</v>
      </c>
      <c r="D1984" t="s">
        <v>81</v>
      </c>
      <c r="E1984" s="2" t="str">
        <f>HYPERLINK("capsilon://?command=openfolder&amp;siteaddress=FAM.docvelocity-na8.net&amp;folderid=FXE9859051-497C-C95E-4E6E-D21CFF324C41","FX22033050")</f>
        <v>FX22033050</v>
      </c>
      <c r="F1984" t="s">
        <v>19</v>
      </c>
      <c r="G1984" t="s">
        <v>19</v>
      </c>
      <c r="H1984" t="s">
        <v>82</v>
      </c>
      <c r="I1984" t="s">
        <v>4197</v>
      </c>
      <c r="J1984">
        <v>481</v>
      </c>
      <c r="K1984" t="s">
        <v>84</v>
      </c>
      <c r="L1984" t="s">
        <v>85</v>
      </c>
      <c r="M1984" t="s">
        <v>86</v>
      </c>
      <c r="N1984">
        <v>1</v>
      </c>
      <c r="O1984" s="1">
        <v>44656.450902777775</v>
      </c>
      <c r="P1984" s="1">
        <v>44656.507349537038</v>
      </c>
      <c r="Q1984">
        <v>3821</v>
      </c>
      <c r="R1984">
        <v>1056</v>
      </c>
      <c r="S1984" t="b">
        <v>0</v>
      </c>
      <c r="T1984" t="s">
        <v>87</v>
      </c>
      <c r="U1984" t="b">
        <v>0</v>
      </c>
      <c r="V1984" t="s">
        <v>88</v>
      </c>
      <c r="W1984" s="1">
        <v>44656.507349537038</v>
      </c>
      <c r="X1984">
        <v>456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481</v>
      </c>
      <c r="AE1984">
        <v>0</v>
      </c>
      <c r="AF1984">
        <v>0</v>
      </c>
      <c r="AG1984">
        <v>17</v>
      </c>
      <c r="AH1984" t="s">
        <v>87</v>
      </c>
      <c r="AI1984" t="s">
        <v>87</v>
      </c>
      <c r="AJ1984" t="s">
        <v>87</v>
      </c>
      <c r="AK1984" t="s">
        <v>87</v>
      </c>
      <c r="AL1984" t="s">
        <v>87</v>
      </c>
      <c r="AM1984" t="s">
        <v>87</v>
      </c>
      <c r="AN1984" t="s">
        <v>87</v>
      </c>
      <c r="AO1984" t="s">
        <v>87</v>
      </c>
      <c r="AP1984" t="s">
        <v>87</v>
      </c>
      <c r="AQ1984" t="s">
        <v>87</v>
      </c>
      <c r="AR1984" t="s">
        <v>87</v>
      </c>
      <c r="AS1984" t="s">
        <v>87</v>
      </c>
      <c r="AT1984" t="s">
        <v>87</v>
      </c>
      <c r="AU1984" t="s">
        <v>87</v>
      </c>
      <c r="AV1984" t="s">
        <v>87</v>
      </c>
      <c r="AW1984" t="s">
        <v>87</v>
      </c>
      <c r="AX1984" t="s">
        <v>87</v>
      </c>
      <c r="AY1984" t="s">
        <v>87</v>
      </c>
      <c r="AZ1984" t="s">
        <v>87</v>
      </c>
      <c r="BA1984" t="s">
        <v>87</v>
      </c>
      <c r="BB1984" t="s">
        <v>87</v>
      </c>
      <c r="BC1984" t="s">
        <v>87</v>
      </c>
      <c r="BD1984" t="s">
        <v>87</v>
      </c>
      <c r="BE1984" t="s">
        <v>87</v>
      </c>
    </row>
    <row r="1985" spans="1:57" hidden="1" x14ac:dyDescent="0.45">
      <c r="A1985" t="s">
        <v>4198</v>
      </c>
      <c r="B1985" t="s">
        <v>79</v>
      </c>
      <c r="C1985" t="s">
        <v>507</v>
      </c>
      <c r="D1985" t="s">
        <v>81</v>
      </c>
      <c r="E1985" s="2" t="str">
        <f>HYPERLINK("capsilon://?command=openfolder&amp;siteaddress=FAM.docvelocity-na8.net&amp;folderid=FX354806A9-F86A-A484-6ADE-E4C806868291","FX220314056")</f>
        <v>FX220314056</v>
      </c>
      <c r="F1985" t="s">
        <v>19</v>
      </c>
      <c r="G1985" t="s">
        <v>19</v>
      </c>
      <c r="H1985" t="s">
        <v>82</v>
      </c>
      <c r="I1985" t="s">
        <v>4199</v>
      </c>
      <c r="J1985">
        <v>180</v>
      </c>
      <c r="K1985" t="s">
        <v>84</v>
      </c>
      <c r="L1985" t="s">
        <v>85</v>
      </c>
      <c r="M1985" t="s">
        <v>86</v>
      </c>
      <c r="N1985">
        <v>1</v>
      </c>
      <c r="O1985" s="1">
        <v>44656.466064814813</v>
      </c>
      <c r="P1985" s="1">
        <v>44656.510162037041</v>
      </c>
      <c r="Q1985">
        <v>3195</v>
      </c>
      <c r="R1985">
        <v>615</v>
      </c>
      <c r="S1985" t="b">
        <v>0</v>
      </c>
      <c r="T1985" t="s">
        <v>87</v>
      </c>
      <c r="U1985" t="b">
        <v>0</v>
      </c>
      <c r="V1985" t="s">
        <v>88</v>
      </c>
      <c r="W1985" s="1">
        <v>44656.510162037041</v>
      </c>
      <c r="X1985">
        <v>243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180</v>
      </c>
      <c r="AE1985">
        <v>144</v>
      </c>
      <c r="AF1985">
        <v>0</v>
      </c>
      <c r="AG1985">
        <v>16</v>
      </c>
      <c r="AH1985" t="s">
        <v>87</v>
      </c>
      <c r="AI1985" t="s">
        <v>87</v>
      </c>
      <c r="AJ1985" t="s">
        <v>87</v>
      </c>
      <c r="AK1985" t="s">
        <v>87</v>
      </c>
      <c r="AL1985" t="s">
        <v>87</v>
      </c>
      <c r="AM1985" t="s">
        <v>87</v>
      </c>
      <c r="AN1985" t="s">
        <v>87</v>
      </c>
      <c r="AO1985" t="s">
        <v>87</v>
      </c>
      <c r="AP1985" t="s">
        <v>87</v>
      </c>
      <c r="AQ1985" t="s">
        <v>87</v>
      </c>
      <c r="AR1985" t="s">
        <v>87</v>
      </c>
      <c r="AS1985" t="s">
        <v>87</v>
      </c>
      <c r="AT1985" t="s">
        <v>87</v>
      </c>
      <c r="AU1985" t="s">
        <v>87</v>
      </c>
      <c r="AV1985" t="s">
        <v>87</v>
      </c>
      <c r="AW1985" t="s">
        <v>87</v>
      </c>
      <c r="AX1985" t="s">
        <v>87</v>
      </c>
      <c r="AY1985" t="s">
        <v>87</v>
      </c>
      <c r="AZ1985" t="s">
        <v>87</v>
      </c>
      <c r="BA1985" t="s">
        <v>87</v>
      </c>
      <c r="BB1985" t="s">
        <v>87</v>
      </c>
      <c r="BC1985" t="s">
        <v>87</v>
      </c>
      <c r="BD1985" t="s">
        <v>87</v>
      </c>
      <c r="BE1985" t="s">
        <v>87</v>
      </c>
    </row>
    <row r="1986" spans="1:57" hidden="1" x14ac:dyDescent="0.45">
      <c r="A1986" t="s">
        <v>4200</v>
      </c>
      <c r="B1986" t="s">
        <v>79</v>
      </c>
      <c r="C1986" t="s">
        <v>4201</v>
      </c>
      <c r="D1986" t="s">
        <v>81</v>
      </c>
      <c r="E1986" s="2" t="str">
        <f>HYPERLINK("capsilon://?command=openfolder&amp;siteaddress=FAM.docvelocity-na8.net&amp;folderid=FX51D291E2-AB56-7804-956B-A099EBE54C4A","FX22034039")</f>
        <v>FX22034039</v>
      </c>
      <c r="F1986" t="s">
        <v>19</v>
      </c>
      <c r="G1986" t="s">
        <v>19</v>
      </c>
      <c r="H1986" t="s">
        <v>82</v>
      </c>
      <c r="I1986" t="s">
        <v>4202</v>
      </c>
      <c r="J1986">
        <v>0</v>
      </c>
      <c r="K1986" t="s">
        <v>84</v>
      </c>
      <c r="L1986" t="s">
        <v>85</v>
      </c>
      <c r="M1986" t="s">
        <v>86</v>
      </c>
      <c r="N1986">
        <v>2</v>
      </c>
      <c r="O1986" s="1">
        <v>44652.424837962964</v>
      </c>
      <c r="P1986" s="1">
        <v>44652.513726851852</v>
      </c>
      <c r="Q1986">
        <v>7582</v>
      </c>
      <c r="R1986">
        <v>98</v>
      </c>
      <c r="S1986" t="b">
        <v>0</v>
      </c>
      <c r="T1986" t="s">
        <v>87</v>
      </c>
      <c r="U1986" t="b">
        <v>0</v>
      </c>
      <c r="V1986" t="s">
        <v>196</v>
      </c>
      <c r="W1986" s="1">
        <v>44652.487372685187</v>
      </c>
      <c r="X1986">
        <v>68</v>
      </c>
      <c r="Y1986">
        <v>0</v>
      </c>
      <c r="Z1986">
        <v>0</v>
      </c>
      <c r="AA1986">
        <v>0</v>
      </c>
      <c r="AB1986">
        <v>37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102</v>
      </c>
      <c r="AI1986" s="1">
        <v>44652.513726851852</v>
      </c>
      <c r="AJ1986">
        <v>30</v>
      </c>
      <c r="AK1986">
        <v>0</v>
      </c>
      <c r="AL1986">
        <v>0</v>
      </c>
      <c r="AM1986">
        <v>0</v>
      </c>
      <c r="AN1986">
        <v>37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 t="s">
        <v>87</v>
      </c>
      <c r="AU1986" t="s">
        <v>87</v>
      </c>
      <c r="AV1986" t="s">
        <v>87</v>
      </c>
      <c r="AW1986" t="s">
        <v>87</v>
      </c>
      <c r="AX1986" t="s">
        <v>87</v>
      </c>
      <c r="AY1986" t="s">
        <v>87</v>
      </c>
      <c r="AZ1986" t="s">
        <v>87</v>
      </c>
      <c r="BA1986" t="s">
        <v>87</v>
      </c>
      <c r="BB1986" t="s">
        <v>87</v>
      </c>
      <c r="BC1986" t="s">
        <v>87</v>
      </c>
      <c r="BD1986" t="s">
        <v>87</v>
      </c>
      <c r="BE1986" t="s">
        <v>87</v>
      </c>
    </row>
    <row r="1987" spans="1:57" hidden="1" x14ac:dyDescent="0.45">
      <c r="A1987" t="s">
        <v>4203</v>
      </c>
      <c r="B1987" t="s">
        <v>79</v>
      </c>
      <c r="C1987" t="s">
        <v>4204</v>
      </c>
      <c r="D1987" t="s">
        <v>81</v>
      </c>
      <c r="E1987" s="2" t="str">
        <f>HYPERLINK("capsilon://?command=openfolder&amp;siteaddress=FAM.docvelocity-na8.net&amp;folderid=FX33078F8D-EF9F-F949-6ACA-6526BD6B8A5C","FX22019467")</f>
        <v>FX22019467</v>
      </c>
      <c r="F1987" t="s">
        <v>19</v>
      </c>
      <c r="G1987" t="s">
        <v>19</v>
      </c>
      <c r="H1987" t="s">
        <v>82</v>
      </c>
      <c r="I1987" t="s">
        <v>4205</v>
      </c>
      <c r="J1987">
        <v>0</v>
      </c>
      <c r="K1987" t="s">
        <v>84</v>
      </c>
      <c r="L1987" t="s">
        <v>85</v>
      </c>
      <c r="M1987" t="s">
        <v>86</v>
      </c>
      <c r="N1987">
        <v>2</v>
      </c>
      <c r="O1987" s="1">
        <v>44656.467627314814</v>
      </c>
      <c r="P1987" s="1">
        <v>44656.49596064815</v>
      </c>
      <c r="Q1987">
        <v>2093</v>
      </c>
      <c r="R1987">
        <v>355</v>
      </c>
      <c r="S1987" t="b">
        <v>0</v>
      </c>
      <c r="T1987" t="s">
        <v>87</v>
      </c>
      <c r="U1987" t="b">
        <v>0</v>
      </c>
      <c r="V1987" t="s">
        <v>127</v>
      </c>
      <c r="W1987" s="1">
        <v>44656.49428240741</v>
      </c>
      <c r="X1987">
        <v>254</v>
      </c>
      <c r="Y1987">
        <v>0</v>
      </c>
      <c r="Z1987">
        <v>0</v>
      </c>
      <c r="AA1987">
        <v>0</v>
      </c>
      <c r="AB1987">
        <v>37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1455</v>
      </c>
      <c r="AI1987" s="1">
        <v>44656.49596064815</v>
      </c>
      <c r="AJ1987">
        <v>30</v>
      </c>
      <c r="AK1987">
        <v>0</v>
      </c>
      <c r="AL1987">
        <v>0</v>
      </c>
      <c r="AM1987">
        <v>0</v>
      </c>
      <c r="AN1987">
        <v>37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 t="s">
        <v>87</v>
      </c>
      <c r="AU1987" t="s">
        <v>87</v>
      </c>
      <c r="AV1987" t="s">
        <v>87</v>
      </c>
      <c r="AW1987" t="s">
        <v>87</v>
      </c>
      <c r="AX1987" t="s">
        <v>87</v>
      </c>
      <c r="AY1987" t="s">
        <v>87</v>
      </c>
      <c r="AZ1987" t="s">
        <v>87</v>
      </c>
      <c r="BA1987" t="s">
        <v>87</v>
      </c>
      <c r="BB1987" t="s">
        <v>87</v>
      </c>
      <c r="BC1987" t="s">
        <v>87</v>
      </c>
      <c r="BD1987" t="s">
        <v>87</v>
      </c>
      <c r="BE1987" t="s">
        <v>87</v>
      </c>
    </row>
    <row r="1988" spans="1:57" hidden="1" x14ac:dyDescent="0.45">
      <c r="A1988" t="s">
        <v>4206</v>
      </c>
      <c r="B1988" t="s">
        <v>79</v>
      </c>
      <c r="C1988" t="s">
        <v>4156</v>
      </c>
      <c r="D1988" t="s">
        <v>81</v>
      </c>
      <c r="E1988" s="2" t="str">
        <f>HYPERLINK("capsilon://?command=openfolder&amp;siteaddress=FAM.docvelocity-na8.net&amp;folderid=FX14E2274F-93EA-1B32-8E23-B67144162927","FX220311268")</f>
        <v>FX220311268</v>
      </c>
      <c r="F1988" t="s">
        <v>19</v>
      </c>
      <c r="G1988" t="s">
        <v>19</v>
      </c>
      <c r="H1988" t="s">
        <v>82</v>
      </c>
      <c r="I1988" t="s">
        <v>4207</v>
      </c>
      <c r="J1988">
        <v>354</v>
      </c>
      <c r="K1988" t="s">
        <v>84</v>
      </c>
      <c r="L1988" t="s">
        <v>85</v>
      </c>
      <c r="M1988" t="s">
        <v>86</v>
      </c>
      <c r="N1988">
        <v>1</v>
      </c>
      <c r="O1988" s="1">
        <v>44656.468252314815</v>
      </c>
      <c r="P1988" s="1">
        <v>44656.51153935185</v>
      </c>
      <c r="Q1988">
        <v>3326</v>
      </c>
      <c r="R1988">
        <v>414</v>
      </c>
      <c r="S1988" t="b">
        <v>0</v>
      </c>
      <c r="T1988" t="s">
        <v>87</v>
      </c>
      <c r="U1988" t="b">
        <v>0</v>
      </c>
      <c r="V1988" t="s">
        <v>88</v>
      </c>
      <c r="W1988" s="1">
        <v>44656.51153935185</v>
      </c>
      <c r="X1988">
        <v>98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354</v>
      </c>
      <c r="AE1988">
        <v>349</v>
      </c>
      <c r="AF1988">
        <v>0</v>
      </c>
      <c r="AG1988">
        <v>5</v>
      </c>
      <c r="AH1988" t="s">
        <v>87</v>
      </c>
      <c r="AI1988" t="s">
        <v>87</v>
      </c>
      <c r="AJ1988" t="s">
        <v>87</v>
      </c>
      <c r="AK1988" t="s">
        <v>87</v>
      </c>
      <c r="AL1988" t="s">
        <v>87</v>
      </c>
      <c r="AM1988" t="s">
        <v>87</v>
      </c>
      <c r="AN1988" t="s">
        <v>87</v>
      </c>
      <c r="AO1988" t="s">
        <v>87</v>
      </c>
      <c r="AP1988" t="s">
        <v>87</v>
      </c>
      <c r="AQ1988" t="s">
        <v>87</v>
      </c>
      <c r="AR1988" t="s">
        <v>87</v>
      </c>
      <c r="AS1988" t="s">
        <v>87</v>
      </c>
      <c r="AT1988" t="s">
        <v>87</v>
      </c>
      <c r="AU1988" t="s">
        <v>87</v>
      </c>
      <c r="AV1988" t="s">
        <v>87</v>
      </c>
      <c r="AW1988" t="s">
        <v>87</v>
      </c>
      <c r="AX1988" t="s">
        <v>87</v>
      </c>
      <c r="AY1988" t="s">
        <v>87</v>
      </c>
      <c r="AZ1988" t="s">
        <v>87</v>
      </c>
      <c r="BA1988" t="s">
        <v>87</v>
      </c>
      <c r="BB1988" t="s">
        <v>87</v>
      </c>
      <c r="BC1988" t="s">
        <v>87</v>
      </c>
      <c r="BD1988" t="s">
        <v>87</v>
      </c>
      <c r="BE1988" t="s">
        <v>87</v>
      </c>
    </row>
    <row r="1989" spans="1:57" hidden="1" x14ac:dyDescent="0.45">
      <c r="A1989" t="s">
        <v>4208</v>
      </c>
      <c r="B1989" t="s">
        <v>79</v>
      </c>
      <c r="C1989" t="s">
        <v>1701</v>
      </c>
      <c r="D1989" t="s">
        <v>81</v>
      </c>
      <c r="E1989" s="2" t="str">
        <f>HYPERLINK("capsilon://?command=openfolder&amp;siteaddress=FAM.docvelocity-na8.net&amp;folderid=FXE77C1929-9CAB-145A-7F0F-DE3F9DC1AC91","FX22032978")</f>
        <v>FX22032978</v>
      </c>
      <c r="F1989" t="s">
        <v>19</v>
      </c>
      <c r="G1989" t="s">
        <v>19</v>
      </c>
      <c r="H1989" t="s">
        <v>82</v>
      </c>
      <c r="I1989" t="s">
        <v>4209</v>
      </c>
      <c r="J1989">
        <v>0</v>
      </c>
      <c r="K1989" t="s">
        <v>84</v>
      </c>
      <c r="L1989" t="s">
        <v>85</v>
      </c>
      <c r="M1989" t="s">
        <v>86</v>
      </c>
      <c r="N1989">
        <v>2</v>
      </c>
      <c r="O1989" s="1">
        <v>44656.468333333331</v>
      </c>
      <c r="P1989" s="1">
        <v>44656.498333333337</v>
      </c>
      <c r="Q1989">
        <v>1083</v>
      </c>
      <c r="R1989">
        <v>1509</v>
      </c>
      <c r="S1989" t="b">
        <v>0</v>
      </c>
      <c r="T1989" t="s">
        <v>87</v>
      </c>
      <c r="U1989" t="b">
        <v>0</v>
      </c>
      <c r="V1989" t="s">
        <v>189</v>
      </c>
      <c r="W1989" s="1">
        <v>44656.489872685182</v>
      </c>
      <c r="X1989">
        <v>1304</v>
      </c>
      <c r="Y1989">
        <v>52</v>
      </c>
      <c r="Z1989">
        <v>0</v>
      </c>
      <c r="AA1989">
        <v>52</v>
      </c>
      <c r="AB1989">
        <v>0</v>
      </c>
      <c r="AC1989">
        <v>39</v>
      </c>
      <c r="AD1989">
        <v>-52</v>
      </c>
      <c r="AE1989">
        <v>0</v>
      </c>
      <c r="AF1989">
        <v>0</v>
      </c>
      <c r="AG1989">
        <v>0</v>
      </c>
      <c r="AH1989" t="s">
        <v>1455</v>
      </c>
      <c r="AI1989" s="1">
        <v>44656.498333333337</v>
      </c>
      <c r="AJ1989">
        <v>205</v>
      </c>
      <c r="AK1989">
        <v>3</v>
      </c>
      <c r="AL1989">
        <v>0</v>
      </c>
      <c r="AM1989">
        <v>3</v>
      </c>
      <c r="AN1989">
        <v>0</v>
      </c>
      <c r="AO1989">
        <v>2</v>
      </c>
      <c r="AP1989">
        <v>-55</v>
      </c>
      <c r="AQ1989">
        <v>0</v>
      </c>
      <c r="AR1989">
        <v>0</v>
      </c>
      <c r="AS1989">
        <v>0</v>
      </c>
      <c r="AT1989" t="s">
        <v>87</v>
      </c>
      <c r="AU1989" t="s">
        <v>87</v>
      </c>
      <c r="AV1989" t="s">
        <v>87</v>
      </c>
      <c r="AW1989" t="s">
        <v>87</v>
      </c>
      <c r="AX1989" t="s">
        <v>87</v>
      </c>
      <c r="AY1989" t="s">
        <v>87</v>
      </c>
      <c r="AZ1989" t="s">
        <v>87</v>
      </c>
      <c r="BA1989" t="s">
        <v>87</v>
      </c>
      <c r="BB1989" t="s">
        <v>87</v>
      </c>
      <c r="BC1989" t="s">
        <v>87</v>
      </c>
      <c r="BD1989" t="s">
        <v>87</v>
      </c>
      <c r="BE1989" t="s">
        <v>87</v>
      </c>
    </row>
    <row r="1990" spans="1:57" hidden="1" x14ac:dyDescent="0.45">
      <c r="A1990" t="s">
        <v>4210</v>
      </c>
      <c r="B1990" t="s">
        <v>79</v>
      </c>
      <c r="C1990" t="s">
        <v>4156</v>
      </c>
      <c r="D1990" t="s">
        <v>81</v>
      </c>
      <c r="E1990" s="2" t="str">
        <f>HYPERLINK("capsilon://?command=openfolder&amp;siteaddress=FAM.docvelocity-na8.net&amp;folderid=FX14E2274F-93EA-1B32-8E23-B67144162927","FX220311268")</f>
        <v>FX220311268</v>
      </c>
      <c r="F1990" t="s">
        <v>19</v>
      </c>
      <c r="G1990" t="s">
        <v>19</v>
      </c>
      <c r="H1990" t="s">
        <v>82</v>
      </c>
      <c r="I1990" t="s">
        <v>4211</v>
      </c>
      <c r="J1990">
        <v>28</v>
      </c>
      <c r="K1990" t="s">
        <v>84</v>
      </c>
      <c r="L1990" t="s">
        <v>85</v>
      </c>
      <c r="M1990" t="s">
        <v>86</v>
      </c>
      <c r="N1990">
        <v>2</v>
      </c>
      <c r="O1990" s="1">
        <v>44656.468449074076</v>
      </c>
      <c r="P1990" s="1">
        <v>44656.503923611112</v>
      </c>
      <c r="Q1990">
        <v>1976</v>
      </c>
      <c r="R1990">
        <v>1089</v>
      </c>
      <c r="S1990" t="b">
        <v>0</v>
      </c>
      <c r="T1990" t="s">
        <v>87</v>
      </c>
      <c r="U1990" t="b">
        <v>0</v>
      </c>
      <c r="V1990" t="s">
        <v>189</v>
      </c>
      <c r="W1990" s="1">
        <v>44656.500231481485</v>
      </c>
      <c r="X1990">
        <v>895</v>
      </c>
      <c r="Y1990">
        <v>21</v>
      </c>
      <c r="Z1990">
        <v>0</v>
      </c>
      <c r="AA1990">
        <v>21</v>
      </c>
      <c r="AB1990">
        <v>0</v>
      </c>
      <c r="AC1990">
        <v>19</v>
      </c>
      <c r="AD1990">
        <v>7</v>
      </c>
      <c r="AE1990">
        <v>0</v>
      </c>
      <c r="AF1990">
        <v>0</v>
      </c>
      <c r="AG1990">
        <v>0</v>
      </c>
      <c r="AH1990" t="s">
        <v>99</v>
      </c>
      <c r="AI1990" s="1">
        <v>44656.503923611112</v>
      </c>
      <c r="AJ1990">
        <v>186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7</v>
      </c>
      <c r="AQ1990">
        <v>0</v>
      </c>
      <c r="AR1990">
        <v>0</v>
      </c>
      <c r="AS1990">
        <v>0</v>
      </c>
      <c r="AT1990" t="s">
        <v>87</v>
      </c>
      <c r="AU1990" t="s">
        <v>87</v>
      </c>
      <c r="AV1990" t="s">
        <v>87</v>
      </c>
      <c r="AW1990" t="s">
        <v>87</v>
      </c>
      <c r="AX1990" t="s">
        <v>87</v>
      </c>
      <c r="AY1990" t="s">
        <v>87</v>
      </c>
      <c r="AZ1990" t="s">
        <v>87</v>
      </c>
      <c r="BA1990" t="s">
        <v>87</v>
      </c>
      <c r="BB1990" t="s">
        <v>87</v>
      </c>
      <c r="BC1990" t="s">
        <v>87</v>
      </c>
      <c r="BD1990" t="s">
        <v>87</v>
      </c>
      <c r="BE1990" t="s">
        <v>87</v>
      </c>
    </row>
    <row r="1991" spans="1:57" hidden="1" x14ac:dyDescent="0.45">
      <c r="A1991" t="s">
        <v>4212</v>
      </c>
      <c r="B1991" t="s">
        <v>79</v>
      </c>
      <c r="C1991" t="s">
        <v>516</v>
      </c>
      <c r="D1991" t="s">
        <v>81</v>
      </c>
      <c r="E1991" s="2" t="str">
        <f>HYPERLINK("capsilon://?command=openfolder&amp;siteaddress=FAM.docvelocity-na8.net&amp;folderid=FX04DE7B97-6DD5-BD4E-1B31-CD612F1037DF","FX220313526")</f>
        <v>FX220313526</v>
      </c>
      <c r="F1991" t="s">
        <v>19</v>
      </c>
      <c r="G1991" t="s">
        <v>19</v>
      </c>
      <c r="H1991" t="s">
        <v>82</v>
      </c>
      <c r="I1991" t="s">
        <v>4213</v>
      </c>
      <c r="J1991">
        <v>184</v>
      </c>
      <c r="K1991" t="s">
        <v>84</v>
      </c>
      <c r="L1991" t="s">
        <v>85</v>
      </c>
      <c r="M1991" t="s">
        <v>86</v>
      </c>
      <c r="N1991">
        <v>1</v>
      </c>
      <c r="O1991" s="1">
        <v>44656.49150462963</v>
      </c>
      <c r="P1991" s="1">
        <v>44656.513726851852</v>
      </c>
      <c r="Q1991">
        <v>1278</v>
      </c>
      <c r="R1991">
        <v>642</v>
      </c>
      <c r="S1991" t="b">
        <v>0</v>
      </c>
      <c r="T1991" t="s">
        <v>87</v>
      </c>
      <c r="U1991" t="b">
        <v>0</v>
      </c>
      <c r="V1991" t="s">
        <v>88</v>
      </c>
      <c r="W1991" s="1">
        <v>44656.513726851852</v>
      </c>
      <c r="X1991">
        <v>189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184</v>
      </c>
      <c r="AE1991">
        <v>153</v>
      </c>
      <c r="AF1991">
        <v>0</v>
      </c>
      <c r="AG1991">
        <v>9</v>
      </c>
      <c r="AH1991" t="s">
        <v>87</v>
      </c>
      <c r="AI1991" t="s">
        <v>87</v>
      </c>
      <c r="AJ1991" t="s">
        <v>87</v>
      </c>
      <c r="AK1991" t="s">
        <v>87</v>
      </c>
      <c r="AL1991" t="s">
        <v>87</v>
      </c>
      <c r="AM1991" t="s">
        <v>87</v>
      </c>
      <c r="AN1991" t="s">
        <v>87</v>
      </c>
      <c r="AO1991" t="s">
        <v>87</v>
      </c>
      <c r="AP1991" t="s">
        <v>87</v>
      </c>
      <c r="AQ1991" t="s">
        <v>87</v>
      </c>
      <c r="AR1991" t="s">
        <v>87</v>
      </c>
      <c r="AS1991" t="s">
        <v>87</v>
      </c>
      <c r="AT1991" t="s">
        <v>87</v>
      </c>
      <c r="AU1991" t="s">
        <v>87</v>
      </c>
      <c r="AV1991" t="s">
        <v>87</v>
      </c>
      <c r="AW1991" t="s">
        <v>87</v>
      </c>
      <c r="AX1991" t="s">
        <v>87</v>
      </c>
      <c r="AY1991" t="s">
        <v>87</v>
      </c>
      <c r="AZ1991" t="s">
        <v>87</v>
      </c>
      <c r="BA1991" t="s">
        <v>87</v>
      </c>
      <c r="BB1991" t="s">
        <v>87</v>
      </c>
      <c r="BC1991" t="s">
        <v>87</v>
      </c>
      <c r="BD1991" t="s">
        <v>87</v>
      </c>
      <c r="BE1991" t="s">
        <v>87</v>
      </c>
    </row>
    <row r="1992" spans="1:57" hidden="1" x14ac:dyDescent="0.45">
      <c r="A1992" t="s">
        <v>4214</v>
      </c>
      <c r="B1992" t="s">
        <v>79</v>
      </c>
      <c r="C1992" t="s">
        <v>4215</v>
      </c>
      <c r="D1992" t="s">
        <v>81</v>
      </c>
      <c r="E1992" s="2" t="str">
        <f>HYPERLINK("capsilon://?command=openfolder&amp;siteaddress=FAM.docvelocity-na8.net&amp;folderid=FXD68E54BE-D43A-1426-E9A2-FB610B7E74E4","FX22041115")</f>
        <v>FX22041115</v>
      </c>
      <c r="F1992" t="s">
        <v>19</v>
      </c>
      <c r="G1992" t="s">
        <v>19</v>
      </c>
      <c r="H1992" t="s">
        <v>82</v>
      </c>
      <c r="I1992" t="s">
        <v>4216</v>
      </c>
      <c r="J1992">
        <v>28</v>
      </c>
      <c r="K1992" t="s">
        <v>84</v>
      </c>
      <c r="L1992" t="s">
        <v>85</v>
      </c>
      <c r="M1992" t="s">
        <v>86</v>
      </c>
      <c r="N1992">
        <v>2</v>
      </c>
      <c r="O1992" s="1">
        <v>44656.503750000003</v>
      </c>
      <c r="P1992" s="1">
        <v>44656.509976851848</v>
      </c>
      <c r="Q1992">
        <v>199</v>
      </c>
      <c r="R1992">
        <v>339</v>
      </c>
      <c r="S1992" t="b">
        <v>0</v>
      </c>
      <c r="T1992" t="s">
        <v>87</v>
      </c>
      <c r="U1992" t="b">
        <v>0</v>
      </c>
      <c r="V1992" t="s">
        <v>158</v>
      </c>
      <c r="W1992" s="1">
        <v>44656.506215277775</v>
      </c>
      <c r="X1992">
        <v>189</v>
      </c>
      <c r="Y1992">
        <v>21</v>
      </c>
      <c r="Z1992">
        <v>0</v>
      </c>
      <c r="AA1992">
        <v>21</v>
      </c>
      <c r="AB1992">
        <v>0</v>
      </c>
      <c r="AC1992">
        <v>0</v>
      </c>
      <c r="AD1992">
        <v>7</v>
      </c>
      <c r="AE1992">
        <v>0</v>
      </c>
      <c r="AF1992">
        <v>0</v>
      </c>
      <c r="AG1992">
        <v>0</v>
      </c>
      <c r="AH1992" t="s">
        <v>1455</v>
      </c>
      <c r="AI1992" s="1">
        <v>44656.509976851848</v>
      </c>
      <c r="AJ1992">
        <v>150</v>
      </c>
      <c r="AK1992">
        <v>1</v>
      </c>
      <c r="AL1992">
        <v>0</v>
      </c>
      <c r="AM1992">
        <v>1</v>
      </c>
      <c r="AN1992">
        <v>0</v>
      </c>
      <c r="AO1992">
        <v>0</v>
      </c>
      <c r="AP1992">
        <v>6</v>
      </c>
      <c r="AQ1992">
        <v>0</v>
      </c>
      <c r="AR1992">
        <v>0</v>
      </c>
      <c r="AS1992">
        <v>0</v>
      </c>
      <c r="AT1992" t="s">
        <v>87</v>
      </c>
      <c r="AU1992" t="s">
        <v>87</v>
      </c>
      <c r="AV1992" t="s">
        <v>87</v>
      </c>
      <c r="AW1992" t="s">
        <v>87</v>
      </c>
      <c r="AX1992" t="s">
        <v>87</v>
      </c>
      <c r="AY1992" t="s">
        <v>87</v>
      </c>
      <c r="AZ1992" t="s">
        <v>87</v>
      </c>
      <c r="BA1992" t="s">
        <v>87</v>
      </c>
      <c r="BB1992" t="s">
        <v>87</v>
      </c>
      <c r="BC1992" t="s">
        <v>87</v>
      </c>
      <c r="BD1992" t="s">
        <v>87</v>
      </c>
      <c r="BE1992" t="s">
        <v>87</v>
      </c>
    </row>
    <row r="1993" spans="1:57" hidden="1" x14ac:dyDescent="0.45">
      <c r="A1993" t="s">
        <v>4217</v>
      </c>
      <c r="B1993" t="s">
        <v>79</v>
      </c>
      <c r="C1993" t="s">
        <v>4215</v>
      </c>
      <c r="D1993" t="s">
        <v>81</v>
      </c>
      <c r="E1993" s="2" t="str">
        <f>HYPERLINK("capsilon://?command=openfolder&amp;siteaddress=FAM.docvelocity-na8.net&amp;folderid=FXD68E54BE-D43A-1426-E9A2-FB610B7E74E4","FX22041115")</f>
        <v>FX22041115</v>
      </c>
      <c r="F1993" t="s">
        <v>19</v>
      </c>
      <c r="G1993" t="s">
        <v>19</v>
      </c>
      <c r="H1993" t="s">
        <v>82</v>
      </c>
      <c r="I1993" t="s">
        <v>4218</v>
      </c>
      <c r="J1993">
        <v>71</v>
      </c>
      <c r="K1993" t="s">
        <v>84</v>
      </c>
      <c r="L1993" t="s">
        <v>85</v>
      </c>
      <c r="M1993" t="s">
        <v>86</v>
      </c>
      <c r="N1993">
        <v>2</v>
      </c>
      <c r="O1993" s="1">
        <v>44656.505694444444</v>
      </c>
      <c r="P1993" s="1">
        <v>44656.6721412037</v>
      </c>
      <c r="Q1993">
        <v>12848</v>
      </c>
      <c r="R1993">
        <v>1533</v>
      </c>
      <c r="S1993" t="b">
        <v>0</v>
      </c>
      <c r="T1993" t="s">
        <v>87</v>
      </c>
      <c r="U1993" t="b">
        <v>0</v>
      </c>
      <c r="V1993" t="s">
        <v>114</v>
      </c>
      <c r="W1993" s="1">
        <v>44656.519062500003</v>
      </c>
      <c r="X1993">
        <v>1143</v>
      </c>
      <c r="Y1993">
        <v>66</v>
      </c>
      <c r="Z1993">
        <v>0</v>
      </c>
      <c r="AA1993">
        <v>66</v>
      </c>
      <c r="AB1993">
        <v>0</v>
      </c>
      <c r="AC1993">
        <v>25</v>
      </c>
      <c r="AD1993">
        <v>5</v>
      </c>
      <c r="AE1993">
        <v>0</v>
      </c>
      <c r="AF1993">
        <v>0</v>
      </c>
      <c r="AG1993">
        <v>0</v>
      </c>
      <c r="AH1993" t="s">
        <v>102</v>
      </c>
      <c r="AI1993" s="1">
        <v>44656.6721412037</v>
      </c>
      <c r="AJ1993">
        <v>366</v>
      </c>
      <c r="AK1993">
        <v>4</v>
      </c>
      <c r="AL1993">
        <v>0</v>
      </c>
      <c r="AM1993">
        <v>4</v>
      </c>
      <c r="AN1993">
        <v>0</v>
      </c>
      <c r="AO1993">
        <v>3</v>
      </c>
      <c r="AP1993">
        <v>1</v>
      </c>
      <c r="AQ1993">
        <v>0</v>
      </c>
      <c r="AR1993">
        <v>0</v>
      </c>
      <c r="AS1993">
        <v>0</v>
      </c>
      <c r="AT1993" t="s">
        <v>87</v>
      </c>
      <c r="AU1993" t="s">
        <v>87</v>
      </c>
      <c r="AV1993" t="s">
        <v>87</v>
      </c>
      <c r="AW1993" t="s">
        <v>87</v>
      </c>
      <c r="AX1993" t="s">
        <v>87</v>
      </c>
      <c r="AY1993" t="s">
        <v>87</v>
      </c>
      <c r="AZ1993" t="s">
        <v>87</v>
      </c>
      <c r="BA1993" t="s">
        <v>87</v>
      </c>
      <c r="BB1993" t="s">
        <v>87</v>
      </c>
      <c r="BC1993" t="s">
        <v>87</v>
      </c>
      <c r="BD1993" t="s">
        <v>87</v>
      </c>
      <c r="BE1993" t="s">
        <v>87</v>
      </c>
    </row>
    <row r="1994" spans="1:57" hidden="1" x14ac:dyDescent="0.45">
      <c r="A1994" t="s">
        <v>4219</v>
      </c>
      <c r="B1994" t="s">
        <v>79</v>
      </c>
      <c r="C1994" t="s">
        <v>4215</v>
      </c>
      <c r="D1994" t="s">
        <v>81</v>
      </c>
      <c r="E1994" s="2" t="str">
        <f>HYPERLINK("capsilon://?command=openfolder&amp;siteaddress=FAM.docvelocity-na8.net&amp;folderid=FXD68E54BE-D43A-1426-E9A2-FB610B7E74E4","FX22041115")</f>
        <v>FX22041115</v>
      </c>
      <c r="F1994" t="s">
        <v>19</v>
      </c>
      <c r="G1994" t="s">
        <v>19</v>
      </c>
      <c r="H1994" t="s">
        <v>82</v>
      </c>
      <c r="I1994" t="s">
        <v>4220</v>
      </c>
      <c r="J1994">
        <v>28</v>
      </c>
      <c r="K1994" t="s">
        <v>84</v>
      </c>
      <c r="L1994" t="s">
        <v>85</v>
      </c>
      <c r="M1994" t="s">
        <v>86</v>
      </c>
      <c r="N1994">
        <v>2</v>
      </c>
      <c r="O1994" s="1">
        <v>44656.505729166667</v>
      </c>
      <c r="P1994" s="1">
        <v>44656.511273148149</v>
      </c>
      <c r="Q1994">
        <v>117</v>
      </c>
      <c r="R1994">
        <v>362</v>
      </c>
      <c r="S1994" t="b">
        <v>0</v>
      </c>
      <c r="T1994" t="s">
        <v>87</v>
      </c>
      <c r="U1994" t="b">
        <v>0</v>
      </c>
      <c r="V1994" t="s">
        <v>136</v>
      </c>
      <c r="W1994" s="1">
        <v>44656.508773148147</v>
      </c>
      <c r="X1994">
        <v>251</v>
      </c>
      <c r="Y1994">
        <v>21</v>
      </c>
      <c r="Z1994">
        <v>0</v>
      </c>
      <c r="AA1994">
        <v>21</v>
      </c>
      <c r="AB1994">
        <v>0</v>
      </c>
      <c r="AC1994">
        <v>1</v>
      </c>
      <c r="AD1994">
        <v>7</v>
      </c>
      <c r="AE1994">
        <v>0</v>
      </c>
      <c r="AF1994">
        <v>0</v>
      </c>
      <c r="AG1994">
        <v>0</v>
      </c>
      <c r="AH1994" t="s">
        <v>1455</v>
      </c>
      <c r="AI1994" s="1">
        <v>44656.511273148149</v>
      </c>
      <c r="AJ1994">
        <v>111</v>
      </c>
      <c r="AK1994">
        <v>1</v>
      </c>
      <c r="AL1994">
        <v>0</v>
      </c>
      <c r="AM1994">
        <v>1</v>
      </c>
      <c r="AN1994">
        <v>0</v>
      </c>
      <c r="AO1994">
        <v>0</v>
      </c>
      <c r="AP1994">
        <v>6</v>
      </c>
      <c r="AQ1994">
        <v>0</v>
      </c>
      <c r="AR1994">
        <v>0</v>
      </c>
      <c r="AS1994">
        <v>0</v>
      </c>
      <c r="AT1994" t="s">
        <v>87</v>
      </c>
      <c r="AU1994" t="s">
        <v>87</v>
      </c>
      <c r="AV1994" t="s">
        <v>87</v>
      </c>
      <c r="AW1994" t="s">
        <v>87</v>
      </c>
      <c r="AX1994" t="s">
        <v>87</v>
      </c>
      <c r="AY1994" t="s">
        <v>87</v>
      </c>
      <c r="AZ1994" t="s">
        <v>87</v>
      </c>
      <c r="BA1994" t="s">
        <v>87</v>
      </c>
      <c r="BB1994" t="s">
        <v>87</v>
      </c>
      <c r="BC1994" t="s">
        <v>87</v>
      </c>
      <c r="BD1994" t="s">
        <v>87</v>
      </c>
      <c r="BE1994" t="s">
        <v>87</v>
      </c>
    </row>
    <row r="1995" spans="1:57" hidden="1" x14ac:dyDescent="0.45">
      <c r="A1995" t="s">
        <v>4221</v>
      </c>
      <c r="B1995" t="s">
        <v>79</v>
      </c>
      <c r="C1995" t="s">
        <v>4215</v>
      </c>
      <c r="D1995" t="s">
        <v>81</v>
      </c>
      <c r="E1995" s="2" t="str">
        <f>HYPERLINK("capsilon://?command=openfolder&amp;siteaddress=FAM.docvelocity-na8.net&amp;folderid=FXD68E54BE-D43A-1426-E9A2-FB610B7E74E4","FX22041115")</f>
        <v>FX22041115</v>
      </c>
      <c r="F1995" t="s">
        <v>19</v>
      </c>
      <c r="G1995" t="s">
        <v>19</v>
      </c>
      <c r="H1995" t="s">
        <v>82</v>
      </c>
      <c r="I1995" t="s">
        <v>4222</v>
      </c>
      <c r="J1995">
        <v>76</v>
      </c>
      <c r="K1995" t="s">
        <v>84</v>
      </c>
      <c r="L1995" t="s">
        <v>85</v>
      </c>
      <c r="M1995" t="s">
        <v>86</v>
      </c>
      <c r="N1995">
        <v>2</v>
      </c>
      <c r="O1995" s="1">
        <v>44656.506076388891</v>
      </c>
      <c r="P1995" s="1">
        <v>44656.673634259256</v>
      </c>
      <c r="Q1995">
        <v>12704</v>
      </c>
      <c r="R1995">
        <v>1773</v>
      </c>
      <c r="S1995" t="b">
        <v>0</v>
      </c>
      <c r="T1995" t="s">
        <v>87</v>
      </c>
      <c r="U1995" t="b">
        <v>0</v>
      </c>
      <c r="V1995" t="s">
        <v>127</v>
      </c>
      <c r="W1995" s="1">
        <v>44656.525625000002</v>
      </c>
      <c r="X1995">
        <v>1620</v>
      </c>
      <c r="Y1995">
        <v>76</v>
      </c>
      <c r="Z1995">
        <v>0</v>
      </c>
      <c r="AA1995">
        <v>76</v>
      </c>
      <c r="AB1995">
        <v>0</v>
      </c>
      <c r="AC1995">
        <v>32</v>
      </c>
      <c r="AD1995">
        <v>0</v>
      </c>
      <c r="AE1995">
        <v>0</v>
      </c>
      <c r="AF1995">
        <v>0</v>
      </c>
      <c r="AG1995">
        <v>0</v>
      </c>
      <c r="AH1995" t="s">
        <v>102</v>
      </c>
      <c r="AI1995" s="1">
        <v>44656.673634259256</v>
      </c>
      <c r="AJ1995">
        <v>128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 t="s">
        <v>87</v>
      </c>
      <c r="AU1995" t="s">
        <v>87</v>
      </c>
      <c r="AV1995" t="s">
        <v>87</v>
      </c>
      <c r="AW1995" t="s">
        <v>87</v>
      </c>
      <c r="AX1995" t="s">
        <v>87</v>
      </c>
      <c r="AY1995" t="s">
        <v>87</v>
      </c>
      <c r="AZ1995" t="s">
        <v>87</v>
      </c>
      <c r="BA1995" t="s">
        <v>87</v>
      </c>
      <c r="BB1995" t="s">
        <v>87</v>
      </c>
      <c r="BC1995" t="s">
        <v>87</v>
      </c>
      <c r="BD1995" t="s">
        <v>87</v>
      </c>
      <c r="BE1995" t="s">
        <v>87</v>
      </c>
    </row>
    <row r="1996" spans="1:57" hidden="1" x14ac:dyDescent="0.45">
      <c r="A1996" t="s">
        <v>4223</v>
      </c>
      <c r="B1996" t="s">
        <v>79</v>
      </c>
      <c r="C1996" t="s">
        <v>4022</v>
      </c>
      <c r="D1996" t="s">
        <v>81</v>
      </c>
      <c r="E1996" s="2" t="str">
        <f>HYPERLINK("capsilon://?command=openfolder&amp;siteaddress=FAM.docvelocity-na8.net&amp;folderid=FXE9859051-497C-C95E-4E6E-D21CFF324C41","FX22033050")</f>
        <v>FX22033050</v>
      </c>
      <c r="F1996" t="s">
        <v>19</v>
      </c>
      <c r="G1996" t="s">
        <v>19</v>
      </c>
      <c r="H1996" t="s">
        <v>82</v>
      </c>
      <c r="I1996" t="s">
        <v>4197</v>
      </c>
      <c r="J1996">
        <v>709</v>
      </c>
      <c r="K1996" t="s">
        <v>84</v>
      </c>
      <c r="L1996" t="s">
        <v>85</v>
      </c>
      <c r="M1996" t="s">
        <v>86</v>
      </c>
      <c r="N1996">
        <v>2</v>
      </c>
      <c r="O1996" s="1">
        <v>44656.508472222224</v>
      </c>
      <c r="P1996" s="1">
        <v>44656.592002314814</v>
      </c>
      <c r="Q1996">
        <v>1341</v>
      </c>
      <c r="R1996">
        <v>5876</v>
      </c>
      <c r="S1996" t="b">
        <v>0</v>
      </c>
      <c r="T1996" t="s">
        <v>87</v>
      </c>
      <c r="U1996" t="b">
        <v>1</v>
      </c>
      <c r="V1996" t="s">
        <v>189</v>
      </c>
      <c r="W1996" s="1">
        <v>44656.543865740743</v>
      </c>
      <c r="X1996">
        <v>2867</v>
      </c>
      <c r="Y1996">
        <v>606</v>
      </c>
      <c r="Z1996">
        <v>0</v>
      </c>
      <c r="AA1996">
        <v>606</v>
      </c>
      <c r="AB1996">
        <v>0</v>
      </c>
      <c r="AC1996">
        <v>9</v>
      </c>
      <c r="AD1996">
        <v>103</v>
      </c>
      <c r="AE1996">
        <v>0</v>
      </c>
      <c r="AF1996">
        <v>0</v>
      </c>
      <c r="AG1996">
        <v>0</v>
      </c>
      <c r="AH1996" t="s">
        <v>193</v>
      </c>
      <c r="AI1996" s="1">
        <v>44656.592002314814</v>
      </c>
      <c r="AJ1996">
        <v>2913</v>
      </c>
      <c r="AK1996">
        <v>7</v>
      </c>
      <c r="AL1996">
        <v>0</v>
      </c>
      <c r="AM1996">
        <v>7</v>
      </c>
      <c r="AN1996">
        <v>0</v>
      </c>
      <c r="AO1996">
        <v>7</v>
      </c>
      <c r="AP1996">
        <v>96</v>
      </c>
      <c r="AQ1996">
        <v>0</v>
      </c>
      <c r="AR1996">
        <v>0</v>
      </c>
      <c r="AS1996">
        <v>0</v>
      </c>
      <c r="AT1996" t="s">
        <v>87</v>
      </c>
      <c r="AU1996" t="s">
        <v>87</v>
      </c>
      <c r="AV1996" t="s">
        <v>87</v>
      </c>
      <c r="AW1996" t="s">
        <v>87</v>
      </c>
      <c r="AX1996" t="s">
        <v>87</v>
      </c>
      <c r="AY1996" t="s">
        <v>87</v>
      </c>
      <c r="AZ1996" t="s">
        <v>87</v>
      </c>
      <c r="BA1996" t="s">
        <v>87</v>
      </c>
      <c r="BB1996" t="s">
        <v>87</v>
      </c>
      <c r="BC1996" t="s">
        <v>87</v>
      </c>
      <c r="BD1996" t="s">
        <v>87</v>
      </c>
      <c r="BE1996" t="s">
        <v>87</v>
      </c>
    </row>
    <row r="1997" spans="1:57" hidden="1" x14ac:dyDescent="0.45">
      <c r="A1997" t="s">
        <v>4224</v>
      </c>
      <c r="B1997" t="s">
        <v>79</v>
      </c>
      <c r="C1997" t="s">
        <v>4225</v>
      </c>
      <c r="D1997" t="s">
        <v>81</v>
      </c>
      <c r="E1997" s="2" t="str">
        <f>HYPERLINK("capsilon://?command=openfolder&amp;siteaddress=FAM.docvelocity-na8.net&amp;folderid=FXCA03CBEE-514A-C0C2-B95F-77D8FF099C9E","FX22027289")</f>
        <v>FX22027289</v>
      </c>
      <c r="F1997" t="s">
        <v>19</v>
      </c>
      <c r="G1997" t="s">
        <v>19</v>
      </c>
      <c r="H1997" t="s">
        <v>82</v>
      </c>
      <c r="I1997" t="s">
        <v>4226</v>
      </c>
      <c r="J1997">
        <v>0</v>
      </c>
      <c r="K1997" t="s">
        <v>84</v>
      </c>
      <c r="L1997" t="s">
        <v>85</v>
      </c>
      <c r="M1997" t="s">
        <v>86</v>
      </c>
      <c r="N1997">
        <v>2</v>
      </c>
      <c r="O1997" s="1">
        <v>44656.508750000001</v>
      </c>
      <c r="P1997" s="1">
        <v>44656.511516203704</v>
      </c>
      <c r="Q1997">
        <v>52</v>
      </c>
      <c r="R1997">
        <v>187</v>
      </c>
      <c r="S1997" t="b">
        <v>0</v>
      </c>
      <c r="T1997" t="s">
        <v>87</v>
      </c>
      <c r="U1997" t="b">
        <v>0</v>
      </c>
      <c r="V1997" t="s">
        <v>136</v>
      </c>
      <c r="W1997" s="1">
        <v>44656.510717592595</v>
      </c>
      <c r="X1997">
        <v>167</v>
      </c>
      <c r="Y1997">
        <v>0</v>
      </c>
      <c r="Z1997">
        <v>0</v>
      </c>
      <c r="AA1997">
        <v>0</v>
      </c>
      <c r="AB1997">
        <v>37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1455</v>
      </c>
      <c r="AI1997" s="1">
        <v>44656.511516203704</v>
      </c>
      <c r="AJ1997">
        <v>20</v>
      </c>
      <c r="AK1997">
        <v>0</v>
      </c>
      <c r="AL1997">
        <v>0</v>
      </c>
      <c r="AM1997">
        <v>0</v>
      </c>
      <c r="AN1997">
        <v>37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 t="s">
        <v>87</v>
      </c>
      <c r="AU1997" t="s">
        <v>87</v>
      </c>
      <c r="AV1997" t="s">
        <v>87</v>
      </c>
      <c r="AW1997" t="s">
        <v>87</v>
      </c>
      <c r="AX1997" t="s">
        <v>87</v>
      </c>
      <c r="AY1997" t="s">
        <v>87</v>
      </c>
      <c r="AZ1997" t="s">
        <v>87</v>
      </c>
      <c r="BA1997" t="s">
        <v>87</v>
      </c>
      <c r="BB1997" t="s">
        <v>87</v>
      </c>
      <c r="BC1997" t="s">
        <v>87</v>
      </c>
      <c r="BD1997" t="s">
        <v>87</v>
      </c>
      <c r="BE1997" t="s">
        <v>87</v>
      </c>
    </row>
    <row r="1998" spans="1:57" hidden="1" x14ac:dyDescent="0.45">
      <c r="A1998" t="s">
        <v>4227</v>
      </c>
      <c r="B1998" t="s">
        <v>79</v>
      </c>
      <c r="C1998" t="s">
        <v>507</v>
      </c>
      <c r="D1998" t="s">
        <v>81</v>
      </c>
      <c r="E1998" s="2" t="str">
        <f>HYPERLINK("capsilon://?command=openfolder&amp;siteaddress=FAM.docvelocity-na8.net&amp;folderid=FX354806A9-F86A-A484-6ADE-E4C806868291","FX220314056")</f>
        <v>FX220314056</v>
      </c>
      <c r="F1998" t="s">
        <v>19</v>
      </c>
      <c r="G1998" t="s">
        <v>19</v>
      </c>
      <c r="H1998" t="s">
        <v>82</v>
      </c>
      <c r="I1998" t="s">
        <v>4199</v>
      </c>
      <c r="J1998">
        <v>488</v>
      </c>
      <c r="K1998" t="s">
        <v>84</v>
      </c>
      <c r="L1998" t="s">
        <v>85</v>
      </c>
      <c r="M1998" t="s">
        <v>86</v>
      </c>
      <c r="N1998">
        <v>2</v>
      </c>
      <c r="O1998" s="1">
        <v>44656.510891203703</v>
      </c>
      <c r="P1998" s="1">
        <v>44656.719618055555</v>
      </c>
      <c r="Q1998">
        <v>1698</v>
      </c>
      <c r="R1998">
        <v>16336</v>
      </c>
      <c r="S1998" t="b">
        <v>0</v>
      </c>
      <c r="T1998" t="s">
        <v>87</v>
      </c>
      <c r="U1998" t="b">
        <v>1</v>
      </c>
      <c r="V1998" t="s">
        <v>196</v>
      </c>
      <c r="W1998" s="1">
        <v>44656.607939814814</v>
      </c>
      <c r="X1998">
        <v>8352</v>
      </c>
      <c r="Y1998">
        <v>493</v>
      </c>
      <c r="Z1998">
        <v>0</v>
      </c>
      <c r="AA1998">
        <v>493</v>
      </c>
      <c r="AB1998">
        <v>27</v>
      </c>
      <c r="AC1998">
        <v>387</v>
      </c>
      <c r="AD1998">
        <v>-5</v>
      </c>
      <c r="AE1998">
        <v>0</v>
      </c>
      <c r="AF1998">
        <v>0</v>
      </c>
      <c r="AG1998">
        <v>0</v>
      </c>
      <c r="AH1998" t="s">
        <v>182</v>
      </c>
      <c r="AI1998" s="1">
        <v>44656.719618055555</v>
      </c>
      <c r="AJ1998">
        <v>4666</v>
      </c>
      <c r="AK1998">
        <v>95</v>
      </c>
      <c r="AL1998">
        <v>0</v>
      </c>
      <c r="AM1998">
        <v>95</v>
      </c>
      <c r="AN1998">
        <v>27</v>
      </c>
      <c r="AO1998">
        <v>69</v>
      </c>
      <c r="AP1998">
        <v>-100</v>
      </c>
      <c r="AQ1998">
        <v>0</v>
      </c>
      <c r="AR1998">
        <v>0</v>
      </c>
      <c r="AS1998">
        <v>0</v>
      </c>
      <c r="AT1998" t="s">
        <v>87</v>
      </c>
      <c r="AU1998" t="s">
        <v>87</v>
      </c>
      <c r="AV1998" t="s">
        <v>87</v>
      </c>
      <c r="AW1998" t="s">
        <v>87</v>
      </c>
      <c r="AX1998" t="s">
        <v>87</v>
      </c>
      <c r="AY1998" t="s">
        <v>87</v>
      </c>
      <c r="AZ1998" t="s">
        <v>87</v>
      </c>
      <c r="BA1998" t="s">
        <v>87</v>
      </c>
      <c r="BB1998" t="s">
        <v>87</v>
      </c>
      <c r="BC1998" t="s">
        <v>87</v>
      </c>
      <c r="BD1998" t="s">
        <v>87</v>
      </c>
      <c r="BE1998" t="s">
        <v>87</v>
      </c>
    </row>
    <row r="1999" spans="1:57" hidden="1" x14ac:dyDescent="0.45">
      <c r="A1999" t="s">
        <v>4228</v>
      </c>
      <c r="B1999" t="s">
        <v>79</v>
      </c>
      <c r="C1999" t="s">
        <v>4156</v>
      </c>
      <c r="D1999" t="s">
        <v>81</v>
      </c>
      <c r="E1999" s="2" t="str">
        <f>HYPERLINK("capsilon://?command=openfolder&amp;siteaddress=FAM.docvelocity-na8.net&amp;folderid=FX14E2274F-93EA-1B32-8E23-B67144162927","FX220311268")</f>
        <v>FX220311268</v>
      </c>
      <c r="F1999" t="s">
        <v>19</v>
      </c>
      <c r="G1999" t="s">
        <v>19</v>
      </c>
      <c r="H1999" t="s">
        <v>82</v>
      </c>
      <c r="I1999" t="s">
        <v>4207</v>
      </c>
      <c r="J1999">
        <v>450</v>
      </c>
      <c r="K1999" t="s">
        <v>84</v>
      </c>
      <c r="L1999" t="s">
        <v>85</v>
      </c>
      <c r="M1999" t="s">
        <v>86</v>
      </c>
      <c r="N1999">
        <v>2</v>
      </c>
      <c r="O1999" s="1">
        <v>44656.512280092589</v>
      </c>
      <c r="P1999" s="1">
        <v>44656.594467592593</v>
      </c>
      <c r="Q1999">
        <v>2212</v>
      </c>
      <c r="R1999">
        <v>4889</v>
      </c>
      <c r="S1999" t="b">
        <v>0</v>
      </c>
      <c r="T1999" t="s">
        <v>87</v>
      </c>
      <c r="U1999" t="b">
        <v>1</v>
      </c>
      <c r="V1999" t="s">
        <v>98</v>
      </c>
      <c r="W1999" s="1">
        <v>44656.553182870368</v>
      </c>
      <c r="X1999">
        <v>3530</v>
      </c>
      <c r="Y1999">
        <v>399</v>
      </c>
      <c r="Z1999">
        <v>0</v>
      </c>
      <c r="AA1999">
        <v>399</v>
      </c>
      <c r="AB1999">
        <v>84</v>
      </c>
      <c r="AC1999">
        <v>45</v>
      </c>
      <c r="AD1999">
        <v>51</v>
      </c>
      <c r="AE1999">
        <v>0</v>
      </c>
      <c r="AF1999">
        <v>0</v>
      </c>
      <c r="AG1999">
        <v>0</v>
      </c>
      <c r="AH1999" t="s">
        <v>115</v>
      </c>
      <c r="AI1999" s="1">
        <v>44656.594467592593</v>
      </c>
      <c r="AJ1999">
        <v>1348</v>
      </c>
      <c r="AK1999">
        <v>0</v>
      </c>
      <c r="AL1999">
        <v>0</v>
      </c>
      <c r="AM1999">
        <v>0</v>
      </c>
      <c r="AN1999">
        <v>84</v>
      </c>
      <c r="AO1999">
        <v>0</v>
      </c>
      <c r="AP1999">
        <v>51</v>
      </c>
      <c r="AQ1999">
        <v>0</v>
      </c>
      <c r="AR1999">
        <v>0</v>
      </c>
      <c r="AS1999">
        <v>0</v>
      </c>
      <c r="AT1999" t="s">
        <v>87</v>
      </c>
      <c r="AU1999" t="s">
        <v>87</v>
      </c>
      <c r="AV1999" t="s">
        <v>87</v>
      </c>
      <c r="AW1999" t="s">
        <v>87</v>
      </c>
      <c r="AX1999" t="s">
        <v>87</v>
      </c>
      <c r="AY1999" t="s">
        <v>87</v>
      </c>
      <c r="AZ1999" t="s">
        <v>87</v>
      </c>
      <c r="BA1999" t="s">
        <v>87</v>
      </c>
      <c r="BB1999" t="s">
        <v>87</v>
      </c>
      <c r="BC1999" t="s">
        <v>87</v>
      </c>
      <c r="BD1999" t="s">
        <v>87</v>
      </c>
      <c r="BE1999" t="s">
        <v>87</v>
      </c>
    </row>
    <row r="2000" spans="1:57" hidden="1" x14ac:dyDescent="0.45">
      <c r="A2000" t="s">
        <v>4229</v>
      </c>
      <c r="B2000" t="s">
        <v>79</v>
      </c>
      <c r="C2000" t="s">
        <v>187</v>
      </c>
      <c r="D2000" t="s">
        <v>81</v>
      </c>
      <c r="E2000" s="2" t="str">
        <f>HYPERLINK("capsilon://?command=openfolder&amp;siteaddress=FAM.docvelocity-na8.net&amp;folderid=FX14A511DF-9C0B-5617-EB30-7488EF4E3F0C","FX220313857")</f>
        <v>FX220313857</v>
      </c>
      <c r="F2000" t="s">
        <v>19</v>
      </c>
      <c r="G2000" t="s">
        <v>19</v>
      </c>
      <c r="H2000" t="s">
        <v>82</v>
      </c>
      <c r="I2000" t="s">
        <v>4176</v>
      </c>
      <c r="J2000">
        <v>100</v>
      </c>
      <c r="K2000" t="s">
        <v>84</v>
      </c>
      <c r="L2000" t="s">
        <v>85</v>
      </c>
      <c r="M2000" t="s">
        <v>86</v>
      </c>
      <c r="N2000">
        <v>2</v>
      </c>
      <c r="O2000" s="1">
        <v>44652.438796296294</v>
      </c>
      <c r="P2000" s="1">
        <v>44652.466956018521</v>
      </c>
      <c r="Q2000">
        <v>1758</v>
      </c>
      <c r="R2000">
        <v>675</v>
      </c>
      <c r="S2000" t="b">
        <v>0</v>
      </c>
      <c r="T2000" t="s">
        <v>87</v>
      </c>
      <c r="U2000" t="b">
        <v>1</v>
      </c>
      <c r="V2000" t="s">
        <v>407</v>
      </c>
      <c r="W2000" s="1">
        <v>44652.461782407408</v>
      </c>
      <c r="X2000">
        <v>515</v>
      </c>
      <c r="Y2000">
        <v>90</v>
      </c>
      <c r="Z2000">
        <v>0</v>
      </c>
      <c r="AA2000">
        <v>90</v>
      </c>
      <c r="AB2000">
        <v>0</v>
      </c>
      <c r="AC2000">
        <v>3</v>
      </c>
      <c r="AD2000">
        <v>10</v>
      </c>
      <c r="AE2000">
        <v>0</v>
      </c>
      <c r="AF2000">
        <v>0</v>
      </c>
      <c r="AG2000">
        <v>0</v>
      </c>
      <c r="AH2000" t="s">
        <v>413</v>
      </c>
      <c r="AI2000" s="1">
        <v>44652.466956018521</v>
      </c>
      <c r="AJ2000">
        <v>160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10</v>
      </c>
      <c r="AQ2000">
        <v>0</v>
      </c>
      <c r="AR2000">
        <v>0</v>
      </c>
      <c r="AS2000">
        <v>0</v>
      </c>
      <c r="AT2000" t="s">
        <v>87</v>
      </c>
      <c r="AU2000" t="s">
        <v>87</v>
      </c>
      <c r="AV2000" t="s">
        <v>87</v>
      </c>
      <c r="AW2000" t="s">
        <v>87</v>
      </c>
      <c r="AX2000" t="s">
        <v>87</v>
      </c>
      <c r="AY2000" t="s">
        <v>87</v>
      </c>
      <c r="AZ2000" t="s">
        <v>87</v>
      </c>
      <c r="BA2000" t="s">
        <v>87</v>
      </c>
      <c r="BB2000" t="s">
        <v>87</v>
      </c>
      <c r="BC2000" t="s">
        <v>87</v>
      </c>
      <c r="BD2000" t="s">
        <v>87</v>
      </c>
      <c r="BE2000" t="s">
        <v>87</v>
      </c>
    </row>
    <row r="2001" spans="1:57" hidden="1" x14ac:dyDescent="0.45">
      <c r="A2001" t="s">
        <v>4230</v>
      </c>
      <c r="B2001" t="s">
        <v>79</v>
      </c>
      <c r="C2001" t="s">
        <v>516</v>
      </c>
      <c r="D2001" t="s">
        <v>81</v>
      </c>
      <c r="E2001" s="2" t="str">
        <f>HYPERLINK("capsilon://?command=openfolder&amp;siteaddress=FAM.docvelocity-na8.net&amp;folderid=FX04DE7B97-6DD5-BD4E-1B31-CD612F1037DF","FX220313526")</f>
        <v>FX220313526</v>
      </c>
      <c r="F2001" t="s">
        <v>19</v>
      </c>
      <c r="G2001" t="s">
        <v>19</v>
      </c>
      <c r="H2001" t="s">
        <v>82</v>
      </c>
      <c r="I2001" t="s">
        <v>4213</v>
      </c>
      <c r="J2001">
        <v>320</v>
      </c>
      <c r="K2001" t="s">
        <v>84</v>
      </c>
      <c r="L2001" t="s">
        <v>85</v>
      </c>
      <c r="M2001" t="s">
        <v>86</v>
      </c>
      <c r="N2001">
        <v>2</v>
      </c>
      <c r="O2001" s="1">
        <v>44656.514918981484</v>
      </c>
      <c r="P2001" s="1">
        <v>44656.616365740738</v>
      </c>
      <c r="Q2001">
        <v>3201</v>
      </c>
      <c r="R2001">
        <v>5564</v>
      </c>
      <c r="S2001" t="b">
        <v>0</v>
      </c>
      <c r="T2001" t="s">
        <v>87</v>
      </c>
      <c r="U2001" t="b">
        <v>1</v>
      </c>
      <c r="V2001" t="s">
        <v>189</v>
      </c>
      <c r="W2001" s="1">
        <v>44656.592141203706</v>
      </c>
      <c r="X2001">
        <v>4170</v>
      </c>
      <c r="Y2001">
        <v>259</v>
      </c>
      <c r="Z2001">
        <v>0</v>
      </c>
      <c r="AA2001">
        <v>259</v>
      </c>
      <c r="AB2001">
        <v>0</v>
      </c>
      <c r="AC2001">
        <v>83</v>
      </c>
      <c r="AD2001">
        <v>61</v>
      </c>
      <c r="AE2001">
        <v>0</v>
      </c>
      <c r="AF2001">
        <v>0</v>
      </c>
      <c r="AG2001">
        <v>0</v>
      </c>
      <c r="AH2001" t="s">
        <v>99</v>
      </c>
      <c r="AI2001" s="1">
        <v>44656.616365740738</v>
      </c>
      <c r="AJ2001">
        <v>230</v>
      </c>
      <c r="AK2001">
        <v>0</v>
      </c>
      <c r="AL2001">
        <v>0</v>
      </c>
      <c r="AM2001">
        <v>0</v>
      </c>
      <c r="AN2001">
        <v>21</v>
      </c>
      <c r="AO2001">
        <v>0</v>
      </c>
      <c r="AP2001">
        <v>61</v>
      </c>
      <c r="AQ2001">
        <v>0</v>
      </c>
      <c r="AR2001">
        <v>0</v>
      </c>
      <c r="AS2001">
        <v>0</v>
      </c>
      <c r="AT2001" t="s">
        <v>87</v>
      </c>
      <c r="AU2001" t="s">
        <v>87</v>
      </c>
      <c r="AV2001" t="s">
        <v>87</v>
      </c>
      <c r="AW2001" t="s">
        <v>87</v>
      </c>
      <c r="AX2001" t="s">
        <v>87</v>
      </c>
      <c r="AY2001" t="s">
        <v>87</v>
      </c>
      <c r="AZ2001" t="s">
        <v>87</v>
      </c>
      <c r="BA2001" t="s">
        <v>87</v>
      </c>
      <c r="BB2001" t="s">
        <v>87</v>
      </c>
      <c r="BC2001" t="s">
        <v>87</v>
      </c>
      <c r="BD2001" t="s">
        <v>87</v>
      </c>
      <c r="BE2001" t="s">
        <v>87</v>
      </c>
    </row>
    <row r="2002" spans="1:57" hidden="1" x14ac:dyDescent="0.45">
      <c r="A2002" t="s">
        <v>4231</v>
      </c>
      <c r="B2002" t="s">
        <v>79</v>
      </c>
      <c r="C2002" t="s">
        <v>1711</v>
      </c>
      <c r="D2002" t="s">
        <v>81</v>
      </c>
      <c r="E2002" s="2" t="str">
        <f>HYPERLINK("capsilon://?command=openfolder&amp;siteaddress=FAM.docvelocity-na8.net&amp;folderid=FXDDAADE0E-CE5A-4A80-2C3D-7B52ACF13311","FX220312521")</f>
        <v>FX220312521</v>
      </c>
      <c r="F2002" t="s">
        <v>19</v>
      </c>
      <c r="G2002" t="s">
        <v>19</v>
      </c>
      <c r="H2002" t="s">
        <v>82</v>
      </c>
      <c r="I2002" t="s">
        <v>4232</v>
      </c>
      <c r="J2002">
        <v>0</v>
      </c>
      <c r="K2002" t="s">
        <v>84</v>
      </c>
      <c r="L2002" t="s">
        <v>85</v>
      </c>
      <c r="M2002" t="s">
        <v>86</v>
      </c>
      <c r="N2002">
        <v>2</v>
      </c>
      <c r="O2002" s="1">
        <v>44652.442511574074</v>
      </c>
      <c r="P2002" s="1">
        <v>44652.514409722222</v>
      </c>
      <c r="Q2002">
        <v>6085</v>
      </c>
      <c r="R2002">
        <v>127</v>
      </c>
      <c r="S2002" t="b">
        <v>0</v>
      </c>
      <c r="T2002" t="s">
        <v>87</v>
      </c>
      <c r="U2002" t="b">
        <v>0</v>
      </c>
      <c r="V2002" t="s">
        <v>108</v>
      </c>
      <c r="W2002" s="1">
        <v>44652.487650462965</v>
      </c>
      <c r="X2002">
        <v>69</v>
      </c>
      <c r="Y2002">
        <v>9</v>
      </c>
      <c r="Z2002">
        <v>0</v>
      </c>
      <c r="AA2002">
        <v>9</v>
      </c>
      <c r="AB2002">
        <v>0</v>
      </c>
      <c r="AC2002">
        <v>3</v>
      </c>
      <c r="AD2002">
        <v>-9</v>
      </c>
      <c r="AE2002">
        <v>0</v>
      </c>
      <c r="AF2002">
        <v>0</v>
      </c>
      <c r="AG2002">
        <v>0</v>
      </c>
      <c r="AH2002" t="s">
        <v>102</v>
      </c>
      <c r="AI2002" s="1">
        <v>44652.514409722222</v>
      </c>
      <c r="AJ2002">
        <v>58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-9</v>
      </c>
      <c r="AQ2002">
        <v>0</v>
      </c>
      <c r="AR2002">
        <v>0</v>
      </c>
      <c r="AS2002">
        <v>0</v>
      </c>
      <c r="AT2002" t="s">
        <v>87</v>
      </c>
      <c r="AU2002" t="s">
        <v>87</v>
      </c>
      <c r="AV2002" t="s">
        <v>87</v>
      </c>
      <c r="AW2002" t="s">
        <v>87</v>
      </c>
      <c r="AX2002" t="s">
        <v>87</v>
      </c>
      <c r="AY2002" t="s">
        <v>87</v>
      </c>
      <c r="AZ2002" t="s">
        <v>87</v>
      </c>
      <c r="BA2002" t="s">
        <v>87</v>
      </c>
      <c r="BB2002" t="s">
        <v>87</v>
      </c>
      <c r="BC2002" t="s">
        <v>87</v>
      </c>
      <c r="BD2002" t="s">
        <v>87</v>
      </c>
      <c r="BE2002" t="s">
        <v>87</v>
      </c>
    </row>
    <row r="2003" spans="1:57" hidden="1" x14ac:dyDescent="0.45">
      <c r="A2003" t="s">
        <v>4233</v>
      </c>
      <c r="B2003" t="s">
        <v>79</v>
      </c>
      <c r="C2003" t="s">
        <v>327</v>
      </c>
      <c r="D2003" t="s">
        <v>81</v>
      </c>
      <c r="E2003" s="2" t="str">
        <f>HYPERLINK("capsilon://?command=openfolder&amp;siteaddress=FAM.docvelocity-na8.net&amp;folderid=FX4ED854C3-A088-C338-3FC9-1A65E7C83C5D","FX22041044")</f>
        <v>FX22041044</v>
      </c>
      <c r="F2003" t="s">
        <v>19</v>
      </c>
      <c r="G2003" t="s">
        <v>19</v>
      </c>
      <c r="H2003" t="s">
        <v>82</v>
      </c>
      <c r="I2003" t="s">
        <v>4234</v>
      </c>
      <c r="J2003">
        <v>50</v>
      </c>
      <c r="K2003" t="s">
        <v>84</v>
      </c>
      <c r="L2003" t="s">
        <v>85</v>
      </c>
      <c r="M2003" t="s">
        <v>86</v>
      </c>
      <c r="N2003">
        <v>2</v>
      </c>
      <c r="O2003" s="1">
        <v>44656.537905092591</v>
      </c>
      <c r="P2003" s="1">
        <v>44656.674837962964</v>
      </c>
      <c r="Q2003">
        <v>11168</v>
      </c>
      <c r="R2003">
        <v>663</v>
      </c>
      <c r="S2003" t="b">
        <v>0</v>
      </c>
      <c r="T2003" t="s">
        <v>87</v>
      </c>
      <c r="U2003" t="b">
        <v>0</v>
      </c>
      <c r="V2003" t="s">
        <v>136</v>
      </c>
      <c r="W2003" s="1">
        <v>44656.545162037037</v>
      </c>
      <c r="X2003">
        <v>560</v>
      </c>
      <c r="Y2003">
        <v>42</v>
      </c>
      <c r="Z2003">
        <v>0</v>
      </c>
      <c r="AA2003">
        <v>42</v>
      </c>
      <c r="AB2003">
        <v>0</v>
      </c>
      <c r="AC2003">
        <v>7</v>
      </c>
      <c r="AD2003">
        <v>8</v>
      </c>
      <c r="AE2003">
        <v>0</v>
      </c>
      <c r="AF2003">
        <v>0</v>
      </c>
      <c r="AG2003">
        <v>0</v>
      </c>
      <c r="AH2003" t="s">
        <v>102</v>
      </c>
      <c r="AI2003" s="1">
        <v>44656.674837962964</v>
      </c>
      <c r="AJ2003">
        <v>103</v>
      </c>
      <c r="AK2003">
        <v>2</v>
      </c>
      <c r="AL2003">
        <v>0</v>
      </c>
      <c r="AM2003">
        <v>2</v>
      </c>
      <c r="AN2003">
        <v>0</v>
      </c>
      <c r="AO2003">
        <v>1</v>
      </c>
      <c r="AP2003">
        <v>6</v>
      </c>
      <c r="AQ2003">
        <v>0</v>
      </c>
      <c r="AR2003">
        <v>0</v>
      </c>
      <c r="AS2003">
        <v>0</v>
      </c>
      <c r="AT2003" t="s">
        <v>87</v>
      </c>
      <c r="AU2003" t="s">
        <v>87</v>
      </c>
      <c r="AV2003" t="s">
        <v>87</v>
      </c>
      <c r="AW2003" t="s">
        <v>87</v>
      </c>
      <c r="AX2003" t="s">
        <v>87</v>
      </c>
      <c r="AY2003" t="s">
        <v>87</v>
      </c>
      <c r="AZ2003" t="s">
        <v>87</v>
      </c>
      <c r="BA2003" t="s">
        <v>87</v>
      </c>
      <c r="BB2003" t="s">
        <v>87</v>
      </c>
      <c r="BC2003" t="s">
        <v>87</v>
      </c>
      <c r="BD2003" t="s">
        <v>87</v>
      </c>
      <c r="BE2003" t="s">
        <v>87</v>
      </c>
    </row>
    <row r="2004" spans="1:57" hidden="1" x14ac:dyDescent="0.45">
      <c r="A2004" t="s">
        <v>4235</v>
      </c>
      <c r="B2004" t="s">
        <v>79</v>
      </c>
      <c r="C2004" t="s">
        <v>327</v>
      </c>
      <c r="D2004" t="s">
        <v>81</v>
      </c>
      <c r="E2004" s="2" t="str">
        <f>HYPERLINK("capsilon://?command=openfolder&amp;siteaddress=FAM.docvelocity-na8.net&amp;folderid=FX4ED854C3-A088-C338-3FC9-1A65E7C83C5D","FX22041044")</f>
        <v>FX22041044</v>
      </c>
      <c r="F2004" t="s">
        <v>19</v>
      </c>
      <c r="G2004" t="s">
        <v>19</v>
      </c>
      <c r="H2004" t="s">
        <v>82</v>
      </c>
      <c r="I2004" t="s">
        <v>4236</v>
      </c>
      <c r="J2004">
        <v>50</v>
      </c>
      <c r="K2004" t="s">
        <v>84</v>
      </c>
      <c r="L2004" t="s">
        <v>85</v>
      </c>
      <c r="M2004" t="s">
        <v>86</v>
      </c>
      <c r="N2004">
        <v>2</v>
      </c>
      <c r="O2004" s="1">
        <v>44656.53806712963</v>
      </c>
      <c r="P2004" s="1">
        <v>44656.675486111111</v>
      </c>
      <c r="Q2004">
        <v>11633</v>
      </c>
      <c r="R2004">
        <v>240</v>
      </c>
      <c r="S2004" t="b">
        <v>0</v>
      </c>
      <c r="T2004" t="s">
        <v>87</v>
      </c>
      <c r="U2004" t="b">
        <v>0</v>
      </c>
      <c r="V2004" t="s">
        <v>108</v>
      </c>
      <c r="W2004" s="1">
        <v>44656.542129629626</v>
      </c>
      <c r="X2004">
        <v>185</v>
      </c>
      <c r="Y2004">
        <v>42</v>
      </c>
      <c r="Z2004">
        <v>0</v>
      </c>
      <c r="AA2004">
        <v>42</v>
      </c>
      <c r="AB2004">
        <v>0</v>
      </c>
      <c r="AC2004">
        <v>8</v>
      </c>
      <c r="AD2004">
        <v>8</v>
      </c>
      <c r="AE2004">
        <v>0</v>
      </c>
      <c r="AF2004">
        <v>0</v>
      </c>
      <c r="AG2004">
        <v>0</v>
      </c>
      <c r="AH2004" t="s">
        <v>102</v>
      </c>
      <c r="AI2004" s="1">
        <v>44656.675486111111</v>
      </c>
      <c r="AJ2004">
        <v>55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8</v>
      </c>
      <c r="AQ2004">
        <v>0</v>
      </c>
      <c r="AR2004">
        <v>0</v>
      </c>
      <c r="AS2004">
        <v>0</v>
      </c>
      <c r="AT2004" t="s">
        <v>87</v>
      </c>
      <c r="AU2004" t="s">
        <v>87</v>
      </c>
      <c r="AV2004" t="s">
        <v>87</v>
      </c>
      <c r="AW2004" t="s">
        <v>87</v>
      </c>
      <c r="AX2004" t="s">
        <v>87</v>
      </c>
      <c r="AY2004" t="s">
        <v>87</v>
      </c>
      <c r="AZ2004" t="s">
        <v>87</v>
      </c>
      <c r="BA2004" t="s">
        <v>87</v>
      </c>
      <c r="BB2004" t="s">
        <v>87</v>
      </c>
      <c r="BC2004" t="s">
        <v>87</v>
      </c>
      <c r="BD2004" t="s">
        <v>87</v>
      </c>
      <c r="BE2004" t="s">
        <v>87</v>
      </c>
    </row>
    <row r="2005" spans="1:57" hidden="1" x14ac:dyDescent="0.45">
      <c r="A2005" t="s">
        <v>4237</v>
      </c>
      <c r="B2005" t="s">
        <v>79</v>
      </c>
      <c r="C2005" t="s">
        <v>327</v>
      </c>
      <c r="D2005" t="s">
        <v>81</v>
      </c>
      <c r="E2005" s="2" t="str">
        <f>HYPERLINK("capsilon://?command=openfolder&amp;siteaddress=FAM.docvelocity-na8.net&amp;folderid=FX4ED854C3-A088-C338-3FC9-1A65E7C83C5D","FX22041044")</f>
        <v>FX22041044</v>
      </c>
      <c r="F2005" t="s">
        <v>19</v>
      </c>
      <c r="G2005" t="s">
        <v>19</v>
      </c>
      <c r="H2005" t="s">
        <v>82</v>
      </c>
      <c r="I2005" t="s">
        <v>4238</v>
      </c>
      <c r="J2005">
        <v>50</v>
      </c>
      <c r="K2005" t="s">
        <v>84</v>
      </c>
      <c r="L2005" t="s">
        <v>85</v>
      </c>
      <c r="M2005" t="s">
        <v>86</v>
      </c>
      <c r="N2005">
        <v>2</v>
      </c>
      <c r="O2005" s="1">
        <v>44656.538217592592</v>
      </c>
      <c r="P2005" s="1">
        <v>44656.676203703704</v>
      </c>
      <c r="Q2005">
        <v>11746</v>
      </c>
      <c r="R2005">
        <v>176</v>
      </c>
      <c r="S2005" t="b">
        <v>0</v>
      </c>
      <c r="T2005" t="s">
        <v>87</v>
      </c>
      <c r="U2005" t="b">
        <v>0</v>
      </c>
      <c r="V2005" t="s">
        <v>108</v>
      </c>
      <c r="W2005" s="1">
        <v>44656.54347222222</v>
      </c>
      <c r="X2005">
        <v>115</v>
      </c>
      <c r="Y2005">
        <v>42</v>
      </c>
      <c r="Z2005">
        <v>0</v>
      </c>
      <c r="AA2005">
        <v>42</v>
      </c>
      <c r="AB2005">
        <v>0</v>
      </c>
      <c r="AC2005">
        <v>8</v>
      </c>
      <c r="AD2005">
        <v>8</v>
      </c>
      <c r="AE2005">
        <v>0</v>
      </c>
      <c r="AF2005">
        <v>0</v>
      </c>
      <c r="AG2005">
        <v>0</v>
      </c>
      <c r="AH2005" t="s">
        <v>102</v>
      </c>
      <c r="AI2005" s="1">
        <v>44656.676203703704</v>
      </c>
      <c r="AJ2005">
        <v>61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8</v>
      </c>
      <c r="AQ2005">
        <v>0</v>
      </c>
      <c r="AR2005">
        <v>0</v>
      </c>
      <c r="AS2005">
        <v>0</v>
      </c>
      <c r="AT2005" t="s">
        <v>87</v>
      </c>
      <c r="AU2005" t="s">
        <v>87</v>
      </c>
      <c r="AV2005" t="s">
        <v>87</v>
      </c>
      <c r="AW2005" t="s">
        <v>87</v>
      </c>
      <c r="AX2005" t="s">
        <v>87</v>
      </c>
      <c r="AY2005" t="s">
        <v>87</v>
      </c>
      <c r="AZ2005" t="s">
        <v>87</v>
      </c>
      <c r="BA2005" t="s">
        <v>87</v>
      </c>
      <c r="BB2005" t="s">
        <v>87</v>
      </c>
      <c r="BC2005" t="s">
        <v>87</v>
      </c>
      <c r="BD2005" t="s">
        <v>87</v>
      </c>
      <c r="BE2005" t="s">
        <v>87</v>
      </c>
    </row>
    <row r="2006" spans="1:57" hidden="1" x14ac:dyDescent="0.45">
      <c r="A2006" t="s">
        <v>4239</v>
      </c>
      <c r="B2006" t="s">
        <v>79</v>
      </c>
      <c r="C2006" t="s">
        <v>327</v>
      </c>
      <c r="D2006" t="s">
        <v>81</v>
      </c>
      <c r="E2006" s="2" t="str">
        <f>HYPERLINK("capsilon://?command=openfolder&amp;siteaddress=FAM.docvelocity-na8.net&amp;folderid=FX4ED854C3-A088-C338-3FC9-1A65E7C83C5D","FX22041044")</f>
        <v>FX22041044</v>
      </c>
      <c r="F2006" t="s">
        <v>19</v>
      </c>
      <c r="G2006" t="s">
        <v>19</v>
      </c>
      <c r="H2006" t="s">
        <v>82</v>
      </c>
      <c r="I2006" t="s">
        <v>4240</v>
      </c>
      <c r="J2006">
        <v>28</v>
      </c>
      <c r="K2006" t="s">
        <v>84</v>
      </c>
      <c r="L2006" t="s">
        <v>85</v>
      </c>
      <c r="M2006" t="s">
        <v>86</v>
      </c>
      <c r="N2006">
        <v>2</v>
      </c>
      <c r="O2006" s="1">
        <v>44656.538252314815</v>
      </c>
      <c r="P2006" s="1">
        <v>44656.676747685182</v>
      </c>
      <c r="Q2006">
        <v>11720</v>
      </c>
      <c r="R2006">
        <v>246</v>
      </c>
      <c r="S2006" t="b">
        <v>0</v>
      </c>
      <c r="T2006" t="s">
        <v>87</v>
      </c>
      <c r="U2006" t="b">
        <v>0</v>
      </c>
      <c r="V2006" t="s">
        <v>108</v>
      </c>
      <c r="W2006" s="1">
        <v>44656.546261574076</v>
      </c>
      <c r="X2006">
        <v>200</v>
      </c>
      <c r="Y2006">
        <v>21</v>
      </c>
      <c r="Z2006">
        <v>0</v>
      </c>
      <c r="AA2006">
        <v>21</v>
      </c>
      <c r="AB2006">
        <v>0</v>
      </c>
      <c r="AC2006">
        <v>15</v>
      </c>
      <c r="AD2006">
        <v>7</v>
      </c>
      <c r="AE2006">
        <v>0</v>
      </c>
      <c r="AF2006">
        <v>0</v>
      </c>
      <c r="AG2006">
        <v>0</v>
      </c>
      <c r="AH2006" t="s">
        <v>102</v>
      </c>
      <c r="AI2006" s="1">
        <v>44656.676747685182</v>
      </c>
      <c r="AJ2006">
        <v>46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7</v>
      </c>
      <c r="AQ2006">
        <v>0</v>
      </c>
      <c r="AR2006">
        <v>0</v>
      </c>
      <c r="AS2006">
        <v>0</v>
      </c>
      <c r="AT2006" t="s">
        <v>87</v>
      </c>
      <c r="AU2006" t="s">
        <v>87</v>
      </c>
      <c r="AV2006" t="s">
        <v>87</v>
      </c>
      <c r="AW2006" t="s">
        <v>87</v>
      </c>
      <c r="AX2006" t="s">
        <v>87</v>
      </c>
      <c r="AY2006" t="s">
        <v>87</v>
      </c>
      <c r="AZ2006" t="s">
        <v>87</v>
      </c>
      <c r="BA2006" t="s">
        <v>87</v>
      </c>
      <c r="BB2006" t="s">
        <v>87</v>
      </c>
      <c r="BC2006" t="s">
        <v>87</v>
      </c>
      <c r="BD2006" t="s">
        <v>87</v>
      </c>
      <c r="BE2006" t="s">
        <v>87</v>
      </c>
    </row>
    <row r="2007" spans="1:57" hidden="1" x14ac:dyDescent="0.45">
      <c r="A2007" t="s">
        <v>4241</v>
      </c>
      <c r="B2007" t="s">
        <v>79</v>
      </c>
      <c r="C2007" t="s">
        <v>327</v>
      </c>
      <c r="D2007" t="s">
        <v>81</v>
      </c>
      <c r="E2007" s="2" t="str">
        <f>HYPERLINK("capsilon://?command=openfolder&amp;siteaddress=FAM.docvelocity-na8.net&amp;folderid=FX4ED854C3-A088-C338-3FC9-1A65E7C83C5D","FX22041044")</f>
        <v>FX22041044</v>
      </c>
      <c r="F2007" t="s">
        <v>19</v>
      </c>
      <c r="G2007" t="s">
        <v>19</v>
      </c>
      <c r="H2007" t="s">
        <v>82</v>
      </c>
      <c r="I2007" t="s">
        <v>4242</v>
      </c>
      <c r="J2007">
        <v>50</v>
      </c>
      <c r="K2007" t="s">
        <v>84</v>
      </c>
      <c r="L2007" t="s">
        <v>85</v>
      </c>
      <c r="M2007" t="s">
        <v>86</v>
      </c>
      <c r="N2007">
        <v>2</v>
      </c>
      <c r="O2007" s="1">
        <v>44656.53833333333</v>
      </c>
      <c r="P2007" s="1">
        <v>44656.677604166667</v>
      </c>
      <c r="Q2007">
        <v>11435</v>
      </c>
      <c r="R2007">
        <v>598</v>
      </c>
      <c r="S2007" t="b">
        <v>0</v>
      </c>
      <c r="T2007" t="s">
        <v>87</v>
      </c>
      <c r="U2007" t="b">
        <v>0</v>
      </c>
      <c r="V2007" t="s">
        <v>136</v>
      </c>
      <c r="W2007" s="1">
        <v>44656.551249999997</v>
      </c>
      <c r="X2007">
        <v>525</v>
      </c>
      <c r="Y2007">
        <v>42</v>
      </c>
      <c r="Z2007">
        <v>0</v>
      </c>
      <c r="AA2007">
        <v>42</v>
      </c>
      <c r="AB2007">
        <v>0</v>
      </c>
      <c r="AC2007">
        <v>7</v>
      </c>
      <c r="AD2007">
        <v>8</v>
      </c>
      <c r="AE2007">
        <v>0</v>
      </c>
      <c r="AF2007">
        <v>0</v>
      </c>
      <c r="AG2007">
        <v>0</v>
      </c>
      <c r="AH2007" t="s">
        <v>102</v>
      </c>
      <c r="AI2007" s="1">
        <v>44656.677604166667</v>
      </c>
      <c r="AJ2007">
        <v>73</v>
      </c>
      <c r="AK2007">
        <v>2</v>
      </c>
      <c r="AL2007">
        <v>0</v>
      </c>
      <c r="AM2007">
        <v>2</v>
      </c>
      <c r="AN2007">
        <v>0</v>
      </c>
      <c r="AO2007">
        <v>1</v>
      </c>
      <c r="AP2007">
        <v>6</v>
      </c>
      <c r="AQ2007">
        <v>0</v>
      </c>
      <c r="AR2007">
        <v>0</v>
      </c>
      <c r="AS2007">
        <v>0</v>
      </c>
      <c r="AT2007" t="s">
        <v>87</v>
      </c>
      <c r="AU2007" t="s">
        <v>87</v>
      </c>
      <c r="AV2007" t="s">
        <v>87</v>
      </c>
      <c r="AW2007" t="s">
        <v>87</v>
      </c>
      <c r="AX2007" t="s">
        <v>87</v>
      </c>
      <c r="AY2007" t="s">
        <v>87</v>
      </c>
      <c r="AZ2007" t="s">
        <v>87</v>
      </c>
      <c r="BA2007" t="s">
        <v>87</v>
      </c>
      <c r="BB2007" t="s">
        <v>87</v>
      </c>
      <c r="BC2007" t="s">
        <v>87</v>
      </c>
      <c r="BD2007" t="s">
        <v>87</v>
      </c>
      <c r="BE2007" t="s">
        <v>87</v>
      </c>
    </row>
    <row r="2008" spans="1:57" hidden="1" x14ac:dyDescent="0.45">
      <c r="A2008" t="s">
        <v>4243</v>
      </c>
      <c r="B2008" t="s">
        <v>79</v>
      </c>
      <c r="C2008" t="s">
        <v>96</v>
      </c>
      <c r="D2008" t="s">
        <v>81</v>
      </c>
      <c r="E2008" s="2" t="str">
        <f>HYPERLINK("capsilon://?command=openfolder&amp;siteaddress=FAM.docvelocity-na8.net&amp;folderid=FX8574FC59-3F0F-3C6E-723F-B5C2F3232736","FX220313677")</f>
        <v>FX220313677</v>
      </c>
      <c r="F2008" t="s">
        <v>19</v>
      </c>
      <c r="G2008" t="s">
        <v>19</v>
      </c>
      <c r="H2008" t="s">
        <v>82</v>
      </c>
      <c r="I2008" t="s">
        <v>97</v>
      </c>
      <c r="J2008">
        <v>505</v>
      </c>
      <c r="K2008" t="s">
        <v>84</v>
      </c>
      <c r="L2008" t="s">
        <v>85</v>
      </c>
      <c r="M2008" t="s">
        <v>86</v>
      </c>
      <c r="N2008">
        <v>1</v>
      </c>
      <c r="O2008" s="1">
        <v>44656.550219907411</v>
      </c>
      <c r="P2008" s="1">
        <v>44656.587650462963</v>
      </c>
      <c r="Q2008">
        <v>2635</v>
      </c>
      <c r="R2008">
        <v>599</v>
      </c>
      <c r="S2008" t="b">
        <v>0</v>
      </c>
      <c r="T2008" t="s">
        <v>87</v>
      </c>
      <c r="U2008" t="b">
        <v>0</v>
      </c>
      <c r="V2008" t="s">
        <v>88</v>
      </c>
      <c r="W2008" s="1">
        <v>44656.587650462963</v>
      </c>
      <c r="X2008">
        <v>274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505</v>
      </c>
      <c r="AE2008">
        <v>481</v>
      </c>
      <c r="AF2008">
        <v>0</v>
      </c>
      <c r="AG2008">
        <v>10</v>
      </c>
      <c r="AH2008" t="s">
        <v>87</v>
      </c>
      <c r="AI2008" t="s">
        <v>87</v>
      </c>
      <c r="AJ2008" t="s">
        <v>87</v>
      </c>
      <c r="AK2008" t="s">
        <v>87</v>
      </c>
      <c r="AL2008" t="s">
        <v>87</v>
      </c>
      <c r="AM2008" t="s">
        <v>87</v>
      </c>
      <c r="AN2008" t="s">
        <v>87</v>
      </c>
      <c r="AO2008" t="s">
        <v>87</v>
      </c>
      <c r="AP2008" t="s">
        <v>87</v>
      </c>
      <c r="AQ2008" t="s">
        <v>87</v>
      </c>
      <c r="AR2008" t="s">
        <v>87</v>
      </c>
      <c r="AS2008" t="s">
        <v>87</v>
      </c>
      <c r="AT2008" t="s">
        <v>87</v>
      </c>
      <c r="AU2008" t="s">
        <v>87</v>
      </c>
      <c r="AV2008" t="s">
        <v>87</v>
      </c>
      <c r="AW2008" t="s">
        <v>87</v>
      </c>
      <c r="AX2008" t="s">
        <v>87</v>
      </c>
      <c r="AY2008" t="s">
        <v>87</v>
      </c>
      <c r="AZ2008" t="s">
        <v>87</v>
      </c>
      <c r="BA2008" t="s">
        <v>87</v>
      </c>
      <c r="BB2008" t="s">
        <v>87</v>
      </c>
      <c r="BC2008" t="s">
        <v>87</v>
      </c>
      <c r="BD2008" t="s">
        <v>87</v>
      </c>
      <c r="BE2008" t="s">
        <v>87</v>
      </c>
    </row>
    <row r="2009" spans="1:57" hidden="1" x14ac:dyDescent="0.45">
      <c r="A2009" t="s">
        <v>4244</v>
      </c>
      <c r="B2009" t="s">
        <v>79</v>
      </c>
      <c r="C2009" t="s">
        <v>712</v>
      </c>
      <c r="D2009" t="s">
        <v>81</v>
      </c>
      <c r="E2009" s="2" t="str">
        <f>HYPERLINK("capsilon://?command=openfolder&amp;siteaddress=FAM.docvelocity-na8.net&amp;folderid=FXC8FCD4F7-2B49-FC56-789B-6536CD5C13ED","FX22034053")</f>
        <v>FX22034053</v>
      </c>
      <c r="F2009" t="s">
        <v>19</v>
      </c>
      <c r="G2009" t="s">
        <v>19</v>
      </c>
      <c r="H2009" t="s">
        <v>82</v>
      </c>
      <c r="I2009" t="s">
        <v>4245</v>
      </c>
      <c r="J2009">
        <v>0</v>
      </c>
      <c r="K2009" t="s">
        <v>84</v>
      </c>
      <c r="L2009" t="s">
        <v>85</v>
      </c>
      <c r="M2009" t="s">
        <v>86</v>
      </c>
      <c r="N2009">
        <v>2</v>
      </c>
      <c r="O2009" s="1">
        <v>44656.555752314816</v>
      </c>
      <c r="P2009" s="1">
        <v>44656.677812499998</v>
      </c>
      <c r="Q2009">
        <v>10339</v>
      </c>
      <c r="R2009">
        <v>207</v>
      </c>
      <c r="S2009" t="b">
        <v>0</v>
      </c>
      <c r="T2009" t="s">
        <v>87</v>
      </c>
      <c r="U2009" t="b">
        <v>0</v>
      </c>
      <c r="V2009" t="s">
        <v>136</v>
      </c>
      <c r="W2009" s="1">
        <v>44656.560624999998</v>
      </c>
      <c r="X2009">
        <v>154</v>
      </c>
      <c r="Y2009">
        <v>0</v>
      </c>
      <c r="Z2009">
        <v>0</v>
      </c>
      <c r="AA2009">
        <v>0</v>
      </c>
      <c r="AB2009">
        <v>37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102</v>
      </c>
      <c r="AI2009" s="1">
        <v>44656.677812499998</v>
      </c>
      <c r="AJ2009">
        <v>17</v>
      </c>
      <c r="AK2009">
        <v>0</v>
      </c>
      <c r="AL2009">
        <v>0</v>
      </c>
      <c r="AM2009">
        <v>0</v>
      </c>
      <c r="AN2009">
        <v>37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 t="s">
        <v>87</v>
      </c>
      <c r="AU2009" t="s">
        <v>87</v>
      </c>
      <c r="AV2009" t="s">
        <v>87</v>
      </c>
      <c r="AW2009" t="s">
        <v>87</v>
      </c>
      <c r="AX2009" t="s">
        <v>87</v>
      </c>
      <c r="AY2009" t="s">
        <v>87</v>
      </c>
      <c r="AZ2009" t="s">
        <v>87</v>
      </c>
      <c r="BA2009" t="s">
        <v>87</v>
      </c>
      <c r="BB2009" t="s">
        <v>87</v>
      </c>
      <c r="BC2009" t="s">
        <v>87</v>
      </c>
      <c r="BD2009" t="s">
        <v>87</v>
      </c>
      <c r="BE2009" t="s">
        <v>87</v>
      </c>
    </row>
    <row r="2010" spans="1:57" hidden="1" x14ac:dyDescent="0.45">
      <c r="A2010" t="s">
        <v>4246</v>
      </c>
      <c r="B2010" t="s">
        <v>79</v>
      </c>
      <c r="C2010" t="s">
        <v>546</v>
      </c>
      <c r="D2010" t="s">
        <v>81</v>
      </c>
      <c r="E2010" s="2" t="str">
        <f>HYPERLINK("capsilon://?command=openfolder&amp;siteaddress=FAM.docvelocity-na8.net&amp;folderid=FXC687A6B5-43A7-D9A5-531D-2B021588F2EA","FX2204330")</f>
        <v>FX2204330</v>
      </c>
      <c r="F2010" t="s">
        <v>19</v>
      </c>
      <c r="G2010" t="s">
        <v>19</v>
      </c>
      <c r="H2010" t="s">
        <v>82</v>
      </c>
      <c r="I2010" t="s">
        <v>4247</v>
      </c>
      <c r="J2010">
        <v>0</v>
      </c>
      <c r="K2010" t="s">
        <v>84</v>
      </c>
      <c r="L2010" t="s">
        <v>85</v>
      </c>
      <c r="M2010" t="s">
        <v>86</v>
      </c>
      <c r="N2010">
        <v>2</v>
      </c>
      <c r="O2010" s="1">
        <v>44656.558900462966</v>
      </c>
      <c r="P2010" s="1">
        <v>44656.678796296299</v>
      </c>
      <c r="Q2010">
        <v>10044</v>
      </c>
      <c r="R2010">
        <v>315</v>
      </c>
      <c r="S2010" t="b">
        <v>0</v>
      </c>
      <c r="T2010" t="s">
        <v>87</v>
      </c>
      <c r="U2010" t="b">
        <v>0</v>
      </c>
      <c r="V2010" t="s">
        <v>148</v>
      </c>
      <c r="W2010" s="1">
        <v>44656.561666666668</v>
      </c>
      <c r="X2010">
        <v>231</v>
      </c>
      <c r="Y2010">
        <v>9</v>
      </c>
      <c r="Z2010">
        <v>0</v>
      </c>
      <c r="AA2010">
        <v>9</v>
      </c>
      <c r="AB2010">
        <v>0</v>
      </c>
      <c r="AC2010">
        <v>0</v>
      </c>
      <c r="AD2010">
        <v>-9</v>
      </c>
      <c r="AE2010">
        <v>0</v>
      </c>
      <c r="AF2010">
        <v>0</v>
      </c>
      <c r="AG2010">
        <v>0</v>
      </c>
      <c r="AH2010" t="s">
        <v>102</v>
      </c>
      <c r="AI2010" s="1">
        <v>44656.678796296299</v>
      </c>
      <c r="AJ2010">
        <v>84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-9</v>
      </c>
      <c r="AQ2010">
        <v>0</v>
      </c>
      <c r="AR2010">
        <v>0</v>
      </c>
      <c r="AS2010">
        <v>0</v>
      </c>
      <c r="AT2010" t="s">
        <v>87</v>
      </c>
      <c r="AU2010" t="s">
        <v>87</v>
      </c>
      <c r="AV2010" t="s">
        <v>87</v>
      </c>
      <c r="AW2010" t="s">
        <v>87</v>
      </c>
      <c r="AX2010" t="s">
        <v>87</v>
      </c>
      <c r="AY2010" t="s">
        <v>87</v>
      </c>
      <c r="AZ2010" t="s">
        <v>87</v>
      </c>
      <c r="BA2010" t="s">
        <v>87</v>
      </c>
      <c r="BB2010" t="s">
        <v>87</v>
      </c>
      <c r="BC2010" t="s">
        <v>87</v>
      </c>
      <c r="BD2010" t="s">
        <v>87</v>
      </c>
      <c r="BE2010" t="s">
        <v>87</v>
      </c>
    </row>
  </sheetData>
  <autoFilter ref="A1:BE2010" xr:uid="{00000000-0001-0000-0100-000000000000}">
    <filterColumn colId="24">
      <filters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2"/>
        <filter val="113"/>
        <filter val="114"/>
        <filter val="115"/>
        <filter val="116"/>
        <filter val="117"/>
        <filter val="119"/>
        <filter val="120"/>
        <filter val="121"/>
        <filter val="122"/>
        <filter val="123"/>
        <filter val="124"/>
        <filter val="126"/>
        <filter val="13"/>
        <filter val="130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7"/>
        <filter val="148"/>
        <filter val="149"/>
        <filter val="150"/>
        <filter val="151"/>
        <filter val="152"/>
        <filter val="153"/>
        <filter val="154"/>
        <filter val="156"/>
        <filter val="157"/>
        <filter val="158"/>
        <filter val="159"/>
        <filter val="160"/>
        <filter val="161"/>
        <filter val="164"/>
        <filter val="165"/>
        <filter val="166"/>
        <filter val="168"/>
        <filter val="170"/>
        <filter val="171"/>
        <filter val="172"/>
        <filter val="173"/>
        <filter val="174"/>
        <filter val="175"/>
        <filter val="176"/>
        <filter val="177"/>
        <filter val="18"/>
        <filter val="180"/>
        <filter val="181"/>
        <filter val="182"/>
        <filter val="184"/>
        <filter val="185"/>
        <filter val="186"/>
        <filter val="187"/>
        <filter val="188"/>
        <filter val="189"/>
        <filter val="191"/>
        <filter val="194"/>
        <filter val="195"/>
        <filter val="196"/>
        <filter val="197"/>
        <filter val="198"/>
        <filter val="199"/>
        <filter val="20"/>
        <filter val="200"/>
        <filter val="202"/>
        <filter val="203"/>
        <filter val="206"/>
        <filter val="207"/>
        <filter val="208"/>
        <filter val="21"/>
        <filter val="210"/>
        <filter val="212"/>
        <filter val="217"/>
        <filter val="219"/>
        <filter val="220"/>
        <filter val="221"/>
        <filter val="222"/>
        <filter val="225"/>
        <filter val="226"/>
        <filter val="227"/>
        <filter val="231"/>
        <filter val="234"/>
        <filter val="235"/>
        <filter val="237"/>
        <filter val="238"/>
        <filter val="240"/>
        <filter val="242"/>
        <filter val="244"/>
        <filter val="246"/>
        <filter val="249"/>
        <filter val="25"/>
        <filter val="250"/>
        <filter val="252"/>
        <filter val="255"/>
        <filter val="256"/>
        <filter val="257"/>
        <filter val="258"/>
        <filter val="259"/>
        <filter val="260"/>
        <filter val="261"/>
        <filter val="263"/>
        <filter val="264"/>
        <filter val="265"/>
        <filter val="266"/>
        <filter val="267"/>
        <filter val="268"/>
        <filter val="27"/>
        <filter val="270"/>
        <filter val="271"/>
        <filter val="272"/>
        <filter val="273"/>
        <filter val="275"/>
        <filter val="278"/>
        <filter val="279"/>
        <filter val="280"/>
        <filter val="281"/>
        <filter val="283"/>
        <filter val="285"/>
        <filter val="286"/>
        <filter val="289"/>
        <filter val="291"/>
        <filter val="292"/>
        <filter val="293"/>
        <filter val="299"/>
        <filter val="30"/>
        <filter val="300"/>
        <filter val="301"/>
        <filter val="302"/>
        <filter val="303"/>
        <filter val="306"/>
        <filter val="307"/>
        <filter val="308"/>
        <filter val="312"/>
        <filter val="315"/>
        <filter val="316"/>
        <filter val="321"/>
        <filter val="322"/>
        <filter val="324"/>
        <filter val="325"/>
        <filter val="327"/>
        <filter val="328"/>
        <filter val="33"/>
        <filter val="331"/>
        <filter val="332"/>
        <filter val="334"/>
        <filter val="335"/>
        <filter val="337"/>
        <filter val="338"/>
        <filter val="341"/>
        <filter val="343"/>
        <filter val="344"/>
        <filter val="345"/>
        <filter val="346"/>
        <filter val="354"/>
        <filter val="357"/>
        <filter val="359"/>
        <filter val="36"/>
        <filter val="366"/>
        <filter val="368"/>
        <filter val="369"/>
        <filter val="37"/>
        <filter val="372"/>
        <filter val="373"/>
        <filter val="374"/>
        <filter val="375"/>
        <filter val="377"/>
        <filter val="378"/>
        <filter val="379"/>
        <filter val="38"/>
        <filter val="382"/>
        <filter val="383"/>
        <filter val="387"/>
        <filter val="39"/>
        <filter val="392"/>
        <filter val="393"/>
        <filter val="394"/>
        <filter val="395"/>
        <filter val="397"/>
        <filter val="399"/>
        <filter val="409"/>
        <filter val="41"/>
        <filter val="411"/>
        <filter val="416"/>
        <filter val="417"/>
        <filter val="42"/>
        <filter val="420"/>
        <filter val="422"/>
        <filter val="426"/>
        <filter val="427"/>
        <filter val="429"/>
        <filter val="43"/>
        <filter val="435"/>
        <filter val="438"/>
        <filter val="439"/>
        <filter val="44"/>
        <filter val="440"/>
        <filter val="444"/>
        <filter val="445"/>
        <filter val="446"/>
        <filter val="45"/>
        <filter val="450"/>
        <filter val="451"/>
        <filter val="454"/>
        <filter val="458"/>
        <filter val="46"/>
        <filter val="462"/>
        <filter val="463"/>
        <filter val="469"/>
        <filter val="47"/>
        <filter val="470"/>
        <filter val="478"/>
        <filter val="48"/>
        <filter val="482"/>
        <filter val="487"/>
        <filter val="49"/>
        <filter val="492"/>
        <filter val="493"/>
        <filter val="50"/>
        <filter val="502"/>
        <filter val="505"/>
        <filter val="506"/>
        <filter val="51"/>
        <filter val="513"/>
        <filter val="519"/>
        <filter val="52"/>
        <filter val="520"/>
        <filter val="54"/>
        <filter val="543"/>
        <filter val="55"/>
        <filter val="550"/>
        <filter val="56"/>
        <filter val="560"/>
        <filter val="564"/>
        <filter val="57"/>
        <filter val="578"/>
        <filter val="58"/>
        <filter val="585"/>
        <filter val="586"/>
        <filter val="59"/>
        <filter val="592"/>
        <filter val="595"/>
        <filter val="598"/>
        <filter val="60"/>
        <filter val="602"/>
        <filter val="605"/>
        <filter val="606"/>
        <filter val="608"/>
        <filter val="61"/>
        <filter val="62"/>
        <filter val="63"/>
        <filter val="632"/>
        <filter val="64"/>
        <filter val="65"/>
        <filter val="651"/>
        <filter val="66"/>
        <filter val="675"/>
        <filter val="678"/>
        <filter val="68"/>
        <filter val="69"/>
        <filter val="697"/>
        <filter val="70"/>
        <filter val="714"/>
        <filter val="719"/>
        <filter val="72"/>
        <filter val="733"/>
        <filter val="74"/>
        <filter val="740"/>
        <filter val="748"/>
        <filter val="75"/>
        <filter val="76"/>
        <filter val="77"/>
        <filter val="78"/>
        <filter val="780"/>
        <filter val="79"/>
        <filter val="80"/>
        <filter val="803"/>
        <filter val="82"/>
        <filter val="83"/>
        <filter val="84"/>
        <filter val="85"/>
        <filter val="86"/>
        <filter val="87"/>
        <filter val="88"/>
        <filter val="89"/>
        <filter val="890"/>
        <filter val="892"/>
        <filter val="9"/>
        <filter val="90"/>
        <filter val="91"/>
        <filter val="92"/>
        <filter val="929"/>
        <filter val="93"/>
        <filter val="94"/>
        <filter val="95"/>
        <filter val="98"/>
        <filter val="99"/>
      </filters>
    </filterColumn>
    <filterColumn colId="33">
      <filters>
        <filter val="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2022-04-29T15:00:00Z</dcterms:created>
  <dcterms:modified xsi:type="dcterms:W3CDTF">2022-05-05T12:20:37Z</dcterms:modified>
</cp:coreProperties>
</file>