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Income Analyzer Reports/FAM/2022/06_June 2022/"/>
    </mc:Choice>
  </mc:AlternateContent>
  <xr:revisionPtr revIDLastSave="2" documentId="11_C5F710749F2606C0C317A81EA15CFCC0FD93CCE3" xr6:coauthVersionLast="47" xr6:coauthVersionMax="47" xr10:uidLastSave="{4D07D6F3-8801-4CA1-8491-9C41F7F27F57}"/>
  <bookViews>
    <workbookView xWindow="-98" yWindow="-98" windowWidth="19396" windowHeight="10395" activeTab="1" xr2:uid="{00000000-000D-0000-FFFF-FFFF00000000}"/>
  </bookViews>
  <sheets>
    <sheet name="Report Properties" sheetId="1" r:id="rId1"/>
    <sheet name="DATA_VALIDATION" sheetId="2" r:id="rId2"/>
  </sheets>
  <definedNames>
    <definedName name="_xlnm._FilterDatabase" localSheetId="1" hidden="1">DATA_VALIDATION!$A$1:$BE$359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9" i="2" l="1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<sst xmlns="http://schemas.openxmlformats.org/spreadsheetml/2006/main" count="9722" uniqueCount="982">
  <si>
    <t>Site Address:</t>
  </si>
  <si>
    <t>FAM.docvelocity-na8.net</t>
  </si>
  <si>
    <t>Report Name:</t>
  </si>
  <si>
    <t>Previous Month Completed Work Items</t>
  </si>
  <si>
    <t>Report Type:</t>
  </si>
  <si>
    <t>Completed Workitem Report</t>
  </si>
  <si>
    <t>Report Period:</t>
  </si>
  <si>
    <t>Previous-Month</t>
  </si>
  <si>
    <t>Queue Id:</t>
  </si>
  <si>
    <t>QUE9537B34F-43CA-00AF-99BE-2301F5F01A95</t>
  </si>
  <si>
    <t>Queue Name:</t>
  </si>
  <si>
    <t>Analyzer - Consumer Direct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</si>
  <si>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</si>
  <si>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</si>
  <si>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</si>
  <si>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</si>
  <si>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</si>
  <si>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</si>
  <si>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</si>
  <si>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</si>
  <si>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amruta.erande@elliemae.com</t>
  </si>
  <si>
    <t>devendra.naidu@elliemae.com</t>
  </si>
  <si>
    <t>aparna.chavan@elliemae.com</t>
  </si>
  <si>
    <t>ashish.sutar@elliemae.com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</si>
  <si>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</si>
  <si>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</si>
  <si>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</si>
  <si>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</si>
  <si>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</si>
  <si>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</si>
  <si>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</si>
  <si>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</si>
  <si>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</si>
  <si>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</si>
  <si>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</si>
  <si>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</si>
  <si>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</si>
  <si>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</si>
  <si>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</si>
  <si>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</si>
  <si>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</si>
  <si>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</si>
  <si>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</si>
  <si>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</si>
  <si>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</si>
  <si>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</si>
  <si>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</si>
  <si>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</si>
  <si>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</si>
  <si>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</si>
  <si>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</si>
  <si>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</si>
  <si>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</si>
  <si>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</si>
  <si>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</si>
  <si>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</si>
  <si>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</si>
  <si>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</si>
  <si>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</si>
  <si>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</si>
  <si>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</si>
  <si>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</si>
  <si>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</si>
  <si>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</si>
  <si>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</si>
  <si>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</si>
  <si>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</si>
  <si>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</si>
  <si>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</si>
  <si>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</si>
  <si>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</si>
  <si>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</si>
  <si>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</si>
  <si>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</si>
  <si>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</si>
  <si>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</si>
  <si>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</si>
  <si>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</si>
  <si>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</si>
  <si>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</si>
  <si>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</si>
  <si>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WI220510202</t>
  </si>
  <si>
    <t>DATA_VALIDATION</t>
  </si>
  <si>
    <t>150030055621</t>
  </si>
  <si>
    <t>Folder</t>
  </si>
  <si>
    <t>Mailitem</t>
  </si>
  <si>
    <t>MI220593640</t>
  </si>
  <si>
    <t>COMPLETED</t>
  </si>
  <si>
    <t>MARK_AS_COMPLETED</t>
  </si>
  <si>
    <t>Queue</t>
  </si>
  <si>
    <t>N/A</t>
  </si>
  <si>
    <t>Sagar Belhekar</t>
  </si>
  <si>
    <t>Ketan Pathak</t>
  </si>
  <si>
    <t>WI220510706</t>
  </si>
  <si>
    <t>150030052721</t>
  </si>
  <si>
    <t>MI220597258</t>
  </si>
  <si>
    <t>Ganesh Bavdiwale</t>
  </si>
  <si>
    <t>WI220511798</t>
  </si>
  <si>
    <t>150030055616</t>
  </si>
  <si>
    <t>MI2205109677</t>
  </si>
  <si>
    <t>Varsha Dombale</t>
  </si>
  <si>
    <t>Supriya Khape</t>
  </si>
  <si>
    <t>WI220511801</t>
  </si>
  <si>
    <t>MI2205109716</t>
  </si>
  <si>
    <t>WI220511804</t>
  </si>
  <si>
    <t>MI2205109724</t>
  </si>
  <si>
    <t>Ujwala Ajabe</t>
  </si>
  <si>
    <t>WI220511809</t>
  </si>
  <si>
    <t>MI2205109730</t>
  </si>
  <si>
    <t>Rituja Bhuse</t>
  </si>
  <si>
    <t>WI220511919</t>
  </si>
  <si>
    <t>150030055458</t>
  </si>
  <si>
    <t>MI2205110892</t>
  </si>
  <si>
    <t>Raman Vaidya</t>
  </si>
  <si>
    <t>WI220511941</t>
  </si>
  <si>
    <t>150030055038</t>
  </si>
  <si>
    <t>MI2205111222</t>
  </si>
  <si>
    <t>WI220511955</t>
  </si>
  <si>
    <t>150030055047</t>
  </si>
  <si>
    <t>MI2205111498</t>
  </si>
  <si>
    <t>Nisha Verma</t>
  </si>
  <si>
    <t>WI220511963</t>
  </si>
  <si>
    <t>MI2205111591</t>
  </si>
  <si>
    <t>WI220511990</t>
  </si>
  <si>
    <t>150030054926</t>
  </si>
  <si>
    <t>MI2205111775</t>
  </si>
  <si>
    <t>WI220512012</t>
  </si>
  <si>
    <t>WI220512038</t>
  </si>
  <si>
    <t>150030054581</t>
  </si>
  <si>
    <t>MI2205112360</t>
  </si>
  <si>
    <t>WI220512040</t>
  </si>
  <si>
    <t>Prajwal Kendre</t>
  </si>
  <si>
    <t>WI220512124</t>
  </si>
  <si>
    <t>150030055597</t>
  </si>
  <si>
    <t>MI2205113064</t>
  </si>
  <si>
    <t>WI220512378</t>
  </si>
  <si>
    <t>150030054965</t>
  </si>
  <si>
    <t>MI2205115351</t>
  </si>
  <si>
    <t>WI220512824</t>
  </si>
  <si>
    <t>150030055561</t>
  </si>
  <si>
    <t>MI2205119630</t>
  </si>
  <si>
    <t>Shivani Narwade</t>
  </si>
  <si>
    <t>WI220512951</t>
  </si>
  <si>
    <t>150030054606</t>
  </si>
  <si>
    <t>MI2205120716</t>
  </si>
  <si>
    <t>Nayan Naramshettiwar</t>
  </si>
  <si>
    <t>Archana Bhujbal</t>
  </si>
  <si>
    <t>WI220513012</t>
  </si>
  <si>
    <t>150030055151</t>
  </si>
  <si>
    <t>MI2205121201</t>
  </si>
  <si>
    <t>Nikita Mandage</t>
  </si>
  <si>
    <t>WI220513013</t>
  </si>
  <si>
    <t>150030054568</t>
  </si>
  <si>
    <t>MI2205121226</t>
  </si>
  <si>
    <t>WI220513015</t>
  </si>
  <si>
    <t>MI2205121248</t>
  </si>
  <si>
    <t>WI220513183</t>
  </si>
  <si>
    <t>150030049665</t>
  </si>
  <si>
    <t>MI2205122784</t>
  </si>
  <si>
    <t>Swapnil Chavan</t>
  </si>
  <si>
    <t>WI220513239</t>
  </si>
  <si>
    <t>150030055032</t>
  </si>
  <si>
    <t>MI2205123392</t>
  </si>
  <si>
    <t>Samadhan Kamble</t>
  </si>
  <si>
    <t>WI220513720</t>
  </si>
  <si>
    <t>150030055480</t>
  </si>
  <si>
    <t>MI2205127063</t>
  </si>
  <si>
    <t>WI220514133</t>
  </si>
  <si>
    <t>150030055565</t>
  </si>
  <si>
    <t>MI2205130520</t>
  </si>
  <si>
    <t>WI220514182</t>
  </si>
  <si>
    <t>MI2205130834</t>
  </si>
  <si>
    <t>WI220514607</t>
  </si>
  <si>
    <t>150030055411</t>
  </si>
  <si>
    <t>MI2205134277</t>
  </si>
  <si>
    <t>WI220514636</t>
  </si>
  <si>
    <t>150030055518</t>
  </si>
  <si>
    <t>MI2205134914</t>
  </si>
  <si>
    <t>WI220515652</t>
  </si>
  <si>
    <t>150030055647</t>
  </si>
  <si>
    <t>MI2205146402</t>
  </si>
  <si>
    <t>WI220515655</t>
  </si>
  <si>
    <t>150030054671</t>
  </si>
  <si>
    <t>MI2205146441</t>
  </si>
  <si>
    <t>WI220515734</t>
  </si>
  <si>
    <t>150030055198</t>
  </si>
  <si>
    <t>MI2205147201</t>
  </si>
  <si>
    <t>WI220515738</t>
  </si>
  <si>
    <t>150030055667</t>
  </si>
  <si>
    <t>MI2205147268</t>
  </si>
  <si>
    <t>WI220515750</t>
  </si>
  <si>
    <t>WI22051580</t>
  </si>
  <si>
    <t>150030054074</t>
  </si>
  <si>
    <t>MI220516156</t>
  </si>
  <si>
    <t>WI220515990</t>
  </si>
  <si>
    <t>150030055226</t>
  </si>
  <si>
    <t>MI2205149577</t>
  </si>
  <si>
    <t>WI220516049</t>
  </si>
  <si>
    <t>MI2205150251</t>
  </si>
  <si>
    <t>WI220516704</t>
  </si>
  <si>
    <t>150030055296</t>
  </si>
  <si>
    <t>MI2205154602</t>
  </si>
  <si>
    <t>WI220517313</t>
  </si>
  <si>
    <t>150030054531</t>
  </si>
  <si>
    <t>MI2205158951</t>
  </si>
  <si>
    <t>WI220517697</t>
  </si>
  <si>
    <t>150030055638</t>
  </si>
  <si>
    <t>MI2205162253</t>
  </si>
  <si>
    <t>WI220517720</t>
  </si>
  <si>
    <t>150030052853</t>
  </si>
  <si>
    <t>MI2205162570</t>
  </si>
  <si>
    <t>WI220518123</t>
  </si>
  <si>
    <t>150030055435</t>
  </si>
  <si>
    <t>MI2205166681</t>
  </si>
  <si>
    <t>WI220518174</t>
  </si>
  <si>
    <t>WI220518246</t>
  </si>
  <si>
    <t>MI2205167534</t>
  </si>
  <si>
    <t>WI2205183</t>
  </si>
  <si>
    <t>MI22051866</t>
  </si>
  <si>
    <t>WI220519272</t>
  </si>
  <si>
    <t>MI2205179005</t>
  </si>
  <si>
    <t>WI220519306</t>
  </si>
  <si>
    <t>150030055489</t>
  </si>
  <si>
    <t>MI2205179987</t>
  </si>
  <si>
    <t>WI220519357</t>
  </si>
  <si>
    <t>150030055660</t>
  </si>
  <si>
    <t>MI2205180548</t>
  </si>
  <si>
    <t>WI220519481</t>
  </si>
  <si>
    <t>150030055658</t>
  </si>
  <si>
    <t>MI2205181019</t>
  </si>
  <si>
    <t>WI220519505</t>
  </si>
  <si>
    <t>150080001090</t>
  </si>
  <si>
    <t>MI2205181273</t>
  </si>
  <si>
    <t>WI220519619</t>
  </si>
  <si>
    <t>MI2205182005</t>
  </si>
  <si>
    <t>WI220520169</t>
  </si>
  <si>
    <t>MI2205186274</t>
  </si>
  <si>
    <t>WI220520318</t>
  </si>
  <si>
    <t>MI2205187775</t>
  </si>
  <si>
    <t>WI22052038</t>
  </si>
  <si>
    <t>MI220520416</t>
  </si>
  <si>
    <t>Swapnil Kadam</t>
  </si>
  <si>
    <t>WI220520511</t>
  </si>
  <si>
    <t>150030055086</t>
  </si>
  <si>
    <t>MI2205189263</t>
  </si>
  <si>
    <t>WI220520735</t>
  </si>
  <si>
    <t>150030054645</t>
  </si>
  <si>
    <t>MI2205191517</t>
  </si>
  <si>
    <t>WI220521275</t>
  </si>
  <si>
    <t>150030055423</t>
  </si>
  <si>
    <t>MI2205196562</t>
  </si>
  <si>
    <t>WI220523157</t>
  </si>
  <si>
    <t>150030054170</t>
  </si>
  <si>
    <t>MI2205214193</t>
  </si>
  <si>
    <t>WI220523272</t>
  </si>
  <si>
    <t>MI2205215167</t>
  </si>
  <si>
    <t>WI220523322</t>
  </si>
  <si>
    <t>MI2205215717</t>
  </si>
  <si>
    <t>DELETED</t>
  </si>
  <si>
    <t>WI220523328</t>
  </si>
  <si>
    <t>MI2205215782</t>
  </si>
  <si>
    <t>WI220523362</t>
  </si>
  <si>
    <t>150030055731</t>
  </si>
  <si>
    <t>MI2205215982</t>
  </si>
  <si>
    <t>WI220523372</t>
  </si>
  <si>
    <t>150030055421</t>
  </si>
  <si>
    <t>MI2205216127</t>
  </si>
  <si>
    <t>Prathamesh Amte</t>
  </si>
  <si>
    <t>WI220523439</t>
  </si>
  <si>
    <t>150030054283</t>
  </si>
  <si>
    <t>MI2205216676</t>
  </si>
  <si>
    <t>Aparna Chavan</t>
  </si>
  <si>
    <t>WI220523695</t>
  </si>
  <si>
    <t>150030055282</t>
  </si>
  <si>
    <t>MI2205218776</t>
  </si>
  <si>
    <t>WI220523846</t>
  </si>
  <si>
    <t>150030055653</t>
  </si>
  <si>
    <t>MI2205219531</t>
  </si>
  <si>
    <t>WI220523901</t>
  </si>
  <si>
    <t>150030055311</t>
  </si>
  <si>
    <t>MI2205220032</t>
  </si>
  <si>
    <t>WI22052430</t>
  </si>
  <si>
    <t>MI220523652</t>
  </si>
  <si>
    <t>WI2205246</t>
  </si>
  <si>
    <t>150030047417</t>
  </si>
  <si>
    <t>MI22053466</t>
  </si>
  <si>
    <t>WI22052465</t>
  </si>
  <si>
    <t>MI220524032</t>
  </si>
  <si>
    <t>WI2205247</t>
  </si>
  <si>
    <t>150030054817</t>
  </si>
  <si>
    <t>MI22053497</t>
  </si>
  <si>
    <t>WI220524989</t>
  </si>
  <si>
    <t>MI2205229023</t>
  </si>
  <si>
    <t>WI220525540</t>
  </si>
  <si>
    <t>150030055655</t>
  </si>
  <si>
    <t>MI2205233295</t>
  </si>
  <si>
    <t>WI220525542</t>
  </si>
  <si>
    <t>MI2205233323</t>
  </si>
  <si>
    <t>WI220525578</t>
  </si>
  <si>
    <t>150030055644</t>
  </si>
  <si>
    <t>MI2205233669</t>
  </si>
  <si>
    <t>Mohini Shinde</t>
  </si>
  <si>
    <t>WI2205260</t>
  </si>
  <si>
    <t>MI22053698</t>
  </si>
  <si>
    <t>WI220526258</t>
  </si>
  <si>
    <t>150030055756</t>
  </si>
  <si>
    <t>MI2205240189</t>
  </si>
  <si>
    <t>WI220527356</t>
  </si>
  <si>
    <t>MI2205250331</t>
  </si>
  <si>
    <t>WI220527413</t>
  </si>
  <si>
    <t>MI2205250945</t>
  </si>
  <si>
    <t>WI220527458</t>
  </si>
  <si>
    <t>150030055113</t>
  </si>
  <si>
    <t>MI2205251207</t>
  </si>
  <si>
    <t>WI22052747</t>
  </si>
  <si>
    <t>150030055315</t>
  </si>
  <si>
    <t>MI220526111</t>
  </si>
  <si>
    <t>WI220527536</t>
  </si>
  <si>
    <t>MI2205252104</t>
  </si>
  <si>
    <t>WI2205279</t>
  </si>
  <si>
    <t>150030052507</t>
  </si>
  <si>
    <t>MI22053898</t>
  </si>
  <si>
    <t>WI220527956</t>
  </si>
  <si>
    <t>MI2205256251</t>
  </si>
  <si>
    <t>WI220528144</t>
  </si>
  <si>
    <t>150030052174</t>
  </si>
  <si>
    <t>MI2205258019</t>
  </si>
  <si>
    <t>WI2205283</t>
  </si>
  <si>
    <t>MI22053911</t>
  </si>
  <si>
    <t>WI22052840</t>
  </si>
  <si>
    <t>150030055020</t>
  </si>
  <si>
    <t>MI220527260</t>
  </si>
  <si>
    <t>WI220528497</t>
  </si>
  <si>
    <t>150030055755</t>
  </si>
  <si>
    <t>MI2205262030</t>
  </si>
  <si>
    <t>Pratik Bhandwalkar</t>
  </si>
  <si>
    <t>WI220528599</t>
  </si>
  <si>
    <t>150030053675</t>
  </si>
  <si>
    <t>MI2205263281</t>
  </si>
  <si>
    <t>WI22052873</t>
  </si>
  <si>
    <t>150030055211</t>
  </si>
  <si>
    <t>MI220527775</t>
  </si>
  <si>
    <t>WI220528793</t>
  </si>
  <si>
    <t>MI2205265138</t>
  </si>
  <si>
    <t>Suraj Toradmal</t>
  </si>
  <si>
    <t>WI220529003</t>
  </si>
  <si>
    <t>150030055148</t>
  </si>
  <si>
    <t>MI2205266777</t>
  </si>
  <si>
    <t>Shivani Rapariya</t>
  </si>
  <si>
    <t>WI2205291</t>
  </si>
  <si>
    <t>150030055389</t>
  </si>
  <si>
    <t>MI22053954</t>
  </si>
  <si>
    <t>WI220529162</t>
  </si>
  <si>
    <t>MI2205268149</t>
  </si>
  <si>
    <t>WI2205293</t>
  </si>
  <si>
    <t>MI22053965</t>
  </si>
  <si>
    <t>WI220530461</t>
  </si>
  <si>
    <t>MI2205283377</t>
  </si>
  <si>
    <t>WI220530713</t>
  </si>
  <si>
    <t>150030054171</t>
  </si>
  <si>
    <t>MI2205285103</t>
  </si>
  <si>
    <t>WI220530724</t>
  </si>
  <si>
    <t>MI2205285133</t>
  </si>
  <si>
    <t>WI220530761</t>
  </si>
  <si>
    <t>MI2205285268</t>
  </si>
  <si>
    <t>WI220530767</t>
  </si>
  <si>
    <t>MI2205285286</t>
  </si>
  <si>
    <t>WI220530860</t>
  </si>
  <si>
    <t>150030055547</t>
  </si>
  <si>
    <t>MI2205286156</t>
  </si>
  <si>
    <t>WI220531007</t>
  </si>
  <si>
    <t>150030054929</t>
  </si>
  <si>
    <t>MI2205287550</t>
  </si>
  <si>
    <t>WI220532004</t>
  </si>
  <si>
    <t>150030055556</t>
  </si>
  <si>
    <t>MI2205296979</t>
  </si>
  <si>
    <t>WI2205336</t>
  </si>
  <si>
    <t>150030055117</t>
  </si>
  <si>
    <t>MI22054430</t>
  </si>
  <si>
    <t>WI2205340</t>
  </si>
  <si>
    <t>MI22054520</t>
  </si>
  <si>
    <t>WI220534229</t>
  </si>
  <si>
    <t>MI2205317206</t>
  </si>
  <si>
    <t>WI220534266</t>
  </si>
  <si>
    <t>MI2205317717</t>
  </si>
  <si>
    <t>WI220534375</t>
  </si>
  <si>
    <t>150030054589</t>
  </si>
  <si>
    <t>MI2205318478</t>
  </si>
  <si>
    <t>WI220534385</t>
  </si>
  <si>
    <t>150030055249</t>
  </si>
  <si>
    <t>MI2205318585</t>
  </si>
  <si>
    <t>WI220534619</t>
  </si>
  <si>
    <t>MI2205320374</t>
  </si>
  <si>
    <t>WI220535039</t>
  </si>
  <si>
    <t>150030055826</t>
  </si>
  <si>
    <t>MI2205323043</t>
  </si>
  <si>
    <t>WI220535212</t>
  </si>
  <si>
    <t>150080001079</t>
  </si>
  <si>
    <t>MI2205324882</t>
  </si>
  <si>
    <t>WI220535217</t>
  </si>
  <si>
    <t>MI2205324911</t>
  </si>
  <si>
    <t>WI220535221</t>
  </si>
  <si>
    <t>MI2205324938</t>
  </si>
  <si>
    <t>WI220535686</t>
  </si>
  <si>
    <t>150030055733</t>
  </si>
  <si>
    <t>MI2205328657</t>
  </si>
  <si>
    <t>WI220536068</t>
  </si>
  <si>
    <t>150030055800</t>
  </si>
  <si>
    <t>MI2205333371</t>
  </si>
  <si>
    <t>WI220536650</t>
  </si>
  <si>
    <t>150030054840</t>
  </si>
  <si>
    <t>MI2205340326</t>
  </si>
  <si>
    <t>WI22053738</t>
  </si>
  <si>
    <t>150030054103</t>
  </si>
  <si>
    <t>MI220537065</t>
  </si>
  <si>
    <t>WI22053739</t>
  </si>
  <si>
    <t>MI220537067</t>
  </si>
  <si>
    <t>WI220537595</t>
  </si>
  <si>
    <t>MI2205350300</t>
  </si>
  <si>
    <t>WI220537620</t>
  </si>
  <si>
    <t>150030053963</t>
  </si>
  <si>
    <t>MI2205350805</t>
  </si>
  <si>
    <t>WI220537707</t>
  </si>
  <si>
    <t>150030055388</t>
  </si>
  <si>
    <t>MI2205351963</t>
  </si>
  <si>
    <t>WI220537868</t>
  </si>
  <si>
    <t>150030055804</t>
  </si>
  <si>
    <t>MI2205353343</t>
  </si>
  <si>
    <t>WI220537957</t>
  </si>
  <si>
    <t>WI220538031</t>
  </si>
  <si>
    <t>MI2205355005</t>
  </si>
  <si>
    <t>WI220538045</t>
  </si>
  <si>
    <t>MI2205355149</t>
  </si>
  <si>
    <t>WI220538499</t>
  </si>
  <si>
    <t>150030055577</t>
  </si>
  <si>
    <t>MI2205359813</t>
  </si>
  <si>
    <t>WI220538956</t>
  </si>
  <si>
    <t>150030055857</t>
  </si>
  <si>
    <t>MI2205363786</t>
  </si>
  <si>
    <t>WI220539050</t>
  </si>
  <si>
    <t>150030055326</t>
  </si>
  <si>
    <t>MI2205364877</t>
  </si>
  <si>
    <t>Shubham Karwate</t>
  </si>
  <si>
    <t>WI220539053</t>
  </si>
  <si>
    <t>MI2205364955</t>
  </si>
  <si>
    <t>WI22053911</t>
  </si>
  <si>
    <t>150030054459</t>
  </si>
  <si>
    <t>MI220538485</t>
  </si>
  <si>
    <t>WI220539154</t>
  </si>
  <si>
    <t>MI2205365834</t>
  </si>
  <si>
    <t>WI220539175</t>
  </si>
  <si>
    <t>WI220539257</t>
  </si>
  <si>
    <t>WI220539321</t>
  </si>
  <si>
    <t>150030055837</t>
  </si>
  <si>
    <t>MI2205367522</t>
  </si>
  <si>
    <t>WI220539402</t>
  </si>
  <si>
    <t>MI2205368292</t>
  </si>
  <si>
    <t>WI220539475</t>
  </si>
  <si>
    <t>MI2205368999</t>
  </si>
  <si>
    <t>WI220539637</t>
  </si>
  <si>
    <t>MI2205369886</t>
  </si>
  <si>
    <t>WI220539803</t>
  </si>
  <si>
    <t>WI220539892</t>
  </si>
  <si>
    <t>150030054585</t>
  </si>
  <si>
    <t>MI2205371626</t>
  </si>
  <si>
    <t>WI220540118</t>
  </si>
  <si>
    <t>150030055861</t>
  </si>
  <si>
    <t>MI2205373433</t>
  </si>
  <si>
    <t>WI220540301</t>
  </si>
  <si>
    <t>MI2205374820</t>
  </si>
  <si>
    <t>WI22054102</t>
  </si>
  <si>
    <t>150030055490</t>
  </si>
  <si>
    <t>MI220539446</t>
  </si>
  <si>
    <t>WI22054128</t>
  </si>
  <si>
    <t>150030055436</t>
  </si>
  <si>
    <t>MI220539709</t>
  </si>
  <si>
    <t>WI220541555</t>
  </si>
  <si>
    <t>150030055859</t>
  </si>
  <si>
    <t>MI2205385801</t>
  </si>
  <si>
    <t>WI220541643</t>
  </si>
  <si>
    <t>150030054955</t>
  </si>
  <si>
    <t>MI2205386534</t>
  </si>
  <si>
    <t>WI220541645</t>
  </si>
  <si>
    <t>150030054801</t>
  </si>
  <si>
    <t>MI2205386597</t>
  </si>
  <si>
    <t>WI220541683</t>
  </si>
  <si>
    <t>WI220541992</t>
  </si>
  <si>
    <t>150030055806</t>
  </si>
  <si>
    <t>MI2205389559</t>
  </si>
  <si>
    <t>WI22054208</t>
  </si>
  <si>
    <t>150030051326</t>
  </si>
  <si>
    <t>MI220540440</t>
  </si>
  <si>
    <t>WI220542188</t>
  </si>
  <si>
    <t>MI2205390782</t>
  </si>
  <si>
    <t>WI220542762</t>
  </si>
  <si>
    <t>MI2205395353</t>
  </si>
  <si>
    <t>WI220543039</t>
  </si>
  <si>
    <t>WI220543123</t>
  </si>
  <si>
    <t>MI2205398713</t>
  </si>
  <si>
    <t>WI22054325</t>
  </si>
  <si>
    <t>MI220541319</t>
  </si>
  <si>
    <t>WI220543616</t>
  </si>
  <si>
    <t>150030055879</t>
  </si>
  <si>
    <t>MI2205402932</t>
  </si>
  <si>
    <t>WI220543809</t>
  </si>
  <si>
    <t>150030055721</t>
  </si>
  <si>
    <t>MI2205405219</t>
  </si>
  <si>
    <t>WI220544365</t>
  </si>
  <si>
    <t>150030055896</t>
  </si>
  <si>
    <t>MI2205409348</t>
  </si>
  <si>
    <t>WI220544391</t>
  </si>
  <si>
    <t>150030051408</t>
  </si>
  <si>
    <t>MI2205409367</t>
  </si>
  <si>
    <t>WI220544819</t>
  </si>
  <si>
    <t>MI2205414013</t>
  </si>
  <si>
    <t>WI22054485</t>
  </si>
  <si>
    <t>150030055338</t>
  </si>
  <si>
    <t>MI220542090</t>
  </si>
  <si>
    <t>WI220545292</t>
  </si>
  <si>
    <t>MI2205418115</t>
  </si>
  <si>
    <t>WI220545296</t>
  </si>
  <si>
    <t>MI2205418212</t>
  </si>
  <si>
    <t>Saloni Uttekar</t>
  </si>
  <si>
    <t>WI220545300</t>
  </si>
  <si>
    <t>MI2205418275</t>
  </si>
  <si>
    <t>WI220545389</t>
  </si>
  <si>
    <t>150030055887</t>
  </si>
  <si>
    <t>MI2205419126</t>
  </si>
  <si>
    <t>WI220545397</t>
  </si>
  <si>
    <t>MI2205419260</t>
  </si>
  <si>
    <t>WI220545423</t>
  </si>
  <si>
    <t>MI2205419674</t>
  </si>
  <si>
    <t>WI220545425</t>
  </si>
  <si>
    <t>MI2205419672</t>
  </si>
  <si>
    <t>WI220545477</t>
  </si>
  <si>
    <t>WI220545493</t>
  </si>
  <si>
    <t>WI220545520</t>
  </si>
  <si>
    <t>WI220545651</t>
  </si>
  <si>
    <t>150030055722</t>
  </si>
  <si>
    <t>MI2205421350</t>
  </si>
  <si>
    <t>WI220545755</t>
  </si>
  <si>
    <t>MI2205422353</t>
  </si>
  <si>
    <t>WI220545910</t>
  </si>
  <si>
    <t>150030055820</t>
  </si>
  <si>
    <t>MI2205424149</t>
  </si>
  <si>
    <t>WI220546096</t>
  </si>
  <si>
    <t>MI2205425890</t>
  </si>
  <si>
    <t>WI220546130</t>
  </si>
  <si>
    <t>150030055119</t>
  </si>
  <si>
    <t>MI2205426225</t>
  </si>
  <si>
    <t>WI220546175</t>
  </si>
  <si>
    <t>150030055702</t>
  </si>
  <si>
    <t>MI2205426607</t>
  </si>
  <si>
    <t>WI220546705</t>
  </si>
  <si>
    <t>MI2205430801</t>
  </si>
  <si>
    <t>WI220546708</t>
  </si>
  <si>
    <t>MI2205430787</t>
  </si>
  <si>
    <t>WI220547093</t>
  </si>
  <si>
    <t>150030055574</t>
  </si>
  <si>
    <t>MI2205433713</t>
  </si>
  <si>
    <t>WI220547378</t>
  </si>
  <si>
    <t>150030055572</t>
  </si>
  <si>
    <t>MI2205435850</t>
  </si>
  <si>
    <t>WI220547443</t>
  </si>
  <si>
    <t>150030054069</t>
  </si>
  <si>
    <t>MI2205436500</t>
  </si>
  <si>
    <t>WI220548339</t>
  </si>
  <si>
    <t>MI2205442918</t>
  </si>
  <si>
    <t>WI220549201</t>
  </si>
  <si>
    <t>MI2205452074</t>
  </si>
  <si>
    <t>WI220549252</t>
  </si>
  <si>
    <t>150030055908</t>
  </si>
  <si>
    <t>MI2205452727</t>
  </si>
  <si>
    <t>WI220549442</t>
  </si>
  <si>
    <t>150030055899</t>
  </si>
  <si>
    <t>MI2205454036</t>
  </si>
  <si>
    <t>WI220550322</t>
  </si>
  <si>
    <t>MI2205462276</t>
  </si>
  <si>
    <t>WI220550456</t>
  </si>
  <si>
    <t>MI2205463785</t>
  </si>
  <si>
    <t>WI2205505</t>
  </si>
  <si>
    <t>150030055493</t>
  </si>
  <si>
    <t>MI22055928</t>
  </si>
  <si>
    <t>WI2205511</t>
  </si>
  <si>
    <t>150030053925</t>
  </si>
  <si>
    <t>MI22055993</t>
  </si>
  <si>
    <t>WI220551178</t>
  </si>
  <si>
    <t>150030055882</t>
  </si>
  <si>
    <t>MI2205469318</t>
  </si>
  <si>
    <t>WI220551191</t>
  </si>
  <si>
    <t>MI2205469420</t>
  </si>
  <si>
    <t>WI220551351</t>
  </si>
  <si>
    <t>MI2205470498</t>
  </si>
  <si>
    <t>WI220551365</t>
  </si>
  <si>
    <t>MI2205470749</t>
  </si>
  <si>
    <t>WI220551641</t>
  </si>
  <si>
    <t>MI2205472450</t>
  </si>
  <si>
    <t>WI220551841</t>
  </si>
  <si>
    <t>MI2205473432</t>
  </si>
  <si>
    <t>WI220551920</t>
  </si>
  <si>
    <t>150030055245</t>
  </si>
  <si>
    <t>MI2205474181</t>
  </si>
  <si>
    <t>WI220553282</t>
  </si>
  <si>
    <t>150030055915</t>
  </si>
  <si>
    <t>MI2205485900</t>
  </si>
  <si>
    <t>WI220553657</t>
  </si>
  <si>
    <t>MI2205489333</t>
  </si>
  <si>
    <t>WI220553870</t>
  </si>
  <si>
    <t>MI2205491547</t>
  </si>
  <si>
    <t>WI220553874</t>
  </si>
  <si>
    <t>MI2205491664</t>
  </si>
  <si>
    <t>WI220553898</t>
  </si>
  <si>
    <t>MI2205492122</t>
  </si>
  <si>
    <t>WI220553903</t>
  </si>
  <si>
    <t>150030055617</t>
  </si>
  <si>
    <t>MI2205492073</t>
  </si>
  <si>
    <t>WI220554263</t>
  </si>
  <si>
    <t>150080001089</t>
  </si>
  <si>
    <t>MI2205496143</t>
  </si>
  <si>
    <t>WI220554603</t>
  </si>
  <si>
    <t>150030055975</t>
  </si>
  <si>
    <t>MI2205499821</t>
  </si>
  <si>
    <t>WI220554844</t>
  </si>
  <si>
    <t>150030055982</t>
  </si>
  <si>
    <t>MI2205502291</t>
  </si>
  <si>
    <t>WI220554883</t>
  </si>
  <si>
    <t>MI2205502788</t>
  </si>
  <si>
    <t>WI220554950</t>
  </si>
  <si>
    <t>MI2205503667</t>
  </si>
  <si>
    <t>WI220555143</t>
  </si>
  <si>
    <t>150030053137</t>
  </si>
  <si>
    <t>MI2205505168</t>
  </si>
  <si>
    <t>WI220556553</t>
  </si>
  <si>
    <t>150030055613</t>
  </si>
  <si>
    <t>MI2205520567</t>
  </si>
  <si>
    <t>WI220556745</t>
  </si>
  <si>
    <t>150030040136</t>
  </si>
  <si>
    <t>MI2205522390</t>
  </si>
  <si>
    <t>WI220556766</t>
  </si>
  <si>
    <t>MI2205522668</t>
  </si>
  <si>
    <t>WI220556767</t>
  </si>
  <si>
    <t>MI2205522689</t>
  </si>
  <si>
    <t>WI220556822</t>
  </si>
  <si>
    <t>WI220556949</t>
  </si>
  <si>
    <t>150030055805</t>
  </si>
  <si>
    <t>MI2205524292</t>
  </si>
  <si>
    <t>WI220557204</t>
  </si>
  <si>
    <t>150030055941</t>
  </si>
  <si>
    <t>MI2205526627</t>
  </si>
  <si>
    <t>WI22055722</t>
  </si>
  <si>
    <t>MI220553631</t>
  </si>
  <si>
    <t>Payal Pathare</t>
  </si>
  <si>
    <t>WI220557693</t>
  </si>
  <si>
    <t>MI2205529715</t>
  </si>
  <si>
    <t>WI220557890</t>
  </si>
  <si>
    <t>150030055934</t>
  </si>
  <si>
    <t>MI2205530635</t>
  </si>
  <si>
    <t>WI220557898</t>
  </si>
  <si>
    <t>150030055340</t>
  </si>
  <si>
    <t>MI2205530616</t>
  </si>
  <si>
    <t>WI220558152</t>
  </si>
  <si>
    <t>150030054958</t>
  </si>
  <si>
    <t>MI2205532591</t>
  </si>
  <si>
    <t>WI220558221</t>
  </si>
  <si>
    <t>MI2205533105</t>
  </si>
  <si>
    <t>WI220558287</t>
  </si>
  <si>
    <t>MI2205533493</t>
  </si>
  <si>
    <t>WI220558401</t>
  </si>
  <si>
    <t>150030055952</t>
  </si>
  <si>
    <t>MI2205534468</t>
  </si>
  <si>
    <t>WI220558895</t>
  </si>
  <si>
    <t>150030056014</t>
  </si>
  <si>
    <t>MI2205537216</t>
  </si>
  <si>
    <t>WI220558973</t>
  </si>
  <si>
    <t>MI2205538002</t>
  </si>
  <si>
    <t>WI220559205</t>
  </si>
  <si>
    <t>MI2205540049</t>
  </si>
  <si>
    <t>WI220559261</t>
  </si>
  <si>
    <t>150030056017</t>
  </si>
  <si>
    <t>MI2205540435</t>
  </si>
  <si>
    <t>WI220559384</t>
  </si>
  <si>
    <t>150030055822</t>
  </si>
  <si>
    <t>MI2205541585</t>
  </si>
  <si>
    <t>WI220559735</t>
  </si>
  <si>
    <t>MI2205543512</t>
  </si>
  <si>
    <t>WI220560080</t>
  </si>
  <si>
    <t>MI2205546783</t>
  </si>
  <si>
    <t>WI22056028</t>
  </si>
  <si>
    <t>MI220557025</t>
  </si>
  <si>
    <t>WI220560678</t>
  </si>
  <si>
    <t>150030055985</t>
  </si>
  <si>
    <t>MI2205553515</t>
  </si>
  <si>
    <t>WI220560717</t>
  </si>
  <si>
    <t>MI2205553688</t>
  </si>
  <si>
    <t>WI22056078</t>
  </si>
  <si>
    <t>150030052425</t>
  </si>
  <si>
    <t>MI220557632</t>
  </si>
  <si>
    <t>WI220560781</t>
  </si>
  <si>
    <t>MI2205554364</t>
  </si>
  <si>
    <t>WI22056141</t>
  </si>
  <si>
    <t>MI220558324</t>
  </si>
  <si>
    <t>WI220561857</t>
  </si>
  <si>
    <t>MI2205565003</t>
  </si>
  <si>
    <t>WI220561861</t>
  </si>
  <si>
    <t>MI2205565056</t>
  </si>
  <si>
    <t>WI220561864</t>
  </si>
  <si>
    <t>MI2205565044</t>
  </si>
  <si>
    <t>WI220561900</t>
  </si>
  <si>
    <t>MI2205565296</t>
  </si>
  <si>
    <t>WI220561904</t>
  </si>
  <si>
    <t>MI2205565324</t>
  </si>
  <si>
    <t>WI220562346</t>
  </si>
  <si>
    <t>150030055862</t>
  </si>
  <si>
    <t>MI2205569352</t>
  </si>
  <si>
    <t>WI220562458</t>
  </si>
  <si>
    <t>MI2205570445</t>
  </si>
  <si>
    <t>WI220562489</t>
  </si>
  <si>
    <t>150030055681</t>
  </si>
  <si>
    <t>MI2205570572</t>
  </si>
  <si>
    <t>WI22056269</t>
  </si>
  <si>
    <t>150030055560</t>
  </si>
  <si>
    <t>MI220559157</t>
  </si>
  <si>
    <t>WI220562705</t>
  </si>
  <si>
    <t>MI2205572739</t>
  </si>
  <si>
    <t>WI220562906</t>
  </si>
  <si>
    <t>150030054794</t>
  </si>
  <si>
    <t>MI2205574274</t>
  </si>
  <si>
    <t>WI2205630</t>
  </si>
  <si>
    <t>150030054603</t>
  </si>
  <si>
    <t>MI22056827</t>
  </si>
  <si>
    <t>WI220563115</t>
  </si>
  <si>
    <t>150030055788</t>
  </si>
  <si>
    <t>MI2205576934</t>
  </si>
  <si>
    <t>WI220563276</t>
  </si>
  <si>
    <t>150030056036</t>
  </si>
  <si>
    <t>MI2205578368</t>
  </si>
  <si>
    <t>WI220563918</t>
  </si>
  <si>
    <t>150030056039</t>
  </si>
  <si>
    <t>MI2205585529</t>
  </si>
  <si>
    <t>Kalyani Mane</t>
  </si>
  <si>
    <t>Sanjana Uttekar</t>
  </si>
  <si>
    <t>WI220564321</t>
  </si>
  <si>
    <t>150030055937</t>
  </si>
  <si>
    <t>MI2205589543</t>
  </si>
  <si>
    <t>WI220564336</t>
  </si>
  <si>
    <t>150030056077</t>
  </si>
  <si>
    <t>MI2205589751</t>
  </si>
  <si>
    <t>WI220564576</t>
  </si>
  <si>
    <t>150030056049</t>
  </si>
  <si>
    <t>MI2205591504</t>
  </si>
  <si>
    <t>WI220564731</t>
  </si>
  <si>
    <t>MI2205593546</t>
  </si>
  <si>
    <t>WI220564745</t>
  </si>
  <si>
    <t>MI2205593775</t>
  </si>
  <si>
    <t>WI220564765</t>
  </si>
  <si>
    <t>MI2205593964</t>
  </si>
  <si>
    <t>WI220565009</t>
  </si>
  <si>
    <t>MI2205595676</t>
  </si>
  <si>
    <t>WI220565081</t>
  </si>
  <si>
    <t>150030054323</t>
  </si>
  <si>
    <t>MI2205596487</t>
  </si>
  <si>
    <t>WI220565104</t>
  </si>
  <si>
    <t>WI220565106</t>
  </si>
  <si>
    <t>150030053814</t>
  </si>
  <si>
    <t>MI2205596645</t>
  </si>
  <si>
    <t>WI220565221</t>
  </si>
  <si>
    <t>MI2205597795</t>
  </si>
  <si>
    <t>WI220565231</t>
  </si>
  <si>
    <t>MI2205597880</t>
  </si>
  <si>
    <t>WI220565278</t>
  </si>
  <si>
    <t>150030056045</t>
  </si>
  <si>
    <t>MI2205598274</t>
  </si>
  <si>
    <t>WI220565788</t>
  </si>
  <si>
    <t>MI2205603089</t>
  </si>
  <si>
    <t>WI220566133</t>
  </si>
  <si>
    <t>150030056073</t>
  </si>
  <si>
    <t>MI2205606885</t>
  </si>
  <si>
    <t>WI220566194</t>
  </si>
  <si>
    <t>MI2205607910</t>
  </si>
  <si>
    <t>WI220566285</t>
  </si>
  <si>
    <t>150030055994</t>
  </si>
  <si>
    <t>MI2205608860</t>
  </si>
  <si>
    <t>WI220566316</t>
  </si>
  <si>
    <t>150030055990</t>
  </si>
  <si>
    <t>MI2205609139</t>
  </si>
  <si>
    <t>WI220566456</t>
  </si>
  <si>
    <t>MI2205610374</t>
  </si>
  <si>
    <t>WI22056685</t>
  </si>
  <si>
    <t>150030052718</t>
  </si>
  <si>
    <t>MI220562545</t>
  </si>
  <si>
    <t>WI220567544</t>
  </si>
  <si>
    <t>MI2205621892</t>
  </si>
  <si>
    <t>WI220567553</t>
  </si>
  <si>
    <t>MI2205622037</t>
  </si>
  <si>
    <t>WI220567695</t>
  </si>
  <si>
    <t>MI2205623853</t>
  </si>
  <si>
    <t>WI220567703</t>
  </si>
  <si>
    <t>150030054035</t>
  </si>
  <si>
    <t>MI2205623868</t>
  </si>
  <si>
    <t>WI220567788</t>
  </si>
  <si>
    <t>WI220567797</t>
  </si>
  <si>
    <t>MI2205624578</t>
  </si>
  <si>
    <t>WI220567842</t>
  </si>
  <si>
    <t>MI2205625254</t>
  </si>
  <si>
    <t>WI220567857</t>
  </si>
  <si>
    <t>MI2205625548</t>
  </si>
  <si>
    <t>WI220568045</t>
  </si>
  <si>
    <t>MI2205627542</t>
  </si>
  <si>
    <t>WI220568051</t>
  </si>
  <si>
    <t>MI2205627663</t>
  </si>
  <si>
    <t>WI220568108</t>
  </si>
  <si>
    <t>MI2205628257</t>
  </si>
  <si>
    <t>WI220568113</t>
  </si>
  <si>
    <t>MI2205628275</t>
  </si>
  <si>
    <t>WI220568123</t>
  </si>
  <si>
    <t>MI2205628311</t>
  </si>
  <si>
    <t>WI220568753</t>
  </si>
  <si>
    <t>150030056081</t>
  </si>
  <si>
    <t>MI2205632884</t>
  </si>
  <si>
    <t>WI220568760</t>
  </si>
  <si>
    <t>MI2205633090</t>
  </si>
  <si>
    <t>WI220568766</t>
  </si>
  <si>
    <t>MI2205633159</t>
  </si>
  <si>
    <t>WI220568805</t>
  </si>
  <si>
    <t>MI2205633477</t>
  </si>
  <si>
    <t>WI220568807</t>
  </si>
  <si>
    <t>MI2205633463</t>
  </si>
  <si>
    <t>WI220568817</t>
  </si>
  <si>
    <t>MI2205633523</t>
  </si>
  <si>
    <t>WI220568831</t>
  </si>
  <si>
    <t>MI2205633507</t>
  </si>
  <si>
    <t>WI220569050</t>
  </si>
  <si>
    <t>MI2205635165</t>
  </si>
  <si>
    <t>WI220569253</t>
  </si>
  <si>
    <t>WI220569437</t>
  </si>
  <si>
    <t>150030053590</t>
  </si>
  <si>
    <t>MI2205638328</t>
  </si>
  <si>
    <t>WI220569558</t>
  </si>
  <si>
    <t>MI2205639349</t>
  </si>
  <si>
    <t>WI2205697</t>
  </si>
  <si>
    <t>WI220569757</t>
  </si>
  <si>
    <t>MI2205641019</t>
  </si>
  <si>
    <t>WI220570237</t>
  </si>
  <si>
    <t>150030056135</t>
  </si>
  <si>
    <t>MI2205645221</t>
  </si>
  <si>
    <t>WI220570365</t>
  </si>
  <si>
    <t>MI2205646169</t>
  </si>
  <si>
    <t>WI220570613</t>
  </si>
  <si>
    <t>MI2205648733</t>
  </si>
  <si>
    <t>WI220570743</t>
  </si>
  <si>
    <t>150030054900</t>
  </si>
  <si>
    <t>MI2205649935</t>
  </si>
  <si>
    <t>WI220571435</t>
  </si>
  <si>
    <t>150030056146</t>
  </si>
  <si>
    <t>MI2205657522</t>
  </si>
  <si>
    <t>WI220571682</t>
  </si>
  <si>
    <t>MI2205659242</t>
  </si>
  <si>
    <t>WI220571698</t>
  </si>
  <si>
    <t>150030056094</t>
  </si>
  <si>
    <t>MI2205659356</t>
  </si>
  <si>
    <t>Tejas Bomidwar</t>
  </si>
  <si>
    <t>WI220571702</t>
  </si>
  <si>
    <t>MI2205659389</t>
  </si>
  <si>
    <t>WI220571707</t>
  </si>
  <si>
    <t>MI2205659392</t>
  </si>
  <si>
    <t>WI220571708</t>
  </si>
  <si>
    <t>MI2205659401</t>
  </si>
  <si>
    <t>WI220571759</t>
  </si>
  <si>
    <t>WI220572130</t>
  </si>
  <si>
    <t>150030056086</t>
  </si>
  <si>
    <t>MI2205663042</t>
  </si>
  <si>
    <t>WI220572242</t>
  </si>
  <si>
    <t>150030055191</t>
  </si>
  <si>
    <t>MI2205663785</t>
  </si>
  <si>
    <t>WI220572531</t>
  </si>
  <si>
    <t>150080001100</t>
  </si>
  <si>
    <t>MI2205666407</t>
  </si>
  <si>
    <t>WI220572823</t>
  </si>
  <si>
    <t>150030055011</t>
  </si>
  <si>
    <t>MI2205670105</t>
  </si>
  <si>
    <t>WI220572834</t>
  </si>
  <si>
    <t>MI2205670234</t>
  </si>
  <si>
    <t>WI220572881</t>
  </si>
  <si>
    <t>MI2205670837</t>
  </si>
  <si>
    <t>WI220573030</t>
  </si>
  <si>
    <t>150030056160</t>
  </si>
  <si>
    <t>MI2205672984</t>
  </si>
  <si>
    <t>WI220573080</t>
  </si>
  <si>
    <t>MI2205673438</t>
  </si>
  <si>
    <t>WI220573183</t>
  </si>
  <si>
    <t>MI2205674904</t>
  </si>
  <si>
    <t>WI220573373</t>
  </si>
  <si>
    <t>150030053369</t>
  </si>
  <si>
    <t>MI2205676935</t>
  </si>
  <si>
    <t>WI220574308</t>
  </si>
  <si>
    <t>150030056001</t>
  </si>
  <si>
    <t>MI2205687031</t>
  </si>
  <si>
    <t>WI220574382</t>
  </si>
  <si>
    <t>150030056099</t>
  </si>
  <si>
    <t>MI2205688054</t>
  </si>
  <si>
    <t>WI220574465</t>
  </si>
  <si>
    <t>150030056147</t>
  </si>
  <si>
    <t>MI2205689259</t>
  </si>
  <si>
    <t>WI220574510</t>
  </si>
  <si>
    <t>MI2205689821</t>
  </si>
  <si>
    <t>WI220574696</t>
  </si>
  <si>
    <t>MI2205692124</t>
  </si>
  <si>
    <t>WI220574697</t>
  </si>
  <si>
    <t>MI2205692115</t>
  </si>
  <si>
    <t>WI220574814</t>
  </si>
  <si>
    <t>MI2205693465</t>
  </si>
  <si>
    <t>WI220574824</t>
  </si>
  <si>
    <t>MI2205693630</t>
  </si>
  <si>
    <t>WI220575060</t>
  </si>
  <si>
    <t>MI2205696387</t>
  </si>
  <si>
    <t>WI220575282</t>
  </si>
  <si>
    <t>MI2205698090</t>
  </si>
  <si>
    <t>WI220575922</t>
  </si>
  <si>
    <t>WI220576035</t>
  </si>
  <si>
    <t>150030056168</t>
  </si>
  <si>
    <t>MI2205704806</t>
  </si>
  <si>
    <t>WI220576390</t>
  </si>
  <si>
    <t>150030055891</t>
  </si>
  <si>
    <t>MI2205707590</t>
  </si>
  <si>
    <t>WI220576414</t>
  </si>
  <si>
    <t>150030055414</t>
  </si>
  <si>
    <t>MI2205707732</t>
  </si>
  <si>
    <t>WI220576514</t>
  </si>
  <si>
    <t>150030054339</t>
  </si>
  <si>
    <t>MI2205708550</t>
  </si>
  <si>
    <t>WI220576864</t>
  </si>
  <si>
    <t>MI2205712592</t>
  </si>
  <si>
    <t>WI22058071</t>
  </si>
  <si>
    <t>MI220574257</t>
  </si>
  <si>
    <t>WI22058097</t>
  </si>
  <si>
    <t>150030055461</t>
  </si>
  <si>
    <t>MI220574545</t>
  </si>
  <si>
    <t>WI22058110</t>
  </si>
  <si>
    <t>WI22058112</t>
  </si>
  <si>
    <t>MI220574765</t>
  </si>
  <si>
    <t>WI22058113</t>
  </si>
  <si>
    <t>150030053983</t>
  </si>
  <si>
    <t>MI220574780</t>
  </si>
  <si>
    <t>WI2205820</t>
  </si>
  <si>
    <t>MI22059366</t>
  </si>
  <si>
    <t>WI22058309</t>
  </si>
  <si>
    <t>MI220576356</t>
  </si>
  <si>
    <t>WI22058369</t>
  </si>
  <si>
    <t>150030054111</t>
  </si>
  <si>
    <t>MI220576888</t>
  </si>
  <si>
    <t>WI22058372</t>
  </si>
  <si>
    <t>MI220576910</t>
  </si>
  <si>
    <t>WI22058433</t>
  </si>
  <si>
    <t>150030055589</t>
  </si>
  <si>
    <t>MI220577402</t>
  </si>
  <si>
    <t>WI22058534</t>
  </si>
  <si>
    <t>MI220578554</t>
  </si>
  <si>
    <t>WI22058725</t>
  </si>
  <si>
    <t>MI220579552</t>
  </si>
  <si>
    <t>WI22058736</t>
  </si>
  <si>
    <t>MI220579599</t>
  </si>
  <si>
    <t>WI22058742</t>
  </si>
  <si>
    <t>MI220579640</t>
  </si>
  <si>
    <t>WI22058752</t>
  </si>
  <si>
    <t>MI220579739</t>
  </si>
  <si>
    <t>WI22058796</t>
  </si>
  <si>
    <t>MI220580114</t>
  </si>
  <si>
    <t>WI22059002</t>
  </si>
  <si>
    <t>MI220581344</t>
  </si>
  <si>
    <t>WI22059110</t>
  </si>
  <si>
    <t>150030055491</t>
  </si>
  <si>
    <t>MI220582430</t>
  </si>
  <si>
    <t>WI22059259</t>
  </si>
  <si>
    <t>WI22059556</t>
  </si>
  <si>
    <t>MI220587641</t>
  </si>
  <si>
    <t>WI22059564</t>
  </si>
  <si>
    <t>WI22059945</t>
  </si>
  <si>
    <t>MI220591664</t>
  </si>
  <si>
    <t>WI2205999</t>
  </si>
  <si>
    <t>MI220511078</t>
  </si>
  <si>
    <t>WI22059993</t>
  </si>
  <si>
    <t>MI220591984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</si>
</sst>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/>
  </sheetViews>
  <sheetFormatPr defaultRowHeight="14.25" x14ac:dyDescent="0.45"/>
  <cols>
    <col min="1" max="1" width="17.53125" customWidth="1"/>
    <col min="2" max="2" width="43.5312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44713.291668726852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44681.958333333336</v>
      </c>
    </row>
    <row r="10" spans="1:2" x14ac:dyDescent="0.45">
      <c r="A10" t="s">
        <v>16</v>
      </c>
      <c r="B10" s="1">
        <v>44713.291668726852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  <row r="14" spans="1:2" x14ac:dyDescent="0.45">
      <c r="A14" t="s">
        <v>19</v>
      </c>
      <c r="B14" t="s">
        <v>22</v>
      </c>
    </row>
    <row r="15" spans="1:2" x14ac:dyDescent="0.45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E359"/>
  <sheetViews>
    <sheetView tabSelected="1" workbookViewId="0">
      <selection activeCell="A320" sqref="A320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</row>
    <row r="2" spans="1:57" hidden="1" x14ac:dyDescent="0.45">
      <c r="A2" t="s">
        <v>81</v>
      </c>
      <c r="B2" t="s">
        <v>82</v>
      </c>
      <c r="C2" t="s">
        <v>83</v>
      </c>
      <c r="D2" t="s">
        <v>84</v>
      </c>
      <c r="E2" s="2" t="str">
        <f>HYPERLINK("capsilon://?command=openfolder&amp;siteaddress=FAM.docvelocity-na8.net&amp;folderid=FX6E46B7DE-A062-7AAD-8CF0-D254CBE933F4","FX22051236")</f>
        <v>FX22051236</v>
      </c>
      <c r="F2" t="s">
        <v>19</v>
      </c>
      <c r="G2" t="s">
        <v>19</v>
      </c>
      <c r="H2" t="s">
        <v>85</v>
      </c>
      <c r="I2" t="s">
        <v>86</v>
      </c>
      <c r="J2">
        <v>226</v>
      </c>
      <c r="K2" t="s">
        <v>87</v>
      </c>
      <c r="L2" t="s">
        <v>88</v>
      </c>
      <c r="M2" t="s">
        <v>89</v>
      </c>
      <c r="N2">
        <v>2</v>
      </c>
      <c r="O2" s="1">
        <v>44685.60900462963</v>
      </c>
      <c r="P2" s="1">
        <v>44685.728946759256</v>
      </c>
      <c r="Q2">
        <v>6610</v>
      </c>
      <c r="R2">
        <v>3753</v>
      </c>
      <c r="S2" t="b">
        <v>0</v>
      </c>
      <c r="T2" t="s">
        <v>90</v>
      </c>
      <c r="U2" t="b">
        <v>0</v>
      </c>
      <c r="V2" t="s">
        <v>91</v>
      </c>
      <c r="W2" s="1">
        <v>44685.641875000001</v>
      </c>
      <c r="X2">
        <v>2555</v>
      </c>
      <c r="Y2">
        <v>148</v>
      </c>
      <c r="Z2">
        <v>0</v>
      </c>
      <c r="AA2">
        <v>148</v>
      </c>
      <c r="AB2">
        <v>30</v>
      </c>
      <c r="AC2">
        <v>40</v>
      </c>
      <c r="AD2">
        <v>78</v>
      </c>
      <c r="AE2">
        <v>0</v>
      </c>
      <c r="AF2">
        <v>0</v>
      </c>
      <c r="AG2">
        <v>0</v>
      </c>
      <c r="AH2" t="s">
        <v>92</v>
      </c>
      <c r="AI2" s="1">
        <v>44685.728946759256</v>
      </c>
      <c r="AJ2">
        <v>1133</v>
      </c>
      <c r="AK2">
        <v>2</v>
      </c>
      <c r="AL2">
        <v>0</v>
      </c>
      <c r="AM2">
        <v>2</v>
      </c>
      <c r="AN2">
        <v>30</v>
      </c>
      <c r="AO2">
        <v>2</v>
      </c>
      <c r="AP2">
        <v>76</v>
      </c>
      <c r="AQ2">
        <v>0</v>
      </c>
      <c r="AR2">
        <v>0</v>
      </c>
      <c r="AS2">
        <v>0</v>
      </c>
      <c r="AT2" t="s">
        <v>90</v>
      </c>
      <c r="AU2" t="s">
        <v>90</v>
      </c>
      <c r="AV2" t="s">
        <v>90</v>
      </c>
      <c r="AW2" t="s">
        <v>90</v>
      </c>
      <c r="AX2" t="s">
        <v>90</v>
      </c>
      <c r="AY2" t="s">
        <v>90</v>
      </c>
      <c r="AZ2" t="s">
        <v>90</v>
      </c>
      <c r="BA2" t="s">
        <v>90</v>
      </c>
      <c r="BB2" t="s">
        <v>90</v>
      </c>
      <c r="BC2" t="s">
        <v>90</v>
      </c>
      <c r="BD2" t="s">
        <v>90</v>
      </c>
      <c r="BE2" t="s">
        <v>90</v>
      </c>
    </row>
    <row r="3" spans="1:57" hidden="1" x14ac:dyDescent="0.45">
      <c r="A3" t="s">
        <v>93</v>
      </c>
      <c r="B3" t="s">
        <v>82</v>
      </c>
      <c r="C3" t="s">
        <v>94</v>
      </c>
      <c r="D3" t="s">
        <v>84</v>
      </c>
      <c r="E3" s="2" t="str">
        <f>HYPERLINK("capsilon://?command=openfolder&amp;siteaddress=FAM.docvelocity-na8.net&amp;folderid=FX1F3A72F9-6C0F-80A0-4A7A-25B4FE7B30C5","FX220111282")</f>
        <v>FX220111282</v>
      </c>
      <c r="F3" t="s">
        <v>19</v>
      </c>
      <c r="G3" t="s">
        <v>19</v>
      </c>
      <c r="H3" t="s">
        <v>85</v>
      </c>
      <c r="I3" t="s">
        <v>95</v>
      </c>
      <c r="J3">
        <v>328</v>
      </c>
      <c r="K3" t="s">
        <v>87</v>
      </c>
      <c r="L3" t="s">
        <v>88</v>
      </c>
      <c r="M3" t="s">
        <v>89</v>
      </c>
      <c r="N3">
        <v>2</v>
      </c>
      <c r="O3" s="1">
        <v>44685.655717592592</v>
      </c>
      <c r="P3" s="1">
        <v>44685.748333333337</v>
      </c>
      <c r="Q3">
        <v>4607</v>
      </c>
      <c r="R3">
        <v>3395</v>
      </c>
      <c r="S3" t="b">
        <v>0</v>
      </c>
      <c r="T3" t="s">
        <v>90</v>
      </c>
      <c r="U3" t="b">
        <v>0</v>
      </c>
      <c r="V3" t="s">
        <v>96</v>
      </c>
      <c r="W3" s="1">
        <v>44685.697546296295</v>
      </c>
      <c r="X3">
        <v>2156</v>
      </c>
      <c r="Y3">
        <v>315</v>
      </c>
      <c r="Z3">
        <v>0</v>
      </c>
      <c r="AA3">
        <v>315</v>
      </c>
      <c r="AB3">
        <v>50</v>
      </c>
      <c r="AC3">
        <v>175</v>
      </c>
      <c r="AD3">
        <v>13</v>
      </c>
      <c r="AE3">
        <v>0</v>
      </c>
      <c r="AF3">
        <v>0</v>
      </c>
      <c r="AG3">
        <v>0</v>
      </c>
      <c r="AH3" t="s">
        <v>92</v>
      </c>
      <c r="AI3" s="1">
        <v>44685.748333333337</v>
      </c>
      <c r="AJ3">
        <v>1145</v>
      </c>
      <c r="AK3">
        <v>2</v>
      </c>
      <c r="AL3">
        <v>0</v>
      </c>
      <c r="AM3">
        <v>2</v>
      </c>
      <c r="AN3">
        <v>50</v>
      </c>
      <c r="AO3">
        <v>2</v>
      </c>
      <c r="AP3">
        <v>11</v>
      </c>
      <c r="AQ3">
        <v>0</v>
      </c>
      <c r="AR3">
        <v>0</v>
      </c>
      <c r="AS3">
        <v>0</v>
      </c>
      <c r="AT3" t="s">
        <v>90</v>
      </c>
      <c r="AU3" t="s">
        <v>90</v>
      </c>
      <c r="AV3" t="s">
        <v>90</v>
      </c>
      <c r="AW3" t="s">
        <v>90</v>
      </c>
      <c r="AX3" t="s">
        <v>90</v>
      </c>
      <c r="AY3" t="s">
        <v>90</v>
      </c>
      <c r="AZ3" t="s">
        <v>90</v>
      </c>
      <c r="BA3" t="s">
        <v>90</v>
      </c>
      <c r="BB3" t="s">
        <v>90</v>
      </c>
      <c r="BC3" t="s">
        <v>90</v>
      </c>
      <c r="BD3" t="s">
        <v>90</v>
      </c>
      <c r="BE3" t="s">
        <v>90</v>
      </c>
    </row>
    <row r="4" spans="1:57" hidden="1" x14ac:dyDescent="0.45">
      <c r="A4" t="s">
        <v>97</v>
      </c>
      <c r="B4" t="s">
        <v>82</v>
      </c>
      <c r="C4" t="s">
        <v>98</v>
      </c>
      <c r="D4" t="s">
        <v>84</v>
      </c>
      <c r="E4" s="2" t="str">
        <f>HYPERLINK("capsilon://?command=openfolder&amp;siteaddress=FAM.docvelocity-na8.net&amp;folderid=FX3B54973E-7A86-7B74-E3E8-37D953D16808","FX22051072")</f>
        <v>FX22051072</v>
      </c>
      <c r="F4" t="s">
        <v>19</v>
      </c>
      <c r="G4" t="s">
        <v>19</v>
      </c>
      <c r="H4" t="s">
        <v>85</v>
      </c>
      <c r="I4" t="s">
        <v>99</v>
      </c>
      <c r="J4">
        <v>62</v>
      </c>
      <c r="K4" t="s">
        <v>87</v>
      </c>
      <c r="L4" t="s">
        <v>88</v>
      </c>
      <c r="M4" t="s">
        <v>89</v>
      </c>
      <c r="N4">
        <v>2</v>
      </c>
      <c r="O4" s="1">
        <v>44686.305486111109</v>
      </c>
      <c r="P4" s="1">
        <v>44686.313136574077</v>
      </c>
      <c r="Q4">
        <v>54</v>
      </c>
      <c r="R4">
        <v>607</v>
      </c>
      <c r="S4" t="b">
        <v>0</v>
      </c>
      <c r="T4" t="s">
        <v>90</v>
      </c>
      <c r="U4" t="b">
        <v>0</v>
      </c>
      <c r="V4" t="s">
        <v>100</v>
      </c>
      <c r="W4" s="1">
        <v>44686.310659722221</v>
      </c>
      <c r="X4">
        <v>398</v>
      </c>
      <c r="Y4">
        <v>48</v>
      </c>
      <c r="Z4">
        <v>0</v>
      </c>
      <c r="AA4">
        <v>48</v>
      </c>
      <c r="AB4">
        <v>0</v>
      </c>
      <c r="AC4">
        <v>4</v>
      </c>
      <c r="AD4">
        <v>14</v>
      </c>
      <c r="AE4">
        <v>0</v>
      </c>
      <c r="AF4">
        <v>0</v>
      </c>
      <c r="AG4">
        <v>0</v>
      </c>
      <c r="AH4" t="s">
        <v>101</v>
      </c>
      <c r="AI4" s="1">
        <v>44686.313136574077</v>
      </c>
      <c r="AJ4">
        <v>209</v>
      </c>
      <c r="AK4">
        <v>0</v>
      </c>
      <c r="AL4">
        <v>0</v>
      </c>
      <c r="AM4">
        <v>0</v>
      </c>
      <c r="AN4">
        <v>0</v>
      </c>
      <c r="AO4">
        <v>1</v>
      </c>
      <c r="AP4">
        <v>14</v>
      </c>
      <c r="AQ4">
        <v>0</v>
      </c>
      <c r="AR4">
        <v>0</v>
      </c>
      <c r="AS4">
        <v>0</v>
      </c>
      <c r="AT4" t="s">
        <v>90</v>
      </c>
      <c r="AU4" t="s">
        <v>90</v>
      </c>
      <c r="AV4" t="s">
        <v>90</v>
      </c>
      <c r="AW4" t="s">
        <v>90</v>
      </c>
      <c r="AX4" t="s">
        <v>90</v>
      </c>
      <c r="AY4" t="s">
        <v>90</v>
      </c>
      <c r="AZ4" t="s">
        <v>90</v>
      </c>
      <c r="BA4" t="s">
        <v>90</v>
      </c>
      <c r="BB4" t="s">
        <v>90</v>
      </c>
      <c r="BC4" t="s">
        <v>90</v>
      </c>
      <c r="BD4" t="s">
        <v>90</v>
      </c>
      <c r="BE4" t="s">
        <v>90</v>
      </c>
    </row>
    <row r="5" spans="1:57" hidden="1" x14ac:dyDescent="0.45">
      <c r="A5" t="s">
        <v>102</v>
      </c>
      <c r="B5" t="s">
        <v>82</v>
      </c>
      <c r="C5" t="s">
        <v>98</v>
      </c>
      <c r="D5" t="s">
        <v>84</v>
      </c>
      <c r="E5" s="2" t="str">
        <f>HYPERLINK("capsilon://?command=openfolder&amp;siteaddress=FAM.docvelocity-na8.net&amp;folderid=FX3B54973E-7A86-7B74-E3E8-37D953D16808","FX22051072")</f>
        <v>FX22051072</v>
      </c>
      <c r="F5" t="s">
        <v>19</v>
      </c>
      <c r="G5" t="s">
        <v>19</v>
      </c>
      <c r="H5" t="s">
        <v>85</v>
      </c>
      <c r="I5" t="s">
        <v>103</v>
      </c>
      <c r="J5">
        <v>28</v>
      </c>
      <c r="K5" t="s">
        <v>87</v>
      </c>
      <c r="L5" t="s">
        <v>88</v>
      </c>
      <c r="M5" t="s">
        <v>89</v>
      </c>
      <c r="N5">
        <v>2</v>
      </c>
      <c r="O5" s="1">
        <v>44686.308032407411</v>
      </c>
      <c r="P5" s="1">
        <v>44686.316643518519</v>
      </c>
      <c r="Q5">
        <v>234</v>
      </c>
      <c r="R5">
        <v>510</v>
      </c>
      <c r="S5" t="b">
        <v>0</v>
      </c>
      <c r="T5" t="s">
        <v>90</v>
      </c>
      <c r="U5" t="b">
        <v>0</v>
      </c>
      <c r="V5" t="s">
        <v>100</v>
      </c>
      <c r="W5" s="1">
        <v>44686.315208333333</v>
      </c>
      <c r="X5">
        <v>392</v>
      </c>
      <c r="Y5">
        <v>21</v>
      </c>
      <c r="Z5">
        <v>0</v>
      </c>
      <c r="AA5">
        <v>21</v>
      </c>
      <c r="AB5">
        <v>0</v>
      </c>
      <c r="AC5">
        <v>1</v>
      </c>
      <c r="AD5">
        <v>7</v>
      </c>
      <c r="AE5">
        <v>0</v>
      </c>
      <c r="AF5">
        <v>0</v>
      </c>
      <c r="AG5">
        <v>0</v>
      </c>
      <c r="AH5" t="s">
        <v>101</v>
      </c>
      <c r="AI5" s="1">
        <v>44686.316643518519</v>
      </c>
      <c r="AJ5">
        <v>118</v>
      </c>
      <c r="AK5">
        <v>0</v>
      </c>
      <c r="AL5">
        <v>0</v>
      </c>
      <c r="AM5">
        <v>0</v>
      </c>
      <c r="AN5">
        <v>0</v>
      </c>
      <c r="AO5">
        <v>1</v>
      </c>
      <c r="AP5">
        <v>7</v>
      </c>
      <c r="AQ5">
        <v>0</v>
      </c>
      <c r="AR5">
        <v>0</v>
      </c>
      <c r="AS5">
        <v>0</v>
      </c>
      <c r="AT5" t="s">
        <v>90</v>
      </c>
      <c r="AU5" t="s">
        <v>90</v>
      </c>
      <c r="AV5" t="s">
        <v>90</v>
      </c>
      <c r="AW5" t="s">
        <v>90</v>
      </c>
      <c r="AX5" t="s">
        <v>90</v>
      </c>
      <c r="AY5" t="s">
        <v>90</v>
      </c>
      <c r="AZ5" t="s">
        <v>90</v>
      </c>
      <c r="BA5" t="s">
        <v>90</v>
      </c>
      <c r="BB5" t="s">
        <v>90</v>
      </c>
      <c r="BC5" t="s">
        <v>90</v>
      </c>
      <c r="BD5" t="s">
        <v>90</v>
      </c>
      <c r="BE5" t="s">
        <v>90</v>
      </c>
    </row>
    <row r="6" spans="1:57" hidden="1" x14ac:dyDescent="0.45">
      <c r="A6" t="s">
        <v>104</v>
      </c>
      <c r="B6" t="s">
        <v>82</v>
      </c>
      <c r="C6" t="s">
        <v>98</v>
      </c>
      <c r="D6" t="s">
        <v>84</v>
      </c>
      <c r="E6" s="2" t="str">
        <f>HYPERLINK("capsilon://?command=openfolder&amp;siteaddress=FAM.docvelocity-na8.net&amp;folderid=FX3B54973E-7A86-7B74-E3E8-37D953D16808","FX22051072")</f>
        <v>FX22051072</v>
      </c>
      <c r="F6" t="s">
        <v>19</v>
      </c>
      <c r="G6" t="s">
        <v>19</v>
      </c>
      <c r="H6" t="s">
        <v>85</v>
      </c>
      <c r="I6" t="s">
        <v>105</v>
      </c>
      <c r="J6">
        <v>48</v>
      </c>
      <c r="K6" t="s">
        <v>87</v>
      </c>
      <c r="L6" t="s">
        <v>88</v>
      </c>
      <c r="M6" t="s">
        <v>89</v>
      </c>
      <c r="N6">
        <v>2</v>
      </c>
      <c r="O6" s="1">
        <v>44686.308715277781</v>
      </c>
      <c r="P6" s="1">
        <v>44686.325277777774</v>
      </c>
      <c r="Q6">
        <v>1087</v>
      </c>
      <c r="R6">
        <v>344</v>
      </c>
      <c r="S6" t="b">
        <v>0</v>
      </c>
      <c r="T6" t="s">
        <v>90</v>
      </c>
      <c r="U6" t="b">
        <v>0</v>
      </c>
      <c r="V6" t="s">
        <v>100</v>
      </c>
      <c r="W6" s="1">
        <v>44686.320324074077</v>
      </c>
      <c r="X6">
        <v>111</v>
      </c>
      <c r="Y6">
        <v>43</v>
      </c>
      <c r="Z6">
        <v>0</v>
      </c>
      <c r="AA6">
        <v>43</v>
      </c>
      <c r="AB6">
        <v>0</v>
      </c>
      <c r="AC6">
        <v>3</v>
      </c>
      <c r="AD6">
        <v>5</v>
      </c>
      <c r="AE6">
        <v>0</v>
      </c>
      <c r="AF6">
        <v>0</v>
      </c>
      <c r="AG6">
        <v>0</v>
      </c>
      <c r="AH6" t="s">
        <v>106</v>
      </c>
      <c r="AI6" s="1">
        <v>44686.325277777774</v>
      </c>
      <c r="AJ6">
        <v>211</v>
      </c>
      <c r="AK6">
        <v>0</v>
      </c>
      <c r="AL6">
        <v>0</v>
      </c>
      <c r="AM6">
        <v>0</v>
      </c>
      <c r="AN6">
        <v>5</v>
      </c>
      <c r="AO6">
        <v>0</v>
      </c>
      <c r="AP6">
        <v>5</v>
      </c>
      <c r="AQ6">
        <v>0</v>
      </c>
      <c r="AR6">
        <v>0</v>
      </c>
      <c r="AS6">
        <v>0</v>
      </c>
      <c r="AT6" t="s">
        <v>90</v>
      </c>
      <c r="AU6" t="s">
        <v>90</v>
      </c>
      <c r="AV6" t="s">
        <v>90</v>
      </c>
      <c r="AW6" t="s">
        <v>90</v>
      </c>
      <c r="AX6" t="s">
        <v>90</v>
      </c>
      <c r="AY6" t="s">
        <v>90</v>
      </c>
      <c r="AZ6" t="s">
        <v>90</v>
      </c>
      <c r="BA6" t="s">
        <v>90</v>
      </c>
      <c r="BB6" t="s">
        <v>90</v>
      </c>
      <c r="BC6" t="s">
        <v>90</v>
      </c>
      <c r="BD6" t="s">
        <v>90</v>
      </c>
      <c r="BE6" t="s">
        <v>90</v>
      </c>
    </row>
    <row r="7" spans="1:57" hidden="1" x14ac:dyDescent="0.45">
      <c r="A7" t="s">
        <v>107</v>
      </c>
      <c r="B7" t="s">
        <v>82</v>
      </c>
      <c r="C7" t="s">
        <v>98</v>
      </c>
      <c r="D7" t="s">
        <v>84</v>
      </c>
      <c r="E7" s="2" t="str">
        <f>HYPERLINK("capsilon://?command=openfolder&amp;siteaddress=FAM.docvelocity-na8.net&amp;folderid=FX3B54973E-7A86-7B74-E3E8-37D953D16808","FX22051072")</f>
        <v>FX22051072</v>
      </c>
      <c r="F7" t="s">
        <v>19</v>
      </c>
      <c r="G7" t="s">
        <v>19</v>
      </c>
      <c r="H7" t="s">
        <v>85</v>
      </c>
      <c r="I7" t="s">
        <v>108</v>
      </c>
      <c r="J7">
        <v>28</v>
      </c>
      <c r="K7" t="s">
        <v>87</v>
      </c>
      <c r="L7" t="s">
        <v>88</v>
      </c>
      <c r="M7" t="s">
        <v>89</v>
      </c>
      <c r="N7">
        <v>2</v>
      </c>
      <c r="O7" s="1">
        <v>44686.309074074074</v>
      </c>
      <c r="P7" s="1">
        <v>44686.322824074072</v>
      </c>
      <c r="Q7">
        <v>812</v>
      </c>
      <c r="R7">
        <v>376</v>
      </c>
      <c r="S7" t="b">
        <v>0</v>
      </c>
      <c r="T7" t="s">
        <v>90</v>
      </c>
      <c r="U7" t="b">
        <v>0</v>
      </c>
      <c r="V7" t="s">
        <v>109</v>
      </c>
      <c r="W7" s="1">
        <v>44686.3203125</v>
      </c>
      <c r="X7">
        <v>181</v>
      </c>
      <c r="Y7">
        <v>21</v>
      </c>
      <c r="Z7">
        <v>0</v>
      </c>
      <c r="AA7">
        <v>21</v>
      </c>
      <c r="AB7">
        <v>0</v>
      </c>
      <c r="AC7">
        <v>0</v>
      </c>
      <c r="AD7">
        <v>7</v>
      </c>
      <c r="AE7">
        <v>0</v>
      </c>
      <c r="AF7">
        <v>0</v>
      </c>
      <c r="AG7">
        <v>0</v>
      </c>
      <c r="AH7" t="s">
        <v>106</v>
      </c>
      <c r="AI7" s="1">
        <v>44686.322824074072</v>
      </c>
      <c r="AJ7">
        <v>115</v>
      </c>
      <c r="AK7">
        <v>0</v>
      </c>
      <c r="AL7">
        <v>0</v>
      </c>
      <c r="AM7">
        <v>0</v>
      </c>
      <c r="AN7">
        <v>0</v>
      </c>
      <c r="AO7">
        <v>0</v>
      </c>
      <c r="AP7">
        <v>7</v>
      </c>
      <c r="AQ7">
        <v>0</v>
      </c>
      <c r="AR7">
        <v>0</v>
      </c>
      <c r="AS7">
        <v>0</v>
      </c>
      <c r="AT7" t="s">
        <v>90</v>
      </c>
      <c r="AU7" t="s">
        <v>90</v>
      </c>
      <c r="AV7" t="s">
        <v>90</v>
      </c>
      <c r="AW7" t="s">
        <v>90</v>
      </c>
      <c r="AX7" t="s">
        <v>90</v>
      </c>
      <c r="AY7" t="s">
        <v>90</v>
      </c>
      <c r="AZ7" t="s">
        <v>90</v>
      </c>
      <c r="BA7" t="s">
        <v>90</v>
      </c>
      <c r="BB7" t="s">
        <v>90</v>
      </c>
      <c r="BC7" t="s">
        <v>90</v>
      </c>
      <c r="BD7" t="s">
        <v>90</v>
      </c>
      <c r="BE7" t="s">
        <v>90</v>
      </c>
    </row>
    <row r="8" spans="1:57" hidden="1" x14ac:dyDescent="0.45">
      <c r="A8" t="s">
        <v>110</v>
      </c>
      <c r="B8" t="s">
        <v>82</v>
      </c>
      <c r="C8" t="s">
        <v>111</v>
      </c>
      <c r="D8" t="s">
        <v>84</v>
      </c>
      <c r="E8" s="2" t="str">
        <f>HYPERLINK("capsilon://?command=openfolder&amp;siteaddress=FAM.docvelocity-na8.net&amp;folderid=FXE59DBEFD-2823-A2DE-D487-C3FBE1027BF4","FX220410160")</f>
        <v>FX220410160</v>
      </c>
      <c r="F8" t="s">
        <v>19</v>
      </c>
      <c r="G8" t="s">
        <v>19</v>
      </c>
      <c r="H8" t="s">
        <v>85</v>
      </c>
      <c r="I8" t="s">
        <v>112</v>
      </c>
      <c r="J8">
        <v>387</v>
      </c>
      <c r="K8" t="s">
        <v>87</v>
      </c>
      <c r="L8" t="s">
        <v>88</v>
      </c>
      <c r="M8" t="s">
        <v>89</v>
      </c>
      <c r="N8">
        <v>2</v>
      </c>
      <c r="O8" s="1">
        <v>44686.360995370371</v>
      </c>
      <c r="P8" s="1">
        <v>44686.402962962966</v>
      </c>
      <c r="Q8">
        <v>102</v>
      </c>
      <c r="R8">
        <v>3524</v>
      </c>
      <c r="S8" t="b">
        <v>0</v>
      </c>
      <c r="T8" t="s">
        <v>90</v>
      </c>
      <c r="U8" t="b">
        <v>0</v>
      </c>
      <c r="V8" t="s">
        <v>100</v>
      </c>
      <c r="W8" s="1">
        <v>44686.376701388886</v>
      </c>
      <c r="X8">
        <v>1308</v>
      </c>
      <c r="Y8">
        <v>324</v>
      </c>
      <c r="Z8">
        <v>0</v>
      </c>
      <c r="AA8">
        <v>324</v>
      </c>
      <c r="AB8">
        <v>0</v>
      </c>
      <c r="AC8">
        <v>11</v>
      </c>
      <c r="AD8">
        <v>63</v>
      </c>
      <c r="AE8">
        <v>0</v>
      </c>
      <c r="AF8">
        <v>0</v>
      </c>
      <c r="AG8">
        <v>0</v>
      </c>
      <c r="AH8" t="s">
        <v>113</v>
      </c>
      <c r="AI8" s="1">
        <v>44686.402962962966</v>
      </c>
      <c r="AJ8">
        <v>1493</v>
      </c>
      <c r="AK8">
        <v>4</v>
      </c>
      <c r="AL8">
        <v>0</v>
      </c>
      <c r="AM8">
        <v>4</v>
      </c>
      <c r="AN8">
        <v>0</v>
      </c>
      <c r="AO8">
        <v>4</v>
      </c>
      <c r="AP8">
        <v>59</v>
      </c>
      <c r="AQ8">
        <v>0</v>
      </c>
      <c r="AR8">
        <v>0</v>
      </c>
      <c r="AS8">
        <v>0</v>
      </c>
      <c r="AT8" t="s">
        <v>90</v>
      </c>
      <c r="AU8" t="s">
        <v>90</v>
      </c>
      <c r="AV8" t="s">
        <v>90</v>
      </c>
      <c r="AW8" t="s">
        <v>90</v>
      </c>
      <c r="AX8" t="s">
        <v>90</v>
      </c>
      <c r="AY8" t="s">
        <v>90</v>
      </c>
      <c r="AZ8" t="s">
        <v>90</v>
      </c>
      <c r="BA8" t="s">
        <v>90</v>
      </c>
      <c r="BB8" t="s">
        <v>90</v>
      </c>
      <c r="BC8" t="s">
        <v>90</v>
      </c>
      <c r="BD8" t="s">
        <v>90</v>
      </c>
      <c r="BE8" t="s">
        <v>90</v>
      </c>
    </row>
    <row r="9" spans="1:57" hidden="1" x14ac:dyDescent="0.45">
      <c r="A9" t="s">
        <v>114</v>
      </c>
      <c r="B9" t="s">
        <v>82</v>
      </c>
      <c r="C9" t="s">
        <v>115</v>
      </c>
      <c r="D9" t="s">
        <v>84</v>
      </c>
      <c r="E9" s="2" t="str">
        <f>HYPERLINK("capsilon://?command=openfolder&amp;siteaddress=FAM.docvelocity-na8.net&amp;folderid=FX96BD537E-E633-F0B5-1A53-E32053624DA7","FX22044480")</f>
        <v>FX22044480</v>
      </c>
      <c r="F9" t="s">
        <v>19</v>
      </c>
      <c r="G9" t="s">
        <v>19</v>
      </c>
      <c r="H9" t="s">
        <v>85</v>
      </c>
      <c r="I9" t="s">
        <v>116</v>
      </c>
      <c r="J9">
        <v>0</v>
      </c>
      <c r="K9" t="s">
        <v>87</v>
      </c>
      <c r="L9" t="s">
        <v>88</v>
      </c>
      <c r="M9" t="s">
        <v>89</v>
      </c>
      <c r="N9">
        <v>2</v>
      </c>
      <c r="O9" s="1">
        <v>44686.371006944442</v>
      </c>
      <c r="P9" s="1">
        <v>44686.380324074074</v>
      </c>
      <c r="Q9">
        <v>511</v>
      </c>
      <c r="R9">
        <v>294</v>
      </c>
      <c r="S9" t="b">
        <v>0</v>
      </c>
      <c r="T9" t="s">
        <v>90</v>
      </c>
      <c r="U9" t="b">
        <v>0</v>
      </c>
      <c r="V9" t="s">
        <v>100</v>
      </c>
      <c r="W9" s="1">
        <v>44686.378738425927</v>
      </c>
      <c r="X9">
        <v>175</v>
      </c>
      <c r="Y9">
        <v>9</v>
      </c>
      <c r="Z9">
        <v>0</v>
      </c>
      <c r="AA9">
        <v>9</v>
      </c>
      <c r="AB9">
        <v>0</v>
      </c>
      <c r="AC9">
        <v>7</v>
      </c>
      <c r="AD9">
        <v>-9</v>
      </c>
      <c r="AE9">
        <v>0</v>
      </c>
      <c r="AF9">
        <v>0</v>
      </c>
      <c r="AG9">
        <v>0</v>
      </c>
      <c r="AH9" t="s">
        <v>106</v>
      </c>
      <c r="AI9" s="1">
        <v>44686.380324074074</v>
      </c>
      <c r="AJ9">
        <v>119</v>
      </c>
      <c r="AK9">
        <v>0</v>
      </c>
      <c r="AL9">
        <v>0</v>
      </c>
      <c r="AM9">
        <v>0</v>
      </c>
      <c r="AN9">
        <v>0</v>
      </c>
      <c r="AO9">
        <v>0</v>
      </c>
      <c r="AP9">
        <v>-9</v>
      </c>
      <c r="AQ9">
        <v>0</v>
      </c>
      <c r="AR9">
        <v>0</v>
      </c>
      <c r="AS9">
        <v>0</v>
      </c>
      <c r="AT9" t="s">
        <v>90</v>
      </c>
      <c r="AU9" t="s">
        <v>90</v>
      </c>
      <c r="AV9" t="s">
        <v>90</v>
      </c>
      <c r="AW9" t="s">
        <v>90</v>
      </c>
      <c r="AX9" t="s">
        <v>90</v>
      </c>
      <c r="AY9" t="s">
        <v>90</v>
      </c>
      <c r="AZ9" t="s">
        <v>90</v>
      </c>
      <c r="BA9" t="s">
        <v>90</v>
      </c>
      <c r="BB9" t="s">
        <v>90</v>
      </c>
      <c r="BC9" t="s">
        <v>90</v>
      </c>
      <c r="BD9" t="s">
        <v>90</v>
      </c>
      <c r="BE9" t="s">
        <v>90</v>
      </c>
    </row>
    <row r="10" spans="1:57" hidden="1" x14ac:dyDescent="0.45">
      <c r="A10" t="s">
        <v>117</v>
      </c>
      <c r="B10" t="s">
        <v>82</v>
      </c>
      <c r="C10" t="s">
        <v>118</v>
      </c>
      <c r="D10" t="s">
        <v>84</v>
      </c>
      <c r="E10" s="2" t="str">
        <f>HYPERLINK("capsilon://?command=openfolder&amp;siteaddress=FAM.docvelocity-na8.net&amp;folderid=FX89182E96-A34D-A0E6-25C8-BF5D9D29315C","FX22044555")</f>
        <v>FX22044555</v>
      </c>
      <c r="F10" t="s">
        <v>19</v>
      </c>
      <c r="G10" t="s">
        <v>19</v>
      </c>
      <c r="H10" t="s">
        <v>85</v>
      </c>
      <c r="I10" t="s">
        <v>119</v>
      </c>
      <c r="J10">
        <v>41</v>
      </c>
      <c r="K10" t="s">
        <v>87</v>
      </c>
      <c r="L10" t="s">
        <v>88</v>
      </c>
      <c r="M10" t="s">
        <v>89</v>
      </c>
      <c r="N10">
        <v>2</v>
      </c>
      <c r="O10" s="1">
        <v>44686.378518518519</v>
      </c>
      <c r="P10" s="1">
        <v>44686.389189814814</v>
      </c>
      <c r="Q10">
        <v>560</v>
      </c>
      <c r="R10">
        <v>362</v>
      </c>
      <c r="S10" t="b">
        <v>0</v>
      </c>
      <c r="T10" t="s">
        <v>90</v>
      </c>
      <c r="U10" t="b">
        <v>0</v>
      </c>
      <c r="V10" t="s">
        <v>100</v>
      </c>
      <c r="W10" s="1">
        <v>44686.388067129628</v>
      </c>
      <c r="X10">
        <v>265</v>
      </c>
      <c r="Y10">
        <v>36</v>
      </c>
      <c r="Z10">
        <v>0</v>
      </c>
      <c r="AA10">
        <v>36</v>
      </c>
      <c r="AB10">
        <v>0</v>
      </c>
      <c r="AC10">
        <v>1</v>
      </c>
      <c r="AD10">
        <v>5</v>
      </c>
      <c r="AE10">
        <v>0</v>
      </c>
      <c r="AF10">
        <v>0</v>
      </c>
      <c r="AG10">
        <v>0</v>
      </c>
      <c r="AH10" t="s">
        <v>120</v>
      </c>
      <c r="AI10" s="1">
        <v>44686.389189814814</v>
      </c>
      <c r="AJ10">
        <v>97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5</v>
      </c>
      <c r="AQ10">
        <v>0</v>
      </c>
      <c r="AR10">
        <v>0</v>
      </c>
      <c r="AS10">
        <v>0</v>
      </c>
      <c r="AT10" t="s">
        <v>90</v>
      </c>
      <c r="AU10" t="s">
        <v>90</v>
      </c>
      <c r="AV10" t="s">
        <v>90</v>
      </c>
      <c r="AW10" t="s">
        <v>90</v>
      </c>
      <c r="AX10" t="s">
        <v>90</v>
      </c>
      <c r="AY10" t="s">
        <v>90</v>
      </c>
      <c r="AZ10" t="s">
        <v>90</v>
      </c>
      <c r="BA10" t="s">
        <v>90</v>
      </c>
      <c r="BB10" t="s">
        <v>90</v>
      </c>
      <c r="BC10" t="s">
        <v>90</v>
      </c>
      <c r="BD10" t="s">
        <v>90</v>
      </c>
      <c r="BE10" t="s">
        <v>90</v>
      </c>
    </row>
    <row r="11" spans="1:57" hidden="1" x14ac:dyDescent="0.45">
      <c r="A11" t="s">
        <v>121</v>
      </c>
      <c r="B11" t="s">
        <v>82</v>
      </c>
      <c r="C11" t="s">
        <v>94</v>
      </c>
      <c r="D11" t="s">
        <v>84</v>
      </c>
      <c r="E11" s="2" t="str">
        <f>HYPERLINK("capsilon://?command=openfolder&amp;siteaddress=FAM.docvelocity-na8.net&amp;folderid=FX1F3A72F9-6C0F-80A0-4A7A-25B4FE7B30C5","FX220111282")</f>
        <v>FX220111282</v>
      </c>
      <c r="F11" t="s">
        <v>19</v>
      </c>
      <c r="G11" t="s">
        <v>19</v>
      </c>
      <c r="H11" t="s">
        <v>85</v>
      </c>
      <c r="I11" t="s">
        <v>122</v>
      </c>
      <c r="J11">
        <v>119</v>
      </c>
      <c r="K11" t="s">
        <v>87</v>
      </c>
      <c r="L11" t="s">
        <v>88</v>
      </c>
      <c r="M11" t="s">
        <v>89</v>
      </c>
      <c r="N11">
        <v>1</v>
      </c>
      <c r="O11" s="1">
        <v>44686.381180555552</v>
      </c>
      <c r="P11" s="1">
        <v>44686.391805555555</v>
      </c>
      <c r="Q11">
        <v>595</v>
      </c>
      <c r="R11">
        <v>323</v>
      </c>
      <c r="S11" t="b">
        <v>0</v>
      </c>
      <c r="T11" t="s">
        <v>90</v>
      </c>
      <c r="U11" t="b">
        <v>0</v>
      </c>
      <c r="V11" t="s">
        <v>100</v>
      </c>
      <c r="W11" s="1">
        <v>44686.391805555555</v>
      </c>
      <c r="X11">
        <v>323</v>
      </c>
      <c r="Y11">
        <v>1</v>
      </c>
      <c r="Z11">
        <v>0</v>
      </c>
      <c r="AA11">
        <v>1</v>
      </c>
      <c r="AB11">
        <v>0</v>
      </c>
      <c r="AC11">
        <v>0</v>
      </c>
      <c r="AD11">
        <v>118</v>
      </c>
      <c r="AE11">
        <v>114</v>
      </c>
      <c r="AF11">
        <v>0</v>
      </c>
      <c r="AG11">
        <v>2</v>
      </c>
      <c r="AH11" t="s">
        <v>90</v>
      </c>
      <c r="AI11" t="s">
        <v>90</v>
      </c>
      <c r="AJ11" t="s">
        <v>90</v>
      </c>
      <c r="AK11" t="s">
        <v>90</v>
      </c>
      <c r="AL11" t="s">
        <v>90</v>
      </c>
      <c r="AM11" t="s">
        <v>90</v>
      </c>
      <c r="AN11" t="s">
        <v>90</v>
      </c>
      <c r="AO11" t="s">
        <v>90</v>
      </c>
      <c r="AP11" t="s">
        <v>90</v>
      </c>
      <c r="AQ11" t="s">
        <v>90</v>
      </c>
      <c r="AR11" t="s">
        <v>90</v>
      </c>
      <c r="AS11" t="s">
        <v>90</v>
      </c>
      <c r="AT11" t="s">
        <v>90</v>
      </c>
      <c r="AU11" t="s">
        <v>90</v>
      </c>
      <c r="AV11" t="s">
        <v>90</v>
      </c>
      <c r="AW11" t="s">
        <v>90</v>
      </c>
      <c r="AX11" t="s">
        <v>90</v>
      </c>
      <c r="AY11" t="s">
        <v>90</v>
      </c>
      <c r="AZ11" t="s">
        <v>90</v>
      </c>
      <c r="BA11" t="s">
        <v>90</v>
      </c>
      <c r="BB11" t="s">
        <v>90</v>
      </c>
      <c r="BC11" t="s">
        <v>90</v>
      </c>
      <c r="BD11" t="s">
        <v>90</v>
      </c>
      <c r="BE11" t="s">
        <v>90</v>
      </c>
    </row>
    <row r="12" spans="1:57" hidden="1" x14ac:dyDescent="0.45">
      <c r="A12" t="s">
        <v>123</v>
      </c>
      <c r="B12" t="s">
        <v>82</v>
      </c>
      <c r="C12" t="s">
        <v>124</v>
      </c>
      <c r="D12" t="s">
        <v>84</v>
      </c>
      <c r="E12" s="2" t="str">
        <f>HYPERLINK("capsilon://?command=openfolder&amp;siteaddress=FAM.docvelocity-na8.net&amp;folderid=FX49351C2E-2C5B-8E07-5CB8-3FC004B18FB1","FX22042870")</f>
        <v>FX22042870</v>
      </c>
      <c r="F12" t="s">
        <v>19</v>
      </c>
      <c r="G12" t="s">
        <v>19</v>
      </c>
      <c r="H12" t="s">
        <v>85</v>
      </c>
      <c r="I12" t="s">
        <v>125</v>
      </c>
      <c r="J12">
        <v>532</v>
      </c>
      <c r="K12" t="s">
        <v>87</v>
      </c>
      <c r="L12" t="s">
        <v>88</v>
      </c>
      <c r="M12" t="s">
        <v>89</v>
      </c>
      <c r="N12">
        <v>1</v>
      </c>
      <c r="O12" s="1">
        <v>44686.385925925926</v>
      </c>
      <c r="P12" s="1">
        <v>44686.397916666669</v>
      </c>
      <c r="Q12">
        <v>513</v>
      </c>
      <c r="R12">
        <v>523</v>
      </c>
      <c r="S12" t="b">
        <v>0</v>
      </c>
      <c r="T12" t="s">
        <v>90</v>
      </c>
      <c r="U12" t="b">
        <v>0</v>
      </c>
      <c r="V12" t="s">
        <v>100</v>
      </c>
      <c r="W12" s="1">
        <v>44686.397916666669</v>
      </c>
      <c r="X12">
        <v>503</v>
      </c>
      <c r="Y12">
        <v>0</v>
      </c>
      <c r="Z12">
        <v>0</v>
      </c>
      <c r="AA12">
        <v>0</v>
      </c>
      <c r="AB12">
        <v>0</v>
      </c>
      <c r="AC12">
        <v>0</v>
      </c>
      <c r="AD12">
        <v>532</v>
      </c>
      <c r="AE12">
        <v>486</v>
      </c>
      <c r="AF12">
        <v>0</v>
      </c>
      <c r="AG12">
        <v>9</v>
      </c>
      <c r="AH12" t="s">
        <v>90</v>
      </c>
      <c r="AI12" t="s">
        <v>90</v>
      </c>
      <c r="AJ12" t="s">
        <v>90</v>
      </c>
      <c r="AK12" t="s">
        <v>90</v>
      </c>
      <c r="AL12" t="s">
        <v>90</v>
      </c>
      <c r="AM12" t="s">
        <v>90</v>
      </c>
      <c r="AN12" t="s">
        <v>90</v>
      </c>
      <c r="AO12" t="s">
        <v>90</v>
      </c>
      <c r="AP12" t="s">
        <v>90</v>
      </c>
      <c r="AQ12" t="s">
        <v>90</v>
      </c>
      <c r="AR12" t="s">
        <v>90</v>
      </c>
      <c r="AS12" t="s">
        <v>90</v>
      </c>
      <c r="AT12" t="s">
        <v>90</v>
      </c>
      <c r="AU12" t="s">
        <v>90</v>
      </c>
      <c r="AV12" t="s">
        <v>90</v>
      </c>
      <c r="AW12" t="s">
        <v>90</v>
      </c>
      <c r="AX12" t="s">
        <v>90</v>
      </c>
      <c r="AY12" t="s">
        <v>90</v>
      </c>
      <c r="AZ12" t="s">
        <v>90</v>
      </c>
      <c r="BA12" t="s">
        <v>90</v>
      </c>
      <c r="BB12" t="s">
        <v>90</v>
      </c>
      <c r="BC12" t="s">
        <v>90</v>
      </c>
      <c r="BD12" t="s">
        <v>90</v>
      </c>
      <c r="BE12" t="s">
        <v>90</v>
      </c>
    </row>
    <row r="13" spans="1:57" hidden="1" x14ac:dyDescent="0.45">
      <c r="A13" t="s">
        <v>126</v>
      </c>
      <c r="B13" t="s">
        <v>82</v>
      </c>
      <c r="C13" t="s">
        <v>94</v>
      </c>
      <c r="D13" t="s">
        <v>84</v>
      </c>
      <c r="E13" s="2" t="str">
        <f>HYPERLINK("capsilon://?command=openfolder&amp;siteaddress=FAM.docvelocity-na8.net&amp;folderid=FX1F3A72F9-6C0F-80A0-4A7A-25B4FE7B30C5","FX220111282")</f>
        <v>FX220111282</v>
      </c>
      <c r="F13" t="s">
        <v>19</v>
      </c>
      <c r="G13" t="s">
        <v>19</v>
      </c>
      <c r="H13" t="s">
        <v>85</v>
      </c>
      <c r="I13" t="s">
        <v>122</v>
      </c>
      <c r="J13">
        <v>143</v>
      </c>
      <c r="K13" t="s">
        <v>87</v>
      </c>
      <c r="L13" t="s">
        <v>88</v>
      </c>
      <c r="M13" t="s">
        <v>89</v>
      </c>
      <c r="N13">
        <v>2</v>
      </c>
      <c r="O13" s="1">
        <v>44686.392523148148</v>
      </c>
      <c r="P13" s="1">
        <v>44686.419166666667</v>
      </c>
      <c r="Q13">
        <v>435</v>
      </c>
      <c r="R13">
        <v>1867</v>
      </c>
      <c r="S13" t="b">
        <v>0</v>
      </c>
      <c r="T13" t="s">
        <v>90</v>
      </c>
      <c r="U13" t="b">
        <v>1</v>
      </c>
      <c r="V13" t="s">
        <v>100</v>
      </c>
      <c r="W13" s="1">
        <v>44686.410381944443</v>
      </c>
      <c r="X13">
        <v>1076</v>
      </c>
      <c r="Y13">
        <v>146</v>
      </c>
      <c r="Z13">
        <v>0</v>
      </c>
      <c r="AA13">
        <v>146</v>
      </c>
      <c r="AB13">
        <v>0</v>
      </c>
      <c r="AC13">
        <v>33</v>
      </c>
      <c r="AD13">
        <v>-3</v>
      </c>
      <c r="AE13">
        <v>0</v>
      </c>
      <c r="AF13">
        <v>0</v>
      </c>
      <c r="AG13">
        <v>0</v>
      </c>
      <c r="AH13" t="s">
        <v>106</v>
      </c>
      <c r="AI13" s="1">
        <v>44686.419166666667</v>
      </c>
      <c r="AJ13">
        <v>747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-3</v>
      </c>
      <c r="AQ13">
        <v>0</v>
      </c>
      <c r="AR13">
        <v>0</v>
      </c>
      <c r="AS13">
        <v>0</v>
      </c>
      <c r="AT13" t="s">
        <v>90</v>
      </c>
      <c r="AU13" t="s">
        <v>90</v>
      </c>
      <c r="AV13" t="s">
        <v>90</v>
      </c>
      <c r="AW13" t="s">
        <v>90</v>
      </c>
      <c r="AX13" t="s">
        <v>90</v>
      </c>
      <c r="AY13" t="s">
        <v>90</v>
      </c>
      <c r="AZ13" t="s">
        <v>90</v>
      </c>
      <c r="BA13" t="s">
        <v>90</v>
      </c>
      <c r="BB13" t="s">
        <v>90</v>
      </c>
      <c r="BC13" t="s">
        <v>90</v>
      </c>
      <c r="BD13" t="s">
        <v>90</v>
      </c>
      <c r="BE13" t="s">
        <v>90</v>
      </c>
    </row>
    <row r="14" spans="1:57" hidden="1" x14ac:dyDescent="0.45">
      <c r="A14" t="s">
        <v>127</v>
      </c>
      <c r="B14" t="s">
        <v>82</v>
      </c>
      <c r="C14" t="s">
        <v>128</v>
      </c>
      <c r="D14" t="s">
        <v>84</v>
      </c>
      <c r="E14" s="2" t="str">
        <f>HYPERLINK("capsilon://?command=openfolder&amp;siteaddress=FAM.docvelocity-na8.net&amp;folderid=FX4B96547E-5CCC-375E-AE89-12C05D251D61","FX220311446")</f>
        <v>FX220311446</v>
      </c>
      <c r="F14" t="s">
        <v>19</v>
      </c>
      <c r="G14" t="s">
        <v>19</v>
      </c>
      <c r="H14" t="s">
        <v>85</v>
      </c>
      <c r="I14" t="s">
        <v>129</v>
      </c>
      <c r="J14">
        <v>708</v>
      </c>
      <c r="K14" t="s">
        <v>87</v>
      </c>
      <c r="L14" t="s">
        <v>88</v>
      </c>
      <c r="M14" t="s">
        <v>89</v>
      </c>
      <c r="N14">
        <v>2</v>
      </c>
      <c r="O14" s="1">
        <v>44686.398275462961</v>
      </c>
      <c r="P14" s="1">
        <v>44686.474351851852</v>
      </c>
      <c r="Q14">
        <v>912</v>
      </c>
      <c r="R14">
        <v>5661</v>
      </c>
      <c r="S14" t="b">
        <v>0</v>
      </c>
      <c r="T14" t="s">
        <v>90</v>
      </c>
      <c r="U14" t="b">
        <v>0</v>
      </c>
      <c r="V14" t="s">
        <v>109</v>
      </c>
      <c r="W14" s="1">
        <v>44686.45108796296</v>
      </c>
      <c r="X14">
        <v>3831</v>
      </c>
      <c r="Y14">
        <v>447</v>
      </c>
      <c r="Z14">
        <v>0</v>
      </c>
      <c r="AA14">
        <v>447</v>
      </c>
      <c r="AB14">
        <v>117</v>
      </c>
      <c r="AC14">
        <v>107</v>
      </c>
      <c r="AD14">
        <v>261</v>
      </c>
      <c r="AE14">
        <v>0</v>
      </c>
      <c r="AF14">
        <v>0</v>
      </c>
      <c r="AG14">
        <v>0</v>
      </c>
      <c r="AH14" t="s">
        <v>120</v>
      </c>
      <c r="AI14" s="1">
        <v>44686.474351851852</v>
      </c>
      <c r="AJ14">
        <v>1241</v>
      </c>
      <c r="AK14">
        <v>11</v>
      </c>
      <c r="AL14">
        <v>0</v>
      </c>
      <c r="AM14">
        <v>11</v>
      </c>
      <c r="AN14">
        <v>132</v>
      </c>
      <c r="AO14">
        <v>11</v>
      </c>
      <c r="AP14">
        <v>250</v>
      </c>
      <c r="AQ14">
        <v>0</v>
      </c>
      <c r="AR14">
        <v>0</v>
      </c>
      <c r="AS14">
        <v>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</row>
    <row r="15" spans="1:57" hidden="1" x14ac:dyDescent="0.45">
      <c r="A15" t="s">
        <v>130</v>
      </c>
      <c r="B15" t="s">
        <v>82</v>
      </c>
      <c r="C15" t="s">
        <v>124</v>
      </c>
      <c r="D15" t="s">
        <v>84</v>
      </c>
      <c r="E15" s="2" t="str">
        <f>HYPERLINK("capsilon://?command=openfolder&amp;siteaddress=FAM.docvelocity-na8.net&amp;folderid=FX49351C2E-2C5B-8E07-5CB8-3FC004B18FB1","FX22042870")</f>
        <v>FX22042870</v>
      </c>
      <c r="F15" t="s">
        <v>19</v>
      </c>
      <c r="G15" t="s">
        <v>19</v>
      </c>
      <c r="H15" t="s">
        <v>85</v>
      </c>
      <c r="I15" t="s">
        <v>125</v>
      </c>
      <c r="J15">
        <v>560</v>
      </c>
      <c r="K15" t="s">
        <v>87</v>
      </c>
      <c r="L15" t="s">
        <v>88</v>
      </c>
      <c r="M15" t="s">
        <v>89</v>
      </c>
      <c r="N15">
        <v>2</v>
      </c>
      <c r="O15" s="1">
        <v>44686.398993055554</v>
      </c>
      <c r="P15" s="1">
        <v>44686.474548611113</v>
      </c>
      <c r="Q15">
        <v>766</v>
      </c>
      <c r="R15">
        <v>5762</v>
      </c>
      <c r="S15" t="b">
        <v>0</v>
      </c>
      <c r="T15" t="s">
        <v>90</v>
      </c>
      <c r="U15" t="b">
        <v>1</v>
      </c>
      <c r="V15" t="s">
        <v>131</v>
      </c>
      <c r="W15" s="1">
        <v>44686.423530092594</v>
      </c>
      <c r="X15">
        <v>1976</v>
      </c>
      <c r="Y15">
        <v>455</v>
      </c>
      <c r="Z15">
        <v>0</v>
      </c>
      <c r="AA15">
        <v>455</v>
      </c>
      <c r="AB15">
        <v>0</v>
      </c>
      <c r="AC15">
        <v>71</v>
      </c>
      <c r="AD15">
        <v>105</v>
      </c>
      <c r="AE15">
        <v>0</v>
      </c>
      <c r="AF15">
        <v>0</v>
      </c>
      <c r="AG15">
        <v>0</v>
      </c>
      <c r="AH15" t="s">
        <v>113</v>
      </c>
      <c r="AI15" s="1">
        <v>44686.474548611113</v>
      </c>
      <c r="AJ15">
        <v>3777</v>
      </c>
      <c r="AK15">
        <v>23</v>
      </c>
      <c r="AL15">
        <v>0</v>
      </c>
      <c r="AM15">
        <v>23</v>
      </c>
      <c r="AN15">
        <v>0</v>
      </c>
      <c r="AO15">
        <v>22</v>
      </c>
      <c r="AP15">
        <v>82</v>
      </c>
      <c r="AQ15">
        <v>0</v>
      </c>
      <c r="AR15">
        <v>0</v>
      </c>
      <c r="AS15">
        <v>0</v>
      </c>
      <c r="AT15" t="s">
        <v>90</v>
      </c>
      <c r="AU15" t="s">
        <v>90</v>
      </c>
      <c r="AV15" t="s">
        <v>90</v>
      </c>
      <c r="AW15" t="s">
        <v>90</v>
      </c>
      <c r="AX15" t="s">
        <v>90</v>
      </c>
      <c r="AY15" t="s">
        <v>90</v>
      </c>
      <c r="AZ15" t="s">
        <v>90</v>
      </c>
      <c r="BA15" t="s">
        <v>90</v>
      </c>
      <c r="BB15" t="s">
        <v>90</v>
      </c>
      <c r="BC15" t="s">
        <v>90</v>
      </c>
      <c r="BD15" t="s">
        <v>90</v>
      </c>
      <c r="BE15" t="s">
        <v>90</v>
      </c>
    </row>
    <row r="16" spans="1:57" hidden="1" x14ac:dyDescent="0.45">
      <c r="A16" t="s">
        <v>132</v>
      </c>
      <c r="B16" t="s">
        <v>82</v>
      </c>
      <c r="C16" t="s">
        <v>133</v>
      </c>
      <c r="D16" t="s">
        <v>84</v>
      </c>
      <c r="E16" s="2" t="str">
        <f>HYPERLINK("capsilon://?command=openfolder&amp;siteaddress=FAM.docvelocity-na8.net&amp;folderid=FXFC6B9834-64CD-B855-3F75-3C2C3D0B45D0","FX2205821")</f>
        <v>FX2205821</v>
      </c>
      <c r="F16" t="s">
        <v>19</v>
      </c>
      <c r="G16" t="s">
        <v>19</v>
      </c>
      <c r="H16" t="s">
        <v>85</v>
      </c>
      <c r="I16" t="s">
        <v>134</v>
      </c>
      <c r="J16">
        <v>160</v>
      </c>
      <c r="K16" t="s">
        <v>87</v>
      </c>
      <c r="L16" t="s">
        <v>88</v>
      </c>
      <c r="M16" t="s">
        <v>89</v>
      </c>
      <c r="N16">
        <v>2</v>
      </c>
      <c r="O16" s="1">
        <v>44686.410243055558</v>
      </c>
      <c r="P16" s="1">
        <v>44686.430821759262</v>
      </c>
      <c r="Q16">
        <v>87</v>
      </c>
      <c r="R16">
        <v>1691</v>
      </c>
      <c r="S16" t="b">
        <v>0</v>
      </c>
      <c r="T16" t="s">
        <v>90</v>
      </c>
      <c r="U16" t="b">
        <v>0</v>
      </c>
      <c r="V16" t="s">
        <v>100</v>
      </c>
      <c r="W16" s="1">
        <v>44686.419108796297</v>
      </c>
      <c r="X16">
        <v>753</v>
      </c>
      <c r="Y16">
        <v>118</v>
      </c>
      <c r="Z16">
        <v>0</v>
      </c>
      <c r="AA16">
        <v>118</v>
      </c>
      <c r="AB16">
        <v>0</v>
      </c>
      <c r="AC16">
        <v>31</v>
      </c>
      <c r="AD16">
        <v>42</v>
      </c>
      <c r="AE16">
        <v>0</v>
      </c>
      <c r="AF16">
        <v>0</v>
      </c>
      <c r="AG16">
        <v>0</v>
      </c>
      <c r="AH16" t="s">
        <v>113</v>
      </c>
      <c r="AI16" s="1">
        <v>44686.430821759262</v>
      </c>
      <c r="AJ16">
        <v>913</v>
      </c>
      <c r="AK16">
        <v>2</v>
      </c>
      <c r="AL16">
        <v>0</v>
      </c>
      <c r="AM16">
        <v>2</v>
      </c>
      <c r="AN16">
        <v>0</v>
      </c>
      <c r="AO16">
        <v>2</v>
      </c>
      <c r="AP16">
        <v>40</v>
      </c>
      <c r="AQ16">
        <v>0</v>
      </c>
      <c r="AR16">
        <v>0</v>
      </c>
      <c r="AS16">
        <v>0</v>
      </c>
      <c r="AT16" t="s">
        <v>90</v>
      </c>
      <c r="AU16" t="s">
        <v>90</v>
      </c>
      <c r="AV16" t="s">
        <v>90</v>
      </c>
      <c r="AW16" t="s">
        <v>90</v>
      </c>
      <c r="AX16" t="s">
        <v>90</v>
      </c>
      <c r="AY16" t="s">
        <v>90</v>
      </c>
      <c r="AZ16" t="s">
        <v>90</v>
      </c>
      <c r="BA16" t="s">
        <v>90</v>
      </c>
      <c r="BB16" t="s">
        <v>90</v>
      </c>
      <c r="BC16" t="s">
        <v>90</v>
      </c>
      <c r="BD16" t="s">
        <v>90</v>
      </c>
      <c r="BE16" t="s">
        <v>90</v>
      </c>
    </row>
    <row r="17" spans="1:57" hidden="1" x14ac:dyDescent="0.45">
      <c r="A17" t="s">
        <v>135</v>
      </c>
      <c r="B17" t="s">
        <v>82</v>
      </c>
      <c r="C17" t="s">
        <v>136</v>
      </c>
      <c r="D17" t="s">
        <v>84</v>
      </c>
      <c r="E17" s="2" t="str">
        <f>HYPERLINK("capsilon://?command=openfolder&amp;siteaddress=FAM.docvelocity-na8.net&amp;folderid=FX5E16BD0C-7AA5-C05A-53C3-5B2D8D47F53F","FX22043381")</f>
        <v>FX22043381</v>
      </c>
      <c r="F17" t="s">
        <v>19</v>
      </c>
      <c r="G17" t="s">
        <v>19</v>
      </c>
      <c r="H17" t="s">
        <v>85</v>
      </c>
      <c r="I17" t="s">
        <v>137</v>
      </c>
      <c r="J17">
        <v>0</v>
      </c>
      <c r="K17" t="s">
        <v>87</v>
      </c>
      <c r="L17" t="s">
        <v>88</v>
      </c>
      <c r="M17" t="s">
        <v>89</v>
      </c>
      <c r="N17">
        <v>2</v>
      </c>
      <c r="O17" s="1">
        <v>44686.443159722221</v>
      </c>
      <c r="P17" s="1">
        <v>44686.475358796299</v>
      </c>
      <c r="Q17">
        <v>2581</v>
      </c>
      <c r="R17">
        <v>201</v>
      </c>
      <c r="S17" t="b">
        <v>0</v>
      </c>
      <c r="T17" t="s">
        <v>90</v>
      </c>
      <c r="U17" t="b">
        <v>0</v>
      </c>
      <c r="V17" t="s">
        <v>109</v>
      </c>
      <c r="W17" s="1">
        <v>44686.452060185184</v>
      </c>
      <c r="X17">
        <v>83</v>
      </c>
      <c r="Y17">
        <v>0</v>
      </c>
      <c r="Z17">
        <v>0</v>
      </c>
      <c r="AA17">
        <v>0</v>
      </c>
      <c r="AB17">
        <v>52</v>
      </c>
      <c r="AC17">
        <v>0</v>
      </c>
      <c r="AD17">
        <v>0</v>
      </c>
      <c r="AE17">
        <v>0</v>
      </c>
      <c r="AF17">
        <v>0</v>
      </c>
      <c r="AG17">
        <v>0</v>
      </c>
      <c r="AH17" t="s">
        <v>120</v>
      </c>
      <c r="AI17" s="1">
        <v>44686.475358796299</v>
      </c>
      <c r="AJ17">
        <v>87</v>
      </c>
      <c r="AK17">
        <v>0</v>
      </c>
      <c r="AL17">
        <v>0</v>
      </c>
      <c r="AM17">
        <v>0</v>
      </c>
      <c r="AN17">
        <v>52</v>
      </c>
      <c r="AO17">
        <v>0</v>
      </c>
      <c r="AP17">
        <v>0</v>
      </c>
      <c r="AQ17">
        <v>0</v>
      </c>
      <c r="AR17">
        <v>0</v>
      </c>
      <c r="AS17">
        <v>0</v>
      </c>
      <c r="AT17" t="s">
        <v>90</v>
      </c>
      <c r="AU17" t="s">
        <v>90</v>
      </c>
      <c r="AV17" t="s">
        <v>90</v>
      </c>
      <c r="AW17" t="s">
        <v>90</v>
      </c>
      <c r="AX17" t="s">
        <v>90</v>
      </c>
      <c r="AY17" t="s">
        <v>90</v>
      </c>
      <c r="AZ17" t="s">
        <v>90</v>
      </c>
      <c r="BA17" t="s">
        <v>90</v>
      </c>
      <c r="BB17" t="s">
        <v>90</v>
      </c>
      <c r="BC17" t="s">
        <v>90</v>
      </c>
      <c r="BD17" t="s">
        <v>90</v>
      </c>
      <c r="BE17" t="s">
        <v>90</v>
      </c>
    </row>
    <row r="18" spans="1:57" hidden="1" x14ac:dyDescent="0.45">
      <c r="A18" t="s">
        <v>138</v>
      </c>
      <c r="B18" t="s">
        <v>82</v>
      </c>
      <c r="C18" t="s">
        <v>139</v>
      </c>
      <c r="D18" t="s">
        <v>84</v>
      </c>
      <c r="E18" s="2" t="str">
        <f>HYPERLINK("capsilon://?command=openfolder&amp;siteaddress=FAM.docvelocity-na8.net&amp;folderid=FXA4CF96F0-FFB8-D060-7F52-E4B63A03C509","FX2205235")</f>
        <v>FX2205235</v>
      </c>
      <c r="F18" t="s">
        <v>19</v>
      </c>
      <c r="G18" t="s">
        <v>19</v>
      </c>
      <c r="H18" t="s">
        <v>85</v>
      </c>
      <c r="I18" t="s">
        <v>140</v>
      </c>
      <c r="J18">
        <v>457</v>
      </c>
      <c r="K18" t="s">
        <v>87</v>
      </c>
      <c r="L18" t="s">
        <v>88</v>
      </c>
      <c r="M18" t="s">
        <v>89</v>
      </c>
      <c r="N18">
        <v>2</v>
      </c>
      <c r="O18" s="1">
        <v>44686.496701388889</v>
      </c>
      <c r="P18" s="1">
        <v>44686.53261574074</v>
      </c>
      <c r="Q18">
        <v>371</v>
      </c>
      <c r="R18">
        <v>2732</v>
      </c>
      <c r="S18" t="b">
        <v>0</v>
      </c>
      <c r="T18" t="s">
        <v>90</v>
      </c>
      <c r="U18" t="b">
        <v>0</v>
      </c>
      <c r="V18" t="s">
        <v>141</v>
      </c>
      <c r="W18" s="1">
        <v>44686.509421296294</v>
      </c>
      <c r="X18">
        <v>1018</v>
      </c>
      <c r="Y18">
        <v>355</v>
      </c>
      <c r="Z18">
        <v>0</v>
      </c>
      <c r="AA18">
        <v>355</v>
      </c>
      <c r="AB18">
        <v>21</v>
      </c>
      <c r="AC18">
        <v>24</v>
      </c>
      <c r="AD18">
        <v>102</v>
      </c>
      <c r="AE18">
        <v>0</v>
      </c>
      <c r="AF18">
        <v>0</v>
      </c>
      <c r="AG18">
        <v>0</v>
      </c>
      <c r="AH18" t="s">
        <v>92</v>
      </c>
      <c r="AI18" s="1">
        <v>44686.53261574074</v>
      </c>
      <c r="AJ18">
        <v>1688</v>
      </c>
      <c r="AK18">
        <v>10</v>
      </c>
      <c r="AL18">
        <v>0</v>
      </c>
      <c r="AM18">
        <v>10</v>
      </c>
      <c r="AN18">
        <v>21</v>
      </c>
      <c r="AO18">
        <v>10</v>
      </c>
      <c r="AP18">
        <v>92</v>
      </c>
      <c r="AQ18">
        <v>0</v>
      </c>
      <c r="AR18">
        <v>0</v>
      </c>
      <c r="AS18">
        <v>0</v>
      </c>
      <c r="AT18" t="s">
        <v>90</v>
      </c>
      <c r="AU18" t="s">
        <v>90</v>
      </c>
      <c r="AV18" t="s">
        <v>90</v>
      </c>
      <c r="AW18" t="s">
        <v>90</v>
      </c>
      <c r="AX18" t="s">
        <v>90</v>
      </c>
      <c r="AY18" t="s">
        <v>90</v>
      </c>
      <c r="AZ18" t="s">
        <v>90</v>
      </c>
      <c r="BA18" t="s">
        <v>90</v>
      </c>
      <c r="BB18" t="s">
        <v>90</v>
      </c>
      <c r="BC18" t="s">
        <v>90</v>
      </c>
      <c r="BD18" t="s">
        <v>90</v>
      </c>
      <c r="BE18" t="s">
        <v>90</v>
      </c>
    </row>
    <row r="19" spans="1:57" hidden="1" x14ac:dyDescent="0.45">
      <c r="A19" t="s">
        <v>142</v>
      </c>
      <c r="B19" t="s">
        <v>82</v>
      </c>
      <c r="C19" t="s">
        <v>143</v>
      </c>
      <c r="D19" t="s">
        <v>84</v>
      </c>
      <c r="E19" s="2" t="str">
        <f>HYPERLINK("capsilon://?command=openfolder&amp;siteaddress=FAM.docvelocity-na8.net&amp;folderid=FX76987148-8F7E-99B7-F0D8-5DE2F57D6137","FX220311902")</f>
        <v>FX220311902</v>
      </c>
      <c r="F19" t="s">
        <v>19</v>
      </c>
      <c r="G19" t="s">
        <v>19</v>
      </c>
      <c r="H19" t="s">
        <v>85</v>
      </c>
      <c r="I19" t="s">
        <v>144</v>
      </c>
      <c r="J19">
        <v>28</v>
      </c>
      <c r="K19" t="s">
        <v>87</v>
      </c>
      <c r="L19" t="s">
        <v>88</v>
      </c>
      <c r="M19" t="s">
        <v>89</v>
      </c>
      <c r="N19">
        <v>2</v>
      </c>
      <c r="O19" s="1">
        <v>44686.511203703703</v>
      </c>
      <c r="P19" s="1">
        <v>44686.515763888892</v>
      </c>
      <c r="Q19">
        <v>15</v>
      </c>
      <c r="R19">
        <v>379</v>
      </c>
      <c r="S19" t="b">
        <v>0</v>
      </c>
      <c r="T19" t="s">
        <v>90</v>
      </c>
      <c r="U19" t="b">
        <v>0</v>
      </c>
      <c r="V19" t="s">
        <v>145</v>
      </c>
      <c r="W19" s="1">
        <v>44686.514143518521</v>
      </c>
      <c r="X19">
        <v>248</v>
      </c>
      <c r="Y19">
        <v>21</v>
      </c>
      <c r="Z19">
        <v>0</v>
      </c>
      <c r="AA19">
        <v>21</v>
      </c>
      <c r="AB19">
        <v>0</v>
      </c>
      <c r="AC19">
        <v>0</v>
      </c>
      <c r="AD19">
        <v>7</v>
      </c>
      <c r="AE19">
        <v>0</v>
      </c>
      <c r="AF19">
        <v>0</v>
      </c>
      <c r="AG19">
        <v>0</v>
      </c>
      <c r="AH19" t="s">
        <v>146</v>
      </c>
      <c r="AI19" s="1">
        <v>44686.515763888892</v>
      </c>
      <c r="AJ19">
        <v>131</v>
      </c>
      <c r="AK19">
        <v>1</v>
      </c>
      <c r="AL19">
        <v>0</v>
      </c>
      <c r="AM19">
        <v>1</v>
      </c>
      <c r="AN19">
        <v>0</v>
      </c>
      <c r="AO19">
        <v>1</v>
      </c>
      <c r="AP19">
        <v>6</v>
      </c>
      <c r="AQ19">
        <v>0</v>
      </c>
      <c r="AR19">
        <v>0</v>
      </c>
      <c r="AS19">
        <v>0</v>
      </c>
      <c r="AT19" t="s">
        <v>90</v>
      </c>
      <c r="AU19" t="s">
        <v>90</v>
      </c>
      <c r="AV19" t="s">
        <v>90</v>
      </c>
      <c r="AW19" t="s">
        <v>90</v>
      </c>
      <c r="AX19" t="s">
        <v>90</v>
      </c>
      <c r="AY19" t="s">
        <v>90</v>
      </c>
      <c r="AZ19" t="s">
        <v>90</v>
      </c>
      <c r="BA19" t="s">
        <v>90</v>
      </c>
      <c r="BB19" t="s">
        <v>90</v>
      </c>
      <c r="BC19" t="s">
        <v>90</v>
      </c>
      <c r="BD19" t="s">
        <v>90</v>
      </c>
      <c r="BE19" t="s">
        <v>90</v>
      </c>
    </row>
    <row r="20" spans="1:57" hidden="1" x14ac:dyDescent="0.45">
      <c r="A20" t="s">
        <v>147</v>
      </c>
      <c r="B20" t="s">
        <v>82</v>
      </c>
      <c r="C20" t="s">
        <v>148</v>
      </c>
      <c r="D20" t="s">
        <v>84</v>
      </c>
      <c r="E20" s="2" t="str">
        <f>HYPERLINK("capsilon://?command=openfolder&amp;siteaddress=FAM.docvelocity-na8.net&amp;folderid=FX91D6F3FD-F3B5-EF30-077C-0409D36A7255","FX22046103")</f>
        <v>FX22046103</v>
      </c>
      <c r="F20" t="s">
        <v>19</v>
      </c>
      <c r="G20" t="s">
        <v>19</v>
      </c>
      <c r="H20" t="s">
        <v>85</v>
      </c>
      <c r="I20" t="s">
        <v>149</v>
      </c>
      <c r="J20">
        <v>54</v>
      </c>
      <c r="K20" t="s">
        <v>87</v>
      </c>
      <c r="L20" t="s">
        <v>88</v>
      </c>
      <c r="M20" t="s">
        <v>89</v>
      </c>
      <c r="N20">
        <v>2</v>
      </c>
      <c r="O20" s="1">
        <v>44686.516099537039</v>
      </c>
      <c r="P20" s="1">
        <v>44686.534884259258</v>
      </c>
      <c r="Q20">
        <v>839</v>
      </c>
      <c r="R20">
        <v>784</v>
      </c>
      <c r="S20" t="b">
        <v>0</v>
      </c>
      <c r="T20" t="s">
        <v>90</v>
      </c>
      <c r="U20" t="b">
        <v>0</v>
      </c>
      <c r="V20" t="s">
        <v>150</v>
      </c>
      <c r="W20" s="1">
        <v>44686.522939814815</v>
      </c>
      <c r="X20">
        <v>589</v>
      </c>
      <c r="Y20">
        <v>49</v>
      </c>
      <c r="Z20">
        <v>0</v>
      </c>
      <c r="AA20">
        <v>49</v>
      </c>
      <c r="AB20">
        <v>0</v>
      </c>
      <c r="AC20">
        <v>1</v>
      </c>
      <c r="AD20">
        <v>5</v>
      </c>
      <c r="AE20">
        <v>0</v>
      </c>
      <c r="AF20">
        <v>0</v>
      </c>
      <c r="AG20">
        <v>0</v>
      </c>
      <c r="AH20" t="s">
        <v>92</v>
      </c>
      <c r="AI20" s="1">
        <v>44686.534884259258</v>
      </c>
      <c r="AJ20">
        <v>195</v>
      </c>
      <c r="AK20">
        <v>1</v>
      </c>
      <c r="AL20">
        <v>0</v>
      </c>
      <c r="AM20">
        <v>1</v>
      </c>
      <c r="AN20">
        <v>0</v>
      </c>
      <c r="AO20">
        <v>1</v>
      </c>
      <c r="AP20">
        <v>4</v>
      </c>
      <c r="AQ20">
        <v>0</v>
      </c>
      <c r="AR20">
        <v>0</v>
      </c>
      <c r="AS20">
        <v>0</v>
      </c>
      <c r="AT20" t="s">
        <v>90</v>
      </c>
      <c r="AU20" t="s">
        <v>90</v>
      </c>
      <c r="AV20" t="s">
        <v>90</v>
      </c>
      <c r="AW20" t="s">
        <v>90</v>
      </c>
      <c r="AX20" t="s">
        <v>90</v>
      </c>
      <c r="AY20" t="s">
        <v>90</v>
      </c>
      <c r="AZ20" t="s">
        <v>90</v>
      </c>
      <c r="BA20" t="s">
        <v>90</v>
      </c>
      <c r="BB20" t="s">
        <v>90</v>
      </c>
      <c r="BC20" t="s">
        <v>90</v>
      </c>
      <c r="BD20" t="s">
        <v>90</v>
      </c>
      <c r="BE20" t="s">
        <v>90</v>
      </c>
    </row>
    <row r="21" spans="1:57" hidden="1" x14ac:dyDescent="0.45">
      <c r="A21" t="s">
        <v>151</v>
      </c>
      <c r="B21" t="s">
        <v>82</v>
      </c>
      <c r="C21" t="s">
        <v>152</v>
      </c>
      <c r="D21" t="s">
        <v>84</v>
      </c>
      <c r="E21" s="2" t="str">
        <f>HYPERLINK("capsilon://?command=openfolder&amp;siteaddress=FAM.docvelocity-na8.net&amp;folderid=FX049F9BBB-885B-4539-F60A-6C992BB56693","FX220311282")</f>
        <v>FX220311282</v>
      </c>
      <c r="F21" t="s">
        <v>19</v>
      </c>
      <c r="G21" t="s">
        <v>19</v>
      </c>
      <c r="H21" t="s">
        <v>85</v>
      </c>
      <c r="I21" t="s">
        <v>153</v>
      </c>
      <c r="J21">
        <v>28</v>
      </c>
      <c r="K21" t="s">
        <v>87</v>
      </c>
      <c r="L21" t="s">
        <v>88</v>
      </c>
      <c r="M21" t="s">
        <v>89</v>
      </c>
      <c r="N21">
        <v>2</v>
      </c>
      <c r="O21" s="1">
        <v>44686.516296296293</v>
      </c>
      <c r="P21" s="1">
        <v>44686.521539351852</v>
      </c>
      <c r="Q21">
        <v>200</v>
      </c>
      <c r="R21">
        <v>253</v>
      </c>
      <c r="S21" t="b">
        <v>0</v>
      </c>
      <c r="T21" t="s">
        <v>90</v>
      </c>
      <c r="U21" t="b">
        <v>0</v>
      </c>
      <c r="V21" t="s">
        <v>145</v>
      </c>
      <c r="W21" s="1">
        <v>44686.518067129633</v>
      </c>
      <c r="X21">
        <v>142</v>
      </c>
      <c r="Y21">
        <v>21</v>
      </c>
      <c r="Z21">
        <v>0</v>
      </c>
      <c r="AA21">
        <v>21</v>
      </c>
      <c r="AB21">
        <v>0</v>
      </c>
      <c r="AC21">
        <v>0</v>
      </c>
      <c r="AD21">
        <v>7</v>
      </c>
      <c r="AE21">
        <v>0</v>
      </c>
      <c r="AF21">
        <v>0</v>
      </c>
      <c r="AG21">
        <v>0</v>
      </c>
      <c r="AH21" t="s">
        <v>146</v>
      </c>
      <c r="AI21" s="1">
        <v>44686.521539351852</v>
      </c>
      <c r="AJ21">
        <v>111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7</v>
      </c>
      <c r="AQ21">
        <v>0</v>
      </c>
      <c r="AR21">
        <v>0</v>
      </c>
      <c r="AS21">
        <v>0</v>
      </c>
      <c r="AT21" t="s">
        <v>90</v>
      </c>
      <c r="AU21" t="s">
        <v>90</v>
      </c>
      <c r="AV21" t="s">
        <v>90</v>
      </c>
      <c r="AW21" t="s">
        <v>90</v>
      </c>
      <c r="AX21" t="s">
        <v>90</v>
      </c>
      <c r="AY21" t="s">
        <v>90</v>
      </c>
      <c r="AZ21" t="s">
        <v>90</v>
      </c>
      <c r="BA21" t="s">
        <v>90</v>
      </c>
      <c r="BB21" t="s">
        <v>90</v>
      </c>
      <c r="BC21" t="s">
        <v>90</v>
      </c>
      <c r="BD21" t="s">
        <v>90</v>
      </c>
      <c r="BE21" t="s">
        <v>90</v>
      </c>
    </row>
    <row r="22" spans="1:57" hidden="1" x14ac:dyDescent="0.45">
      <c r="A22" t="s">
        <v>154</v>
      </c>
      <c r="B22" t="s">
        <v>82</v>
      </c>
      <c r="C22" t="s">
        <v>152</v>
      </c>
      <c r="D22" t="s">
        <v>84</v>
      </c>
      <c r="E22" s="2" t="str">
        <f>HYPERLINK("capsilon://?command=openfolder&amp;siteaddress=FAM.docvelocity-na8.net&amp;folderid=FX049F9BBB-885B-4539-F60A-6C992BB56693","FX220311282")</f>
        <v>FX220311282</v>
      </c>
      <c r="F22" t="s">
        <v>19</v>
      </c>
      <c r="G22" t="s">
        <v>19</v>
      </c>
      <c r="H22" t="s">
        <v>85</v>
      </c>
      <c r="I22" t="s">
        <v>155</v>
      </c>
      <c r="J22">
        <v>28</v>
      </c>
      <c r="K22" t="s">
        <v>87</v>
      </c>
      <c r="L22" t="s">
        <v>88</v>
      </c>
      <c r="M22" t="s">
        <v>89</v>
      </c>
      <c r="N22">
        <v>2</v>
      </c>
      <c r="O22" s="1">
        <v>44686.516840277778</v>
      </c>
      <c r="P22" s="1">
        <v>44686.533946759257</v>
      </c>
      <c r="Q22">
        <v>920</v>
      </c>
      <c r="R22">
        <v>558</v>
      </c>
      <c r="S22" t="b">
        <v>0</v>
      </c>
      <c r="T22" t="s">
        <v>90</v>
      </c>
      <c r="U22" t="b">
        <v>0</v>
      </c>
      <c r="V22" t="s">
        <v>91</v>
      </c>
      <c r="W22" s="1">
        <v>44686.522118055553</v>
      </c>
      <c r="X22">
        <v>447</v>
      </c>
      <c r="Y22">
        <v>21</v>
      </c>
      <c r="Z22">
        <v>0</v>
      </c>
      <c r="AA22">
        <v>21</v>
      </c>
      <c r="AB22">
        <v>0</v>
      </c>
      <c r="AC22">
        <v>0</v>
      </c>
      <c r="AD22">
        <v>7</v>
      </c>
      <c r="AE22">
        <v>0</v>
      </c>
      <c r="AF22">
        <v>0</v>
      </c>
      <c r="AG22">
        <v>0</v>
      </c>
      <c r="AH22" t="s">
        <v>146</v>
      </c>
      <c r="AI22" s="1">
        <v>44686.533946759257</v>
      </c>
      <c r="AJ22">
        <v>111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7</v>
      </c>
      <c r="AQ22">
        <v>0</v>
      </c>
      <c r="AR22">
        <v>0</v>
      </c>
      <c r="AS22">
        <v>0</v>
      </c>
      <c r="AT22" t="s">
        <v>90</v>
      </c>
      <c r="AU22" t="s">
        <v>90</v>
      </c>
      <c r="AV22" t="s">
        <v>90</v>
      </c>
      <c r="AW22" t="s">
        <v>90</v>
      </c>
      <c r="AX22" t="s">
        <v>90</v>
      </c>
      <c r="AY22" t="s">
        <v>90</v>
      </c>
      <c r="AZ22" t="s">
        <v>90</v>
      </c>
      <c r="BA22" t="s">
        <v>90</v>
      </c>
      <c r="BB22" t="s">
        <v>90</v>
      </c>
      <c r="BC22" t="s">
        <v>90</v>
      </c>
      <c r="BD22" t="s">
        <v>90</v>
      </c>
      <c r="BE22" t="s">
        <v>90</v>
      </c>
    </row>
    <row r="23" spans="1:57" hidden="1" x14ac:dyDescent="0.45">
      <c r="A23" t="s">
        <v>156</v>
      </c>
      <c r="B23" t="s">
        <v>82</v>
      </c>
      <c r="C23" t="s">
        <v>157</v>
      </c>
      <c r="D23" t="s">
        <v>84</v>
      </c>
      <c r="E23" s="2" t="str">
        <f>HYPERLINK("capsilon://?command=openfolder&amp;siteaddress=FAM.docvelocity-na8.net&amp;folderid=FXD7CC2E2E-FCA4-7A6A-8EE8-5B4CCDE6B748","FX21108400")</f>
        <v>FX21108400</v>
      </c>
      <c r="F23" t="s">
        <v>19</v>
      </c>
      <c r="G23" t="s">
        <v>19</v>
      </c>
      <c r="H23" t="s">
        <v>85</v>
      </c>
      <c r="I23" t="s">
        <v>158</v>
      </c>
      <c r="J23">
        <v>78</v>
      </c>
      <c r="K23" t="s">
        <v>87</v>
      </c>
      <c r="L23" t="s">
        <v>88</v>
      </c>
      <c r="M23" t="s">
        <v>89</v>
      </c>
      <c r="N23">
        <v>2</v>
      </c>
      <c r="O23" s="1">
        <v>44686.534224537034</v>
      </c>
      <c r="P23" s="1">
        <v>44686.54965277778</v>
      </c>
      <c r="Q23">
        <v>787</v>
      </c>
      <c r="R23">
        <v>546</v>
      </c>
      <c r="S23" t="b">
        <v>0</v>
      </c>
      <c r="T23" t="s">
        <v>90</v>
      </c>
      <c r="U23" t="b">
        <v>0</v>
      </c>
      <c r="V23" t="s">
        <v>159</v>
      </c>
      <c r="W23" s="1">
        <v>44686.539131944446</v>
      </c>
      <c r="X23">
        <v>396</v>
      </c>
      <c r="Y23">
        <v>73</v>
      </c>
      <c r="Z23">
        <v>0</v>
      </c>
      <c r="AA23">
        <v>73</v>
      </c>
      <c r="AB23">
        <v>0</v>
      </c>
      <c r="AC23">
        <v>3</v>
      </c>
      <c r="AD23">
        <v>5</v>
      </c>
      <c r="AE23">
        <v>0</v>
      </c>
      <c r="AF23">
        <v>0</v>
      </c>
      <c r="AG23">
        <v>0</v>
      </c>
      <c r="AH23" t="s">
        <v>146</v>
      </c>
      <c r="AI23" s="1">
        <v>44686.54965277778</v>
      </c>
      <c r="AJ23">
        <v>150</v>
      </c>
      <c r="AK23">
        <v>2</v>
      </c>
      <c r="AL23">
        <v>0</v>
      </c>
      <c r="AM23">
        <v>2</v>
      </c>
      <c r="AN23">
        <v>0</v>
      </c>
      <c r="AO23">
        <v>3</v>
      </c>
      <c r="AP23">
        <v>3</v>
      </c>
      <c r="AQ23">
        <v>0</v>
      </c>
      <c r="AR23">
        <v>0</v>
      </c>
      <c r="AS23">
        <v>0</v>
      </c>
      <c r="AT23" t="s">
        <v>90</v>
      </c>
      <c r="AU23" t="s">
        <v>90</v>
      </c>
      <c r="AV23" t="s">
        <v>90</v>
      </c>
      <c r="AW23" t="s">
        <v>90</v>
      </c>
      <c r="AX23" t="s">
        <v>90</v>
      </c>
      <c r="AY23" t="s">
        <v>90</v>
      </c>
      <c r="AZ23" t="s">
        <v>90</v>
      </c>
      <c r="BA23" t="s">
        <v>90</v>
      </c>
      <c r="BB23" t="s">
        <v>90</v>
      </c>
      <c r="BC23" t="s">
        <v>90</v>
      </c>
      <c r="BD23" t="s">
        <v>90</v>
      </c>
      <c r="BE23" t="s">
        <v>90</v>
      </c>
    </row>
    <row r="24" spans="1:57" hidden="1" x14ac:dyDescent="0.45">
      <c r="A24" t="s">
        <v>160</v>
      </c>
      <c r="B24" t="s">
        <v>82</v>
      </c>
      <c r="C24" t="s">
        <v>161</v>
      </c>
      <c r="D24" t="s">
        <v>84</v>
      </c>
      <c r="E24" s="2" t="str">
        <f>HYPERLINK("capsilon://?command=openfolder&amp;siteaddress=FAM.docvelocity-na8.net&amp;folderid=FX98EE28AF-CF44-98E2-D429-C44383DBAA77","FX22044334")</f>
        <v>FX22044334</v>
      </c>
      <c r="F24" t="s">
        <v>19</v>
      </c>
      <c r="G24" t="s">
        <v>19</v>
      </c>
      <c r="H24" t="s">
        <v>85</v>
      </c>
      <c r="I24" t="s">
        <v>162</v>
      </c>
      <c r="J24">
        <v>0</v>
      </c>
      <c r="K24" t="s">
        <v>87</v>
      </c>
      <c r="L24" t="s">
        <v>88</v>
      </c>
      <c r="M24" t="s">
        <v>89</v>
      </c>
      <c r="N24">
        <v>2</v>
      </c>
      <c r="O24" s="1">
        <v>44686.540879629632</v>
      </c>
      <c r="P24" s="1">
        <v>44686.557314814818</v>
      </c>
      <c r="Q24">
        <v>1125</v>
      </c>
      <c r="R24">
        <v>295</v>
      </c>
      <c r="S24" t="b">
        <v>0</v>
      </c>
      <c r="T24" t="s">
        <v>90</v>
      </c>
      <c r="U24" t="b">
        <v>0</v>
      </c>
      <c r="V24" t="s">
        <v>163</v>
      </c>
      <c r="W24" s="1">
        <v>44686.548692129632</v>
      </c>
      <c r="X24">
        <v>37</v>
      </c>
      <c r="Y24">
        <v>0</v>
      </c>
      <c r="Z24">
        <v>0</v>
      </c>
      <c r="AA24">
        <v>0</v>
      </c>
      <c r="AB24">
        <v>52</v>
      </c>
      <c r="AC24">
        <v>0</v>
      </c>
      <c r="AD24">
        <v>0</v>
      </c>
      <c r="AE24">
        <v>0</v>
      </c>
      <c r="AF24">
        <v>0</v>
      </c>
      <c r="AG24">
        <v>0</v>
      </c>
      <c r="AH24" t="s">
        <v>146</v>
      </c>
      <c r="AI24" s="1">
        <v>44686.557314814818</v>
      </c>
      <c r="AJ24">
        <v>8</v>
      </c>
      <c r="AK24">
        <v>0</v>
      </c>
      <c r="AL24">
        <v>0</v>
      </c>
      <c r="AM24">
        <v>0</v>
      </c>
      <c r="AN24">
        <v>52</v>
      </c>
      <c r="AO24">
        <v>0</v>
      </c>
      <c r="AP24">
        <v>0</v>
      </c>
      <c r="AQ24">
        <v>0</v>
      </c>
      <c r="AR24">
        <v>0</v>
      </c>
      <c r="AS24">
        <v>0</v>
      </c>
      <c r="AT24" t="s">
        <v>90</v>
      </c>
      <c r="AU24" t="s">
        <v>90</v>
      </c>
      <c r="AV24" t="s">
        <v>90</v>
      </c>
      <c r="AW24" t="s">
        <v>90</v>
      </c>
      <c r="AX24" t="s">
        <v>90</v>
      </c>
      <c r="AY24" t="s">
        <v>90</v>
      </c>
      <c r="AZ24" t="s">
        <v>90</v>
      </c>
      <c r="BA24" t="s">
        <v>90</v>
      </c>
      <c r="BB24" t="s">
        <v>90</v>
      </c>
      <c r="BC24" t="s">
        <v>90</v>
      </c>
      <c r="BD24" t="s">
        <v>90</v>
      </c>
      <c r="BE24" t="s">
        <v>90</v>
      </c>
    </row>
    <row r="25" spans="1:57" hidden="1" x14ac:dyDescent="0.45">
      <c r="A25" t="s">
        <v>164</v>
      </c>
      <c r="B25" t="s">
        <v>82</v>
      </c>
      <c r="C25" t="s">
        <v>165</v>
      </c>
      <c r="D25" t="s">
        <v>84</v>
      </c>
      <c r="E25" s="2" t="str">
        <f>HYPERLINK("capsilon://?command=openfolder&amp;siteaddress=FAM.docvelocity-na8.net&amp;folderid=FX03607825-7EF6-D042-77DB-AB53201ED35D","FX220410449")</f>
        <v>FX220410449</v>
      </c>
      <c r="F25" t="s">
        <v>19</v>
      </c>
      <c r="G25" t="s">
        <v>19</v>
      </c>
      <c r="H25" t="s">
        <v>85</v>
      </c>
      <c r="I25" t="s">
        <v>166</v>
      </c>
      <c r="J25">
        <v>54</v>
      </c>
      <c r="K25" t="s">
        <v>87</v>
      </c>
      <c r="L25" t="s">
        <v>88</v>
      </c>
      <c r="M25" t="s">
        <v>89</v>
      </c>
      <c r="N25">
        <v>2</v>
      </c>
      <c r="O25" s="1">
        <v>44686.58258101852</v>
      </c>
      <c r="P25" s="1">
        <v>44686.620578703703</v>
      </c>
      <c r="Q25">
        <v>2949</v>
      </c>
      <c r="R25">
        <v>334</v>
      </c>
      <c r="S25" t="b">
        <v>0</v>
      </c>
      <c r="T25" t="s">
        <v>90</v>
      </c>
      <c r="U25" t="b">
        <v>0</v>
      </c>
      <c r="V25" t="s">
        <v>163</v>
      </c>
      <c r="W25" s="1">
        <v>44686.585787037038</v>
      </c>
      <c r="X25">
        <v>220</v>
      </c>
      <c r="Y25">
        <v>46</v>
      </c>
      <c r="Z25">
        <v>0</v>
      </c>
      <c r="AA25">
        <v>46</v>
      </c>
      <c r="AB25">
        <v>0</v>
      </c>
      <c r="AC25">
        <v>10</v>
      </c>
      <c r="AD25">
        <v>8</v>
      </c>
      <c r="AE25">
        <v>0</v>
      </c>
      <c r="AF25">
        <v>0</v>
      </c>
      <c r="AG25">
        <v>0</v>
      </c>
      <c r="AH25" t="s">
        <v>146</v>
      </c>
      <c r="AI25" s="1">
        <v>44686.620578703703</v>
      </c>
      <c r="AJ25">
        <v>114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8</v>
      </c>
      <c r="AQ25">
        <v>0</v>
      </c>
      <c r="AR25">
        <v>0</v>
      </c>
      <c r="AS25">
        <v>0</v>
      </c>
      <c r="AT25" t="s">
        <v>90</v>
      </c>
      <c r="AU25" t="s">
        <v>90</v>
      </c>
      <c r="AV25" t="s">
        <v>90</v>
      </c>
      <c r="AW25" t="s">
        <v>90</v>
      </c>
      <c r="AX25" t="s">
        <v>90</v>
      </c>
      <c r="AY25" t="s">
        <v>90</v>
      </c>
      <c r="AZ25" t="s">
        <v>90</v>
      </c>
      <c r="BA25" t="s">
        <v>90</v>
      </c>
      <c r="BB25" t="s">
        <v>90</v>
      </c>
      <c r="BC25" t="s">
        <v>90</v>
      </c>
      <c r="BD25" t="s">
        <v>90</v>
      </c>
      <c r="BE25" t="s">
        <v>90</v>
      </c>
    </row>
    <row r="26" spans="1:57" hidden="1" x14ac:dyDescent="0.45">
      <c r="A26" t="s">
        <v>167</v>
      </c>
      <c r="B26" t="s">
        <v>82</v>
      </c>
      <c r="C26" t="s">
        <v>168</v>
      </c>
      <c r="D26" t="s">
        <v>84</v>
      </c>
      <c r="E26" s="2" t="str">
        <f>HYPERLINK("capsilon://?command=openfolder&amp;siteaddress=FAM.docvelocity-na8.net&amp;folderid=FX476C573B-AB00-9423-9110-D5BF5B4256D5","FX2205262")</f>
        <v>FX2205262</v>
      </c>
      <c r="F26" t="s">
        <v>19</v>
      </c>
      <c r="G26" t="s">
        <v>19</v>
      </c>
      <c r="H26" t="s">
        <v>85</v>
      </c>
      <c r="I26" t="s">
        <v>169</v>
      </c>
      <c r="J26">
        <v>254</v>
      </c>
      <c r="K26" t="s">
        <v>87</v>
      </c>
      <c r="L26" t="s">
        <v>88</v>
      </c>
      <c r="M26" t="s">
        <v>89</v>
      </c>
      <c r="N26">
        <v>2</v>
      </c>
      <c r="O26" s="1">
        <v>44686.623530092591</v>
      </c>
      <c r="P26" s="1">
        <v>44686.702465277776</v>
      </c>
      <c r="Q26">
        <v>4944</v>
      </c>
      <c r="R26">
        <v>1876</v>
      </c>
      <c r="S26" t="b">
        <v>0</v>
      </c>
      <c r="T26" t="s">
        <v>90</v>
      </c>
      <c r="U26" t="b">
        <v>0</v>
      </c>
      <c r="V26" t="s">
        <v>145</v>
      </c>
      <c r="W26" s="1">
        <v>44686.639270833337</v>
      </c>
      <c r="X26">
        <v>808</v>
      </c>
      <c r="Y26">
        <v>205</v>
      </c>
      <c r="Z26">
        <v>0</v>
      </c>
      <c r="AA26">
        <v>205</v>
      </c>
      <c r="AB26">
        <v>0</v>
      </c>
      <c r="AC26">
        <v>5</v>
      </c>
      <c r="AD26">
        <v>49</v>
      </c>
      <c r="AE26">
        <v>0</v>
      </c>
      <c r="AF26">
        <v>0</v>
      </c>
      <c r="AG26">
        <v>0</v>
      </c>
      <c r="AH26" t="s">
        <v>92</v>
      </c>
      <c r="AI26" s="1">
        <v>44686.702465277776</v>
      </c>
      <c r="AJ26">
        <v>921</v>
      </c>
      <c r="AK26">
        <v>3</v>
      </c>
      <c r="AL26">
        <v>0</v>
      </c>
      <c r="AM26">
        <v>3</v>
      </c>
      <c r="AN26">
        <v>0</v>
      </c>
      <c r="AO26">
        <v>3</v>
      </c>
      <c r="AP26">
        <v>46</v>
      </c>
      <c r="AQ26">
        <v>0</v>
      </c>
      <c r="AR26">
        <v>0</v>
      </c>
      <c r="AS26">
        <v>0</v>
      </c>
      <c r="AT26" t="s">
        <v>90</v>
      </c>
      <c r="AU26" t="s">
        <v>90</v>
      </c>
      <c r="AV26" t="s">
        <v>90</v>
      </c>
      <c r="AW26" t="s">
        <v>90</v>
      </c>
      <c r="AX26" t="s">
        <v>90</v>
      </c>
      <c r="AY26" t="s">
        <v>90</v>
      </c>
      <c r="AZ26" t="s">
        <v>90</v>
      </c>
      <c r="BA26" t="s">
        <v>90</v>
      </c>
      <c r="BB26" t="s">
        <v>90</v>
      </c>
      <c r="BC26" t="s">
        <v>90</v>
      </c>
      <c r="BD26" t="s">
        <v>90</v>
      </c>
      <c r="BE26" t="s">
        <v>90</v>
      </c>
    </row>
    <row r="27" spans="1:57" hidden="1" x14ac:dyDescent="0.45">
      <c r="A27" t="s">
        <v>170</v>
      </c>
      <c r="B27" t="s">
        <v>82</v>
      </c>
      <c r="C27" t="s">
        <v>152</v>
      </c>
      <c r="D27" t="s">
        <v>84</v>
      </c>
      <c r="E27" s="2" t="str">
        <f>HYPERLINK("capsilon://?command=openfolder&amp;siteaddress=FAM.docvelocity-na8.net&amp;folderid=FX049F9BBB-885B-4539-F60A-6C992BB56693","FX220311282")</f>
        <v>FX220311282</v>
      </c>
      <c r="F27" t="s">
        <v>19</v>
      </c>
      <c r="G27" t="s">
        <v>19</v>
      </c>
      <c r="H27" t="s">
        <v>85</v>
      </c>
      <c r="I27" t="s">
        <v>171</v>
      </c>
      <c r="J27">
        <v>0</v>
      </c>
      <c r="K27" t="s">
        <v>87</v>
      </c>
      <c r="L27" t="s">
        <v>88</v>
      </c>
      <c r="M27" t="s">
        <v>89</v>
      </c>
      <c r="N27">
        <v>2</v>
      </c>
      <c r="O27" s="1">
        <v>44686.62672453704</v>
      </c>
      <c r="P27" s="1">
        <v>44686.71230324074</v>
      </c>
      <c r="Q27">
        <v>7257</v>
      </c>
      <c r="R27">
        <v>137</v>
      </c>
      <c r="S27" t="b">
        <v>0</v>
      </c>
      <c r="T27" t="s">
        <v>90</v>
      </c>
      <c r="U27" t="b">
        <v>0</v>
      </c>
      <c r="V27" t="s">
        <v>145</v>
      </c>
      <c r="W27" s="1">
        <v>44686.639849537038</v>
      </c>
      <c r="X27">
        <v>49</v>
      </c>
      <c r="Y27">
        <v>0</v>
      </c>
      <c r="Z27">
        <v>0</v>
      </c>
      <c r="AA27">
        <v>0</v>
      </c>
      <c r="AB27">
        <v>52</v>
      </c>
      <c r="AC27">
        <v>0</v>
      </c>
      <c r="AD27">
        <v>0</v>
      </c>
      <c r="AE27">
        <v>0</v>
      </c>
      <c r="AF27">
        <v>0</v>
      </c>
      <c r="AG27">
        <v>0</v>
      </c>
      <c r="AH27" t="s">
        <v>92</v>
      </c>
      <c r="AI27" s="1">
        <v>44686.71230324074</v>
      </c>
      <c r="AJ27">
        <v>11</v>
      </c>
      <c r="AK27">
        <v>0</v>
      </c>
      <c r="AL27">
        <v>0</v>
      </c>
      <c r="AM27">
        <v>0</v>
      </c>
      <c r="AN27">
        <v>52</v>
      </c>
      <c r="AO27">
        <v>0</v>
      </c>
      <c r="AP27">
        <v>0</v>
      </c>
      <c r="AQ27">
        <v>0</v>
      </c>
      <c r="AR27">
        <v>0</v>
      </c>
      <c r="AS27">
        <v>0</v>
      </c>
      <c r="AT27" t="s">
        <v>90</v>
      </c>
      <c r="AU27" t="s">
        <v>90</v>
      </c>
      <c r="AV27" t="s">
        <v>90</v>
      </c>
      <c r="AW27" t="s">
        <v>90</v>
      </c>
      <c r="AX27" t="s">
        <v>90</v>
      </c>
      <c r="AY27" t="s">
        <v>90</v>
      </c>
      <c r="AZ27" t="s">
        <v>90</v>
      </c>
      <c r="BA27" t="s">
        <v>90</v>
      </c>
      <c r="BB27" t="s">
        <v>90</v>
      </c>
      <c r="BC27" t="s">
        <v>90</v>
      </c>
      <c r="BD27" t="s">
        <v>90</v>
      </c>
      <c r="BE27" t="s">
        <v>90</v>
      </c>
    </row>
    <row r="28" spans="1:57" hidden="1" x14ac:dyDescent="0.45">
      <c r="A28" t="s">
        <v>172</v>
      </c>
      <c r="B28" t="s">
        <v>82</v>
      </c>
      <c r="C28" t="s">
        <v>173</v>
      </c>
      <c r="D28" t="s">
        <v>84</v>
      </c>
      <c r="E28" s="2" t="str">
        <f>HYPERLINK("capsilon://?command=openfolder&amp;siteaddress=FAM.docvelocity-na8.net&amp;folderid=FXC60C385C-8824-D32A-05B6-659D2CC513BF","FX22049590")</f>
        <v>FX22049590</v>
      </c>
      <c r="F28" t="s">
        <v>19</v>
      </c>
      <c r="G28" t="s">
        <v>19</v>
      </c>
      <c r="H28" t="s">
        <v>85</v>
      </c>
      <c r="I28" t="s">
        <v>174</v>
      </c>
      <c r="J28">
        <v>1141</v>
      </c>
      <c r="K28" t="s">
        <v>87</v>
      </c>
      <c r="L28" t="s">
        <v>88</v>
      </c>
      <c r="M28" t="s">
        <v>89</v>
      </c>
      <c r="N28">
        <v>2</v>
      </c>
      <c r="O28" s="1">
        <v>44686.66983796296</v>
      </c>
      <c r="P28" s="1">
        <v>44686.801157407404</v>
      </c>
      <c r="Q28">
        <v>4503</v>
      </c>
      <c r="R28">
        <v>6843</v>
      </c>
      <c r="S28" t="b">
        <v>0</v>
      </c>
      <c r="T28" t="s">
        <v>90</v>
      </c>
      <c r="U28" t="b">
        <v>0</v>
      </c>
      <c r="V28" t="s">
        <v>145</v>
      </c>
      <c r="W28" s="1">
        <v>44686.728761574072</v>
      </c>
      <c r="X28">
        <v>2727</v>
      </c>
      <c r="Y28">
        <v>521</v>
      </c>
      <c r="Z28">
        <v>0</v>
      </c>
      <c r="AA28">
        <v>521</v>
      </c>
      <c r="AB28">
        <v>518</v>
      </c>
      <c r="AC28">
        <v>41</v>
      </c>
      <c r="AD28">
        <v>620</v>
      </c>
      <c r="AE28">
        <v>0</v>
      </c>
      <c r="AF28">
        <v>0</v>
      </c>
      <c r="AG28">
        <v>0</v>
      </c>
      <c r="AH28" t="s">
        <v>92</v>
      </c>
      <c r="AI28" s="1">
        <v>44686.801157407404</v>
      </c>
      <c r="AJ28">
        <v>2864</v>
      </c>
      <c r="AK28">
        <v>2</v>
      </c>
      <c r="AL28">
        <v>0</v>
      </c>
      <c r="AM28">
        <v>2</v>
      </c>
      <c r="AN28">
        <v>518</v>
      </c>
      <c r="AO28">
        <v>2</v>
      </c>
      <c r="AP28">
        <v>618</v>
      </c>
      <c r="AQ28">
        <v>0</v>
      </c>
      <c r="AR28">
        <v>0</v>
      </c>
      <c r="AS28">
        <v>0</v>
      </c>
      <c r="AT28" t="s">
        <v>90</v>
      </c>
      <c r="AU28" t="s">
        <v>90</v>
      </c>
      <c r="AV28" t="s">
        <v>90</v>
      </c>
      <c r="AW28" t="s">
        <v>90</v>
      </c>
      <c r="AX28" t="s">
        <v>90</v>
      </c>
      <c r="AY28" t="s">
        <v>90</v>
      </c>
      <c r="AZ28" t="s">
        <v>90</v>
      </c>
      <c r="BA28" t="s">
        <v>90</v>
      </c>
      <c r="BB28" t="s">
        <v>90</v>
      </c>
      <c r="BC28" t="s">
        <v>90</v>
      </c>
      <c r="BD28" t="s">
        <v>90</v>
      </c>
      <c r="BE28" t="s">
        <v>90</v>
      </c>
    </row>
    <row r="29" spans="1:57" hidden="1" x14ac:dyDescent="0.45">
      <c r="A29" t="s">
        <v>175</v>
      </c>
      <c r="B29" t="s">
        <v>82</v>
      </c>
      <c r="C29" t="s">
        <v>176</v>
      </c>
      <c r="D29" t="s">
        <v>84</v>
      </c>
      <c r="E29" s="2" t="str">
        <f>HYPERLINK("capsilon://?command=openfolder&amp;siteaddress=FAM.docvelocity-na8.net&amp;folderid=FX88F9B8FE-0EDE-F8DB-CED8-0AB9A055B9B2","FX220411042")</f>
        <v>FX220411042</v>
      </c>
      <c r="F29" t="s">
        <v>19</v>
      </c>
      <c r="G29" t="s">
        <v>19</v>
      </c>
      <c r="H29" t="s">
        <v>85</v>
      </c>
      <c r="I29" t="s">
        <v>177</v>
      </c>
      <c r="J29">
        <v>445</v>
      </c>
      <c r="K29" t="s">
        <v>87</v>
      </c>
      <c r="L29" t="s">
        <v>88</v>
      </c>
      <c r="M29" t="s">
        <v>89</v>
      </c>
      <c r="N29">
        <v>2</v>
      </c>
      <c r="O29" s="1">
        <v>44686.67832175926</v>
      </c>
      <c r="P29" s="1">
        <v>44686.797800925924</v>
      </c>
      <c r="Q29">
        <v>7574</v>
      </c>
      <c r="R29">
        <v>2749</v>
      </c>
      <c r="S29" t="b">
        <v>0</v>
      </c>
      <c r="T29" t="s">
        <v>90</v>
      </c>
      <c r="U29" t="b">
        <v>0</v>
      </c>
      <c r="V29" t="s">
        <v>163</v>
      </c>
      <c r="W29" s="1">
        <v>44686.738391203704</v>
      </c>
      <c r="X29">
        <v>1925</v>
      </c>
      <c r="Y29">
        <v>298</v>
      </c>
      <c r="Z29">
        <v>0</v>
      </c>
      <c r="AA29">
        <v>298</v>
      </c>
      <c r="AB29">
        <v>66</v>
      </c>
      <c r="AC29">
        <v>79</v>
      </c>
      <c r="AD29">
        <v>147</v>
      </c>
      <c r="AE29">
        <v>0</v>
      </c>
      <c r="AF29">
        <v>0</v>
      </c>
      <c r="AG29">
        <v>0</v>
      </c>
      <c r="AH29" t="s">
        <v>146</v>
      </c>
      <c r="AI29" s="1">
        <v>44686.797800925924</v>
      </c>
      <c r="AJ29">
        <v>574</v>
      </c>
      <c r="AK29">
        <v>7</v>
      </c>
      <c r="AL29">
        <v>0</v>
      </c>
      <c r="AM29">
        <v>7</v>
      </c>
      <c r="AN29">
        <v>33</v>
      </c>
      <c r="AO29">
        <v>7</v>
      </c>
      <c r="AP29">
        <v>140</v>
      </c>
      <c r="AQ29">
        <v>0</v>
      </c>
      <c r="AR29">
        <v>0</v>
      </c>
      <c r="AS29">
        <v>0</v>
      </c>
      <c r="AT29" t="s">
        <v>90</v>
      </c>
      <c r="AU29" t="s">
        <v>90</v>
      </c>
      <c r="AV29" t="s">
        <v>90</v>
      </c>
      <c r="AW29" t="s">
        <v>90</v>
      </c>
      <c r="AX29" t="s">
        <v>90</v>
      </c>
      <c r="AY29" t="s">
        <v>90</v>
      </c>
      <c r="AZ29" t="s">
        <v>90</v>
      </c>
      <c r="BA29" t="s">
        <v>90</v>
      </c>
      <c r="BB29" t="s">
        <v>90</v>
      </c>
      <c r="BC29" t="s">
        <v>90</v>
      </c>
      <c r="BD29" t="s">
        <v>90</v>
      </c>
      <c r="BE29" t="s">
        <v>90</v>
      </c>
    </row>
    <row r="30" spans="1:57" hidden="1" x14ac:dyDescent="0.45">
      <c r="A30" t="s">
        <v>178</v>
      </c>
      <c r="B30" t="s">
        <v>82</v>
      </c>
      <c r="C30" t="s">
        <v>179</v>
      </c>
      <c r="D30" t="s">
        <v>84</v>
      </c>
      <c r="E30" s="2" t="str">
        <f>HYPERLINK("capsilon://?command=openfolder&amp;siteaddress=FAM.docvelocity-na8.net&amp;folderid=FX852A1392-074F-E32D-B3C6-D2C776C39BC6","FX22051625")</f>
        <v>FX22051625</v>
      </c>
      <c r="F30" t="s">
        <v>19</v>
      </c>
      <c r="G30" t="s">
        <v>19</v>
      </c>
      <c r="H30" t="s">
        <v>85</v>
      </c>
      <c r="I30" t="s">
        <v>180</v>
      </c>
      <c r="J30">
        <v>239</v>
      </c>
      <c r="K30" t="s">
        <v>87</v>
      </c>
      <c r="L30" t="s">
        <v>88</v>
      </c>
      <c r="M30" t="s">
        <v>89</v>
      </c>
      <c r="N30">
        <v>2</v>
      </c>
      <c r="O30" s="1">
        <v>44687.356828703705</v>
      </c>
      <c r="P30" s="1">
        <v>44687.374884259261</v>
      </c>
      <c r="Q30">
        <v>270</v>
      </c>
      <c r="R30">
        <v>1290</v>
      </c>
      <c r="S30" t="b">
        <v>0</v>
      </c>
      <c r="T30" t="s">
        <v>90</v>
      </c>
      <c r="U30" t="b">
        <v>0</v>
      </c>
      <c r="V30" t="s">
        <v>100</v>
      </c>
      <c r="W30" s="1">
        <v>44687.365324074075</v>
      </c>
      <c r="X30">
        <v>699</v>
      </c>
      <c r="Y30">
        <v>210</v>
      </c>
      <c r="Z30">
        <v>0</v>
      </c>
      <c r="AA30">
        <v>210</v>
      </c>
      <c r="AB30">
        <v>0</v>
      </c>
      <c r="AC30">
        <v>3</v>
      </c>
      <c r="AD30">
        <v>29</v>
      </c>
      <c r="AE30">
        <v>0</v>
      </c>
      <c r="AF30">
        <v>0</v>
      </c>
      <c r="AG30">
        <v>0</v>
      </c>
      <c r="AH30" t="s">
        <v>106</v>
      </c>
      <c r="AI30" s="1">
        <v>44687.374884259261</v>
      </c>
      <c r="AJ30">
        <v>591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29</v>
      </c>
      <c r="AQ30">
        <v>0</v>
      </c>
      <c r="AR30">
        <v>0</v>
      </c>
      <c r="AS30">
        <v>0</v>
      </c>
      <c r="AT30" t="s">
        <v>90</v>
      </c>
      <c r="AU30" t="s">
        <v>90</v>
      </c>
      <c r="AV30" t="s">
        <v>90</v>
      </c>
      <c r="AW30" t="s">
        <v>90</v>
      </c>
      <c r="AX30" t="s">
        <v>90</v>
      </c>
      <c r="AY30" t="s">
        <v>90</v>
      </c>
      <c r="AZ30" t="s">
        <v>90</v>
      </c>
      <c r="BA30" t="s">
        <v>90</v>
      </c>
      <c r="BB30" t="s">
        <v>90</v>
      </c>
      <c r="BC30" t="s">
        <v>90</v>
      </c>
      <c r="BD30" t="s">
        <v>90</v>
      </c>
      <c r="BE30" t="s">
        <v>90</v>
      </c>
    </row>
    <row r="31" spans="1:57" hidden="1" x14ac:dyDescent="0.45">
      <c r="A31" t="s">
        <v>181</v>
      </c>
      <c r="B31" t="s">
        <v>82</v>
      </c>
      <c r="C31" t="s">
        <v>182</v>
      </c>
      <c r="D31" t="s">
        <v>84</v>
      </c>
      <c r="E31" s="2" t="str">
        <f>HYPERLINK("capsilon://?command=openfolder&amp;siteaddress=FAM.docvelocity-na8.net&amp;folderid=FXBD4A5D66-70E3-3E22-9F08-E809CF7ADF31","FX220312942")</f>
        <v>FX220312942</v>
      </c>
      <c r="F31" t="s">
        <v>19</v>
      </c>
      <c r="G31" t="s">
        <v>19</v>
      </c>
      <c r="H31" t="s">
        <v>85</v>
      </c>
      <c r="I31" t="s">
        <v>183</v>
      </c>
      <c r="J31">
        <v>0</v>
      </c>
      <c r="K31" t="s">
        <v>87</v>
      </c>
      <c r="L31" t="s">
        <v>88</v>
      </c>
      <c r="M31" t="s">
        <v>89</v>
      </c>
      <c r="N31">
        <v>2</v>
      </c>
      <c r="O31" s="1">
        <v>44687.35728009259</v>
      </c>
      <c r="P31" s="1">
        <v>44687.360532407409</v>
      </c>
      <c r="Q31">
        <v>49</v>
      </c>
      <c r="R31">
        <v>232</v>
      </c>
      <c r="S31" t="b">
        <v>0</v>
      </c>
      <c r="T31" t="s">
        <v>90</v>
      </c>
      <c r="U31" t="b">
        <v>0</v>
      </c>
      <c r="V31" t="s">
        <v>131</v>
      </c>
      <c r="W31" s="1">
        <v>44687.35974537037</v>
      </c>
      <c r="X31">
        <v>165</v>
      </c>
      <c r="Y31">
        <v>9</v>
      </c>
      <c r="Z31">
        <v>0</v>
      </c>
      <c r="AA31">
        <v>9</v>
      </c>
      <c r="AB31">
        <v>0</v>
      </c>
      <c r="AC31">
        <v>9</v>
      </c>
      <c r="AD31">
        <v>-9</v>
      </c>
      <c r="AE31">
        <v>0</v>
      </c>
      <c r="AF31">
        <v>0</v>
      </c>
      <c r="AG31">
        <v>0</v>
      </c>
      <c r="AH31" t="s">
        <v>120</v>
      </c>
      <c r="AI31" s="1">
        <v>44687.360532407409</v>
      </c>
      <c r="AJ31">
        <v>67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-9</v>
      </c>
      <c r="AQ31">
        <v>0</v>
      </c>
      <c r="AR31">
        <v>0</v>
      </c>
      <c r="AS31">
        <v>0</v>
      </c>
      <c r="AT31" t="s">
        <v>90</v>
      </c>
      <c r="AU31" t="s">
        <v>90</v>
      </c>
      <c r="AV31" t="s">
        <v>90</v>
      </c>
      <c r="AW31" t="s">
        <v>90</v>
      </c>
      <c r="AX31" t="s">
        <v>90</v>
      </c>
      <c r="AY31" t="s">
        <v>90</v>
      </c>
      <c r="AZ31" t="s">
        <v>90</v>
      </c>
      <c r="BA31" t="s">
        <v>90</v>
      </c>
      <c r="BB31" t="s">
        <v>90</v>
      </c>
      <c r="BC31" t="s">
        <v>90</v>
      </c>
      <c r="BD31" t="s">
        <v>90</v>
      </c>
      <c r="BE31" t="s">
        <v>90</v>
      </c>
    </row>
    <row r="32" spans="1:57" hidden="1" x14ac:dyDescent="0.45">
      <c r="A32" t="s">
        <v>184</v>
      </c>
      <c r="B32" t="s">
        <v>82</v>
      </c>
      <c r="C32" t="s">
        <v>185</v>
      </c>
      <c r="D32" t="s">
        <v>84</v>
      </c>
      <c r="E32" s="2" t="str">
        <f>HYPERLINK("capsilon://?command=openfolder&amp;siteaddress=FAM.docvelocity-na8.net&amp;folderid=FXD2CEBF49-EBFF-A1FD-03BA-F76165C4FA2A","FX22046819")</f>
        <v>FX22046819</v>
      </c>
      <c r="F32" t="s">
        <v>19</v>
      </c>
      <c r="G32" t="s">
        <v>19</v>
      </c>
      <c r="H32" t="s">
        <v>85</v>
      </c>
      <c r="I32" t="s">
        <v>186</v>
      </c>
      <c r="J32">
        <v>541</v>
      </c>
      <c r="K32" t="s">
        <v>87</v>
      </c>
      <c r="L32" t="s">
        <v>88</v>
      </c>
      <c r="M32" t="s">
        <v>89</v>
      </c>
      <c r="N32">
        <v>2</v>
      </c>
      <c r="O32" s="1">
        <v>44687.377766203703</v>
      </c>
      <c r="P32" s="1">
        <v>44687.426157407404</v>
      </c>
      <c r="Q32">
        <v>57</v>
      </c>
      <c r="R32">
        <v>4124</v>
      </c>
      <c r="S32" t="b">
        <v>0</v>
      </c>
      <c r="T32" t="s">
        <v>90</v>
      </c>
      <c r="U32" t="b">
        <v>0</v>
      </c>
      <c r="V32" t="s">
        <v>109</v>
      </c>
      <c r="W32" s="1">
        <v>44687.401979166665</v>
      </c>
      <c r="X32">
        <v>2073</v>
      </c>
      <c r="Y32">
        <v>470</v>
      </c>
      <c r="Z32">
        <v>0</v>
      </c>
      <c r="AA32">
        <v>470</v>
      </c>
      <c r="AB32">
        <v>0</v>
      </c>
      <c r="AC32">
        <v>40</v>
      </c>
      <c r="AD32">
        <v>71</v>
      </c>
      <c r="AE32">
        <v>0</v>
      </c>
      <c r="AF32">
        <v>0</v>
      </c>
      <c r="AG32">
        <v>0</v>
      </c>
      <c r="AH32" t="s">
        <v>106</v>
      </c>
      <c r="AI32" s="1">
        <v>44687.426157407404</v>
      </c>
      <c r="AJ32">
        <v>2051</v>
      </c>
      <c r="AK32">
        <v>8</v>
      </c>
      <c r="AL32">
        <v>0</v>
      </c>
      <c r="AM32">
        <v>8</v>
      </c>
      <c r="AN32">
        <v>15</v>
      </c>
      <c r="AO32">
        <v>8</v>
      </c>
      <c r="AP32">
        <v>63</v>
      </c>
      <c r="AQ32">
        <v>0</v>
      </c>
      <c r="AR32">
        <v>0</v>
      </c>
      <c r="AS32">
        <v>0</v>
      </c>
      <c r="AT32" t="s">
        <v>90</v>
      </c>
      <c r="AU32" t="s">
        <v>90</v>
      </c>
      <c r="AV32" t="s">
        <v>90</v>
      </c>
      <c r="AW32" t="s">
        <v>90</v>
      </c>
      <c r="AX32" t="s">
        <v>90</v>
      </c>
      <c r="AY32" t="s">
        <v>90</v>
      </c>
      <c r="AZ32" t="s">
        <v>90</v>
      </c>
      <c r="BA32" t="s">
        <v>90</v>
      </c>
      <c r="BB32" t="s">
        <v>90</v>
      </c>
      <c r="BC32" t="s">
        <v>90</v>
      </c>
      <c r="BD32" t="s">
        <v>90</v>
      </c>
      <c r="BE32" t="s">
        <v>90</v>
      </c>
    </row>
    <row r="33" spans="1:57" hidden="1" x14ac:dyDescent="0.45">
      <c r="A33" t="s">
        <v>187</v>
      </c>
      <c r="B33" t="s">
        <v>82</v>
      </c>
      <c r="C33" t="s">
        <v>188</v>
      </c>
      <c r="D33" t="s">
        <v>84</v>
      </c>
      <c r="E33" s="2" t="str">
        <f>HYPERLINK("capsilon://?command=openfolder&amp;siteaddress=FAM.docvelocity-na8.net&amp;folderid=FXA37AA9B6-A0EF-2823-4022-90C91E696895","FX22052016")</f>
        <v>FX22052016</v>
      </c>
      <c r="F33" t="s">
        <v>19</v>
      </c>
      <c r="G33" t="s">
        <v>19</v>
      </c>
      <c r="H33" t="s">
        <v>85</v>
      </c>
      <c r="I33" t="s">
        <v>189</v>
      </c>
      <c r="J33">
        <v>176</v>
      </c>
      <c r="K33" t="s">
        <v>87</v>
      </c>
      <c r="L33" t="s">
        <v>88</v>
      </c>
      <c r="M33" t="s">
        <v>89</v>
      </c>
      <c r="N33">
        <v>1</v>
      </c>
      <c r="O33" s="1">
        <v>44687.379143518519</v>
      </c>
      <c r="P33" s="1">
        <v>44687.382592592592</v>
      </c>
      <c r="Q33">
        <v>11</v>
      </c>
      <c r="R33">
        <v>287</v>
      </c>
      <c r="S33" t="b">
        <v>0</v>
      </c>
      <c r="T33" t="s">
        <v>90</v>
      </c>
      <c r="U33" t="b">
        <v>0</v>
      </c>
      <c r="V33" t="s">
        <v>100</v>
      </c>
      <c r="W33" s="1">
        <v>44687.382592592592</v>
      </c>
      <c r="X33">
        <v>287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176</v>
      </c>
      <c r="AE33">
        <v>145</v>
      </c>
      <c r="AF33">
        <v>0</v>
      </c>
      <c r="AG33">
        <v>6</v>
      </c>
      <c r="AH33" t="s">
        <v>90</v>
      </c>
      <c r="AI33" t="s">
        <v>90</v>
      </c>
      <c r="AJ33" t="s">
        <v>90</v>
      </c>
      <c r="AK33" t="s">
        <v>90</v>
      </c>
      <c r="AL33" t="s">
        <v>90</v>
      </c>
      <c r="AM33" t="s">
        <v>90</v>
      </c>
      <c r="AN33" t="s">
        <v>90</v>
      </c>
      <c r="AO33" t="s">
        <v>90</v>
      </c>
      <c r="AP33" t="s">
        <v>90</v>
      </c>
      <c r="AQ33" t="s">
        <v>90</v>
      </c>
      <c r="AR33" t="s">
        <v>90</v>
      </c>
      <c r="AS33" t="s">
        <v>90</v>
      </c>
      <c r="AT33" t="s">
        <v>90</v>
      </c>
      <c r="AU33" t="s">
        <v>90</v>
      </c>
      <c r="AV33" t="s">
        <v>90</v>
      </c>
      <c r="AW33" t="s">
        <v>90</v>
      </c>
      <c r="AX33" t="s">
        <v>90</v>
      </c>
      <c r="AY33" t="s">
        <v>90</v>
      </c>
      <c r="AZ33" t="s">
        <v>90</v>
      </c>
      <c r="BA33" t="s">
        <v>90</v>
      </c>
      <c r="BB33" t="s">
        <v>90</v>
      </c>
      <c r="BC33" t="s">
        <v>90</v>
      </c>
      <c r="BD33" t="s">
        <v>90</v>
      </c>
      <c r="BE33" t="s">
        <v>90</v>
      </c>
    </row>
    <row r="34" spans="1:57" hidden="1" x14ac:dyDescent="0.45">
      <c r="A34" t="s">
        <v>190</v>
      </c>
      <c r="B34" t="s">
        <v>82</v>
      </c>
      <c r="C34" t="s">
        <v>188</v>
      </c>
      <c r="D34" t="s">
        <v>84</v>
      </c>
      <c r="E34" s="2" t="str">
        <f>HYPERLINK("capsilon://?command=openfolder&amp;siteaddress=FAM.docvelocity-na8.net&amp;folderid=FXA37AA9B6-A0EF-2823-4022-90C91E696895","FX22052016")</f>
        <v>FX22052016</v>
      </c>
      <c r="F34" t="s">
        <v>19</v>
      </c>
      <c r="G34" t="s">
        <v>19</v>
      </c>
      <c r="H34" t="s">
        <v>85</v>
      </c>
      <c r="I34" t="s">
        <v>189</v>
      </c>
      <c r="J34">
        <v>204</v>
      </c>
      <c r="K34" t="s">
        <v>87</v>
      </c>
      <c r="L34" t="s">
        <v>88</v>
      </c>
      <c r="M34" t="s">
        <v>89</v>
      </c>
      <c r="N34">
        <v>2</v>
      </c>
      <c r="O34" s="1">
        <v>44687.383657407408</v>
      </c>
      <c r="P34" s="1">
        <v>44687.393506944441</v>
      </c>
      <c r="Q34">
        <v>14</v>
      </c>
      <c r="R34">
        <v>837</v>
      </c>
      <c r="S34" t="b">
        <v>0</v>
      </c>
      <c r="T34" t="s">
        <v>90</v>
      </c>
      <c r="U34" t="b">
        <v>1</v>
      </c>
      <c r="V34" t="s">
        <v>100</v>
      </c>
      <c r="W34" s="1">
        <v>44687.390717592592</v>
      </c>
      <c r="X34">
        <v>601</v>
      </c>
      <c r="Y34">
        <v>124</v>
      </c>
      <c r="Z34">
        <v>0</v>
      </c>
      <c r="AA34">
        <v>124</v>
      </c>
      <c r="AB34">
        <v>42</v>
      </c>
      <c r="AC34">
        <v>3</v>
      </c>
      <c r="AD34">
        <v>80</v>
      </c>
      <c r="AE34">
        <v>0</v>
      </c>
      <c r="AF34">
        <v>0</v>
      </c>
      <c r="AG34">
        <v>0</v>
      </c>
      <c r="AH34" t="s">
        <v>120</v>
      </c>
      <c r="AI34" s="1">
        <v>44687.393506944441</v>
      </c>
      <c r="AJ34">
        <v>236</v>
      </c>
      <c r="AK34">
        <v>0</v>
      </c>
      <c r="AL34">
        <v>0</v>
      </c>
      <c r="AM34">
        <v>0</v>
      </c>
      <c r="AN34">
        <v>42</v>
      </c>
      <c r="AO34">
        <v>0</v>
      </c>
      <c r="AP34">
        <v>80</v>
      </c>
      <c r="AQ34">
        <v>0</v>
      </c>
      <c r="AR34">
        <v>0</v>
      </c>
      <c r="AS34">
        <v>0</v>
      </c>
      <c r="AT34" t="s">
        <v>90</v>
      </c>
      <c r="AU34" t="s">
        <v>90</v>
      </c>
      <c r="AV34" t="s">
        <v>90</v>
      </c>
      <c r="AW34" t="s">
        <v>90</v>
      </c>
      <c r="AX34" t="s">
        <v>90</v>
      </c>
      <c r="AY34" t="s">
        <v>90</v>
      </c>
      <c r="AZ34" t="s">
        <v>90</v>
      </c>
      <c r="BA34" t="s">
        <v>90</v>
      </c>
      <c r="BB34" t="s">
        <v>90</v>
      </c>
      <c r="BC34" t="s">
        <v>90</v>
      </c>
      <c r="BD34" t="s">
        <v>90</v>
      </c>
      <c r="BE34" t="s">
        <v>90</v>
      </c>
    </row>
    <row r="35" spans="1:57" hidden="1" x14ac:dyDescent="0.45">
      <c r="A35" t="s">
        <v>191</v>
      </c>
      <c r="B35" t="s">
        <v>82</v>
      </c>
      <c r="C35" t="s">
        <v>192</v>
      </c>
      <c r="D35" t="s">
        <v>84</v>
      </c>
      <c r="E35" s="2" t="str">
        <f>HYPERLINK("capsilon://?command=openfolder&amp;siteaddress=FAM.docvelocity-na8.net&amp;folderid=FX899452F9-16E3-F293-D840-D035D87ECA9E","FX22033597")</f>
        <v>FX22033597</v>
      </c>
      <c r="F35" t="s">
        <v>19</v>
      </c>
      <c r="G35" t="s">
        <v>19</v>
      </c>
      <c r="H35" t="s">
        <v>85</v>
      </c>
      <c r="I35" t="s">
        <v>193</v>
      </c>
      <c r="J35">
        <v>0</v>
      </c>
      <c r="K35" t="s">
        <v>87</v>
      </c>
      <c r="L35" t="s">
        <v>88</v>
      </c>
      <c r="M35" t="s">
        <v>89</v>
      </c>
      <c r="N35">
        <v>2</v>
      </c>
      <c r="O35" s="1">
        <v>44683.548032407409</v>
      </c>
      <c r="P35" s="1">
        <v>44683.559525462966</v>
      </c>
      <c r="Q35">
        <v>387</v>
      </c>
      <c r="R35">
        <v>606</v>
      </c>
      <c r="S35" t="b">
        <v>0</v>
      </c>
      <c r="T35" t="s">
        <v>90</v>
      </c>
      <c r="U35" t="b">
        <v>0</v>
      </c>
      <c r="V35" t="s">
        <v>159</v>
      </c>
      <c r="W35" s="1">
        <v>44683.553159722222</v>
      </c>
      <c r="X35">
        <v>415</v>
      </c>
      <c r="Y35">
        <v>52</v>
      </c>
      <c r="Z35">
        <v>0</v>
      </c>
      <c r="AA35">
        <v>52</v>
      </c>
      <c r="AB35">
        <v>0</v>
      </c>
      <c r="AC35">
        <v>19</v>
      </c>
      <c r="AD35">
        <v>-52</v>
      </c>
      <c r="AE35">
        <v>0</v>
      </c>
      <c r="AF35">
        <v>0</v>
      </c>
      <c r="AG35">
        <v>0</v>
      </c>
      <c r="AH35" t="s">
        <v>146</v>
      </c>
      <c r="AI35" s="1">
        <v>44683.559525462966</v>
      </c>
      <c r="AJ35">
        <v>191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-52</v>
      </c>
      <c r="AQ35">
        <v>0</v>
      </c>
      <c r="AR35">
        <v>0</v>
      </c>
      <c r="AS35">
        <v>0</v>
      </c>
      <c r="AT35" t="s">
        <v>90</v>
      </c>
      <c r="AU35" t="s">
        <v>90</v>
      </c>
      <c r="AV35" t="s">
        <v>90</v>
      </c>
      <c r="AW35" t="s">
        <v>90</v>
      </c>
      <c r="AX35" t="s">
        <v>90</v>
      </c>
      <c r="AY35" t="s">
        <v>90</v>
      </c>
      <c r="AZ35" t="s">
        <v>90</v>
      </c>
      <c r="BA35" t="s">
        <v>90</v>
      </c>
      <c r="BB35" t="s">
        <v>90</v>
      </c>
      <c r="BC35" t="s">
        <v>90</v>
      </c>
      <c r="BD35" t="s">
        <v>90</v>
      </c>
      <c r="BE35" t="s">
        <v>90</v>
      </c>
    </row>
    <row r="36" spans="1:57" hidden="1" x14ac:dyDescent="0.45">
      <c r="A36" t="s">
        <v>194</v>
      </c>
      <c r="B36" t="s">
        <v>82</v>
      </c>
      <c r="C36" t="s">
        <v>195</v>
      </c>
      <c r="D36" t="s">
        <v>84</v>
      </c>
      <c r="E36" s="2" t="str">
        <f>HYPERLINK("capsilon://?command=openfolder&amp;siteaddress=FAM.docvelocity-na8.net&amp;folderid=FX94E5B7F9-A815-A9F1-31FA-C12FC0ABCEF8","FX22047199")</f>
        <v>FX22047199</v>
      </c>
      <c r="F36" t="s">
        <v>19</v>
      </c>
      <c r="G36" t="s">
        <v>19</v>
      </c>
      <c r="H36" t="s">
        <v>85</v>
      </c>
      <c r="I36" t="s">
        <v>196</v>
      </c>
      <c r="J36">
        <v>0</v>
      </c>
      <c r="K36" t="s">
        <v>87</v>
      </c>
      <c r="L36" t="s">
        <v>88</v>
      </c>
      <c r="M36" t="s">
        <v>89</v>
      </c>
      <c r="N36">
        <v>2</v>
      </c>
      <c r="O36" s="1">
        <v>44687.423148148147</v>
      </c>
      <c r="P36" s="1">
        <v>44687.426469907405</v>
      </c>
      <c r="Q36">
        <v>120</v>
      </c>
      <c r="R36">
        <v>167</v>
      </c>
      <c r="S36" t="b">
        <v>0</v>
      </c>
      <c r="T36" t="s">
        <v>90</v>
      </c>
      <c r="U36" t="b">
        <v>0</v>
      </c>
      <c r="V36" t="s">
        <v>100</v>
      </c>
      <c r="W36" s="1">
        <v>44687.424907407411</v>
      </c>
      <c r="X36">
        <v>141</v>
      </c>
      <c r="Y36">
        <v>0</v>
      </c>
      <c r="Z36">
        <v>0</v>
      </c>
      <c r="AA36">
        <v>0</v>
      </c>
      <c r="AB36">
        <v>9</v>
      </c>
      <c r="AC36">
        <v>0</v>
      </c>
      <c r="AD36">
        <v>0</v>
      </c>
      <c r="AE36">
        <v>0</v>
      </c>
      <c r="AF36">
        <v>0</v>
      </c>
      <c r="AG36">
        <v>0</v>
      </c>
      <c r="AH36" t="s">
        <v>106</v>
      </c>
      <c r="AI36" s="1">
        <v>44687.426469907405</v>
      </c>
      <c r="AJ36">
        <v>26</v>
      </c>
      <c r="AK36">
        <v>0</v>
      </c>
      <c r="AL36">
        <v>0</v>
      </c>
      <c r="AM36">
        <v>0</v>
      </c>
      <c r="AN36">
        <v>9</v>
      </c>
      <c r="AO36">
        <v>0</v>
      </c>
      <c r="AP36">
        <v>0</v>
      </c>
      <c r="AQ36">
        <v>0</v>
      </c>
      <c r="AR36">
        <v>0</v>
      </c>
      <c r="AS36">
        <v>0</v>
      </c>
      <c r="AT36" t="s">
        <v>90</v>
      </c>
      <c r="AU36" t="s">
        <v>90</v>
      </c>
      <c r="AV36" t="s">
        <v>90</v>
      </c>
      <c r="AW36" t="s">
        <v>90</v>
      </c>
      <c r="AX36" t="s">
        <v>90</v>
      </c>
      <c r="AY36" t="s">
        <v>90</v>
      </c>
      <c r="AZ36" t="s">
        <v>90</v>
      </c>
      <c r="BA36" t="s">
        <v>90</v>
      </c>
      <c r="BB36" t="s">
        <v>90</v>
      </c>
      <c r="BC36" t="s">
        <v>90</v>
      </c>
      <c r="BD36" t="s">
        <v>90</v>
      </c>
      <c r="BE36" t="s">
        <v>90</v>
      </c>
    </row>
    <row r="37" spans="1:57" hidden="1" x14ac:dyDescent="0.45">
      <c r="A37" t="s">
        <v>197</v>
      </c>
      <c r="B37" t="s">
        <v>82</v>
      </c>
      <c r="C37" t="s">
        <v>152</v>
      </c>
      <c r="D37" t="s">
        <v>84</v>
      </c>
      <c r="E37" s="2" t="str">
        <f>HYPERLINK("capsilon://?command=openfolder&amp;siteaddress=FAM.docvelocity-na8.net&amp;folderid=FX049F9BBB-885B-4539-F60A-6C992BB56693","FX220311282")</f>
        <v>FX220311282</v>
      </c>
      <c r="F37" t="s">
        <v>19</v>
      </c>
      <c r="G37" t="s">
        <v>19</v>
      </c>
      <c r="H37" t="s">
        <v>85</v>
      </c>
      <c r="I37" t="s">
        <v>198</v>
      </c>
      <c r="J37">
        <v>0</v>
      </c>
      <c r="K37" t="s">
        <v>87</v>
      </c>
      <c r="L37" t="s">
        <v>88</v>
      </c>
      <c r="M37" t="s">
        <v>89</v>
      </c>
      <c r="N37">
        <v>2</v>
      </c>
      <c r="O37" s="1">
        <v>44687.434513888889</v>
      </c>
      <c r="P37" s="1">
        <v>44687.437650462962</v>
      </c>
      <c r="Q37">
        <v>14</v>
      </c>
      <c r="R37">
        <v>257</v>
      </c>
      <c r="S37" t="b">
        <v>0</v>
      </c>
      <c r="T37" t="s">
        <v>90</v>
      </c>
      <c r="U37" t="b">
        <v>0</v>
      </c>
      <c r="V37" t="s">
        <v>100</v>
      </c>
      <c r="W37" s="1">
        <v>44687.435729166667</v>
      </c>
      <c r="X37">
        <v>97</v>
      </c>
      <c r="Y37">
        <v>0</v>
      </c>
      <c r="Z37">
        <v>0</v>
      </c>
      <c r="AA37">
        <v>0</v>
      </c>
      <c r="AB37">
        <v>52</v>
      </c>
      <c r="AC37">
        <v>0</v>
      </c>
      <c r="AD37">
        <v>0</v>
      </c>
      <c r="AE37">
        <v>0</v>
      </c>
      <c r="AF37">
        <v>0</v>
      </c>
      <c r="AG37">
        <v>0</v>
      </c>
      <c r="AH37" t="s">
        <v>106</v>
      </c>
      <c r="AI37" s="1">
        <v>44687.437650462962</v>
      </c>
      <c r="AJ37">
        <v>160</v>
      </c>
      <c r="AK37">
        <v>0</v>
      </c>
      <c r="AL37">
        <v>0</v>
      </c>
      <c r="AM37">
        <v>0</v>
      </c>
      <c r="AN37">
        <v>52</v>
      </c>
      <c r="AO37">
        <v>0</v>
      </c>
      <c r="AP37">
        <v>0</v>
      </c>
      <c r="AQ37">
        <v>0</v>
      </c>
      <c r="AR37">
        <v>0</v>
      </c>
      <c r="AS37">
        <v>0</v>
      </c>
      <c r="AT37" t="s">
        <v>90</v>
      </c>
      <c r="AU37" t="s">
        <v>90</v>
      </c>
      <c r="AV37" t="s">
        <v>90</v>
      </c>
      <c r="AW37" t="s">
        <v>90</v>
      </c>
      <c r="AX37" t="s">
        <v>90</v>
      </c>
      <c r="AY37" t="s">
        <v>90</v>
      </c>
      <c r="AZ37" t="s">
        <v>90</v>
      </c>
      <c r="BA37" t="s">
        <v>90</v>
      </c>
      <c r="BB37" t="s">
        <v>90</v>
      </c>
      <c r="BC37" t="s">
        <v>90</v>
      </c>
      <c r="BD37" t="s">
        <v>90</v>
      </c>
      <c r="BE37" t="s">
        <v>90</v>
      </c>
    </row>
    <row r="38" spans="1:57" hidden="1" x14ac:dyDescent="0.45">
      <c r="A38" t="s">
        <v>199</v>
      </c>
      <c r="B38" t="s">
        <v>82</v>
      </c>
      <c r="C38" t="s">
        <v>200</v>
      </c>
      <c r="D38" t="s">
        <v>84</v>
      </c>
      <c r="E38" s="2" t="str">
        <f>HYPERLINK("capsilon://?command=openfolder&amp;siteaddress=FAM.docvelocity-na8.net&amp;folderid=FX0EE6466D-A153-7E49-13DE-0C08C3194AFB","FX22047981")</f>
        <v>FX22047981</v>
      </c>
      <c r="F38" t="s">
        <v>19</v>
      </c>
      <c r="G38" t="s">
        <v>19</v>
      </c>
      <c r="H38" t="s">
        <v>85</v>
      </c>
      <c r="I38" t="s">
        <v>201</v>
      </c>
      <c r="J38">
        <v>143</v>
      </c>
      <c r="K38" t="s">
        <v>87</v>
      </c>
      <c r="L38" t="s">
        <v>88</v>
      </c>
      <c r="M38" t="s">
        <v>89</v>
      </c>
      <c r="N38">
        <v>2</v>
      </c>
      <c r="O38" s="1">
        <v>44687.494942129626</v>
      </c>
      <c r="P38" s="1">
        <v>44687.508657407408</v>
      </c>
      <c r="Q38">
        <v>103</v>
      </c>
      <c r="R38">
        <v>1082</v>
      </c>
      <c r="S38" t="b">
        <v>0</v>
      </c>
      <c r="T38" t="s">
        <v>90</v>
      </c>
      <c r="U38" t="b">
        <v>0</v>
      </c>
      <c r="V38" t="s">
        <v>145</v>
      </c>
      <c r="W38" s="1">
        <v>44687.503379629627</v>
      </c>
      <c r="X38">
        <v>706</v>
      </c>
      <c r="Y38">
        <v>119</v>
      </c>
      <c r="Z38">
        <v>0</v>
      </c>
      <c r="AA38">
        <v>119</v>
      </c>
      <c r="AB38">
        <v>0</v>
      </c>
      <c r="AC38">
        <v>7</v>
      </c>
      <c r="AD38">
        <v>24</v>
      </c>
      <c r="AE38">
        <v>0</v>
      </c>
      <c r="AF38">
        <v>0</v>
      </c>
      <c r="AG38">
        <v>0</v>
      </c>
      <c r="AH38" t="s">
        <v>106</v>
      </c>
      <c r="AI38" s="1">
        <v>44687.508657407408</v>
      </c>
      <c r="AJ38">
        <v>376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24</v>
      </c>
      <c r="AQ38">
        <v>0</v>
      </c>
      <c r="AR38">
        <v>0</v>
      </c>
      <c r="AS38">
        <v>0</v>
      </c>
      <c r="AT38" t="s">
        <v>90</v>
      </c>
      <c r="AU38" t="s">
        <v>90</v>
      </c>
      <c r="AV38" t="s">
        <v>90</v>
      </c>
      <c r="AW38" t="s">
        <v>90</v>
      </c>
      <c r="AX38" t="s">
        <v>90</v>
      </c>
      <c r="AY38" t="s">
        <v>90</v>
      </c>
      <c r="AZ38" t="s">
        <v>90</v>
      </c>
      <c r="BA38" t="s">
        <v>90</v>
      </c>
      <c r="BB38" t="s">
        <v>90</v>
      </c>
      <c r="BC38" t="s">
        <v>90</v>
      </c>
      <c r="BD38" t="s">
        <v>90</v>
      </c>
      <c r="BE38" t="s">
        <v>90</v>
      </c>
    </row>
    <row r="39" spans="1:57" hidden="1" x14ac:dyDescent="0.45">
      <c r="A39" t="s">
        <v>202</v>
      </c>
      <c r="B39" t="s">
        <v>82</v>
      </c>
      <c r="C39" t="s">
        <v>203</v>
      </c>
      <c r="D39" t="s">
        <v>84</v>
      </c>
      <c r="E39" s="2" t="str">
        <f>HYPERLINK("capsilon://?command=openfolder&amp;siteaddress=FAM.docvelocity-na8.net&amp;folderid=FXDC63B5F4-AD30-CB94-5AB5-D8F72C472F9D","FX220310904")</f>
        <v>FX220310904</v>
      </c>
      <c r="F39" t="s">
        <v>19</v>
      </c>
      <c r="G39" t="s">
        <v>19</v>
      </c>
      <c r="H39" t="s">
        <v>85</v>
      </c>
      <c r="I39" t="s">
        <v>204</v>
      </c>
      <c r="J39">
        <v>0</v>
      </c>
      <c r="K39" t="s">
        <v>87</v>
      </c>
      <c r="L39" t="s">
        <v>88</v>
      </c>
      <c r="M39" t="s">
        <v>89</v>
      </c>
      <c r="N39">
        <v>2</v>
      </c>
      <c r="O39" s="1">
        <v>44687.544861111113</v>
      </c>
      <c r="P39" s="1">
        <v>44687.572326388887</v>
      </c>
      <c r="Q39">
        <v>2226</v>
      </c>
      <c r="R39">
        <v>147</v>
      </c>
      <c r="S39" t="b">
        <v>0</v>
      </c>
      <c r="T39" t="s">
        <v>90</v>
      </c>
      <c r="U39" t="b">
        <v>0</v>
      </c>
      <c r="V39" t="s">
        <v>163</v>
      </c>
      <c r="W39" s="1">
        <v>44687.548356481479</v>
      </c>
      <c r="X39">
        <v>87</v>
      </c>
      <c r="Y39">
        <v>0</v>
      </c>
      <c r="Z39">
        <v>0</v>
      </c>
      <c r="AA39">
        <v>0</v>
      </c>
      <c r="AB39">
        <v>52</v>
      </c>
      <c r="AC39">
        <v>0</v>
      </c>
      <c r="AD39">
        <v>0</v>
      </c>
      <c r="AE39">
        <v>0</v>
      </c>
      <c r="AF39">
        <v>0</v>
      </c>
      <c r="AG39">
        <v>0</v>
      </c>
      <c r="AH39" t="s">
        <v>92</v>
      </c>
      <c r="AI39" s="1">
        <v>44687.572326388887</v>
      </c>
      <c r="AJ39">
        <v>21</v>
      </c>
      <c r="AK39">
        <v>0</v>
      </c>
      <c r="AL39">
        <v>0</v>
      </c>
      <c r="AM39">
        <v>0</v>
      </c>
      <c r="AN39">
        <v>52</v>
      </c>
      <c r="AO39">
        <v>0</v>
      </c>
      <c r="AP39">
        <v>0</v>
      </c>
      <c r="AQ39">
        <v>0</v>
      </c>
      <c r="AR39">
        <v>0</v>
      </c>
      <c r="AS39">
        <v>0</v>
      </c>
      <c r="AT39" t="s">
        <v>90</v>
      </c>
      <c r="AU39" t="s">
        <v>90</v>
      </c>
      <c r="AV39" t="s">
        <v>90</v>
      </c>
      <c r="AW39" t="s">
        <v>90</v>
      </c>
      <c r="AX39" t="s">
        <v>90</v>
      </c>
      <c r="AY39" t="s">
        <v>90</v>
      </c>
      <c r="AZ39" t="s">
        <v>90</v>
      </c>
      <c r="BA39" t="s">
        <v>90</v>
      </c>
      <c r="BB39" t="s">
        <v>90</v>
      </c>
      <c r="BC39" t="s">
        <v>90</v>
      </c>
      <c r="BD39" t="s">
        <v>90</v>
      </c>
      <c r="BE39" t="s">
        <v>90</v>
      </c>
    </row>
    <row r="40" spans="1:57" hidden="1" x14ac:dyDescent="0.45">
      <c r="A40" t="s">
        <v>205</v>
      </c>
      <c r="B40" t="s">
        <v>82</v>
      </c>
      <c r="C40" t="s">
        <v>206</v>
      </c>
      <c r="D40" t="s">
        <v>84</v>
      </c>
      <c r="E40" s="2" t="str">
        <f>HYPERLINK("capsilon://?command=openfolder&amp;siteaddress=FAM.docvelocity-na8.net&amp;folderid=FX16731EF8-DF7F-D020-AE2A-28F1695DE33B","FX22051423")</f>
        <v>FX22051423</v>
      </c>
      <c r="F40" t="s">
        <v>19</v>
      </c>
      <c r="G40" t="s">
        <v>19</v>
      </c>
      <c r="H40" t="s">
        <v>85</v>
      </c>
      <c r="I40" t="s">
        <v>207</v>
      </c>
      <c r="J40">
        <v>299</v>
      </c>
      <c r="K40" t="s">
        <v>87</v>
      </c>
      <c r="L40" t="s">
        <v>88</v>
      </c>
      <c r="M40" t="s">
        <v>89</v>
      </c>
      <c r="N40">
        <v>2</v>
      </c>
      <c r="O40" s="1">
        <v>44687.587905092594</v>
      </c>
      <c r="P40" s="1">
        <v>44687.610324074078</v>
      </c>
      <c r="Q40">
        <v>84</v>
      </c>
      <c r="R40">
        <v>1853</v>
      </c>
      <c r="S40" t="b">
        <v>0</v>
      </c>
      <c r="T40" t="s">
        <v>90</v>
      </c>
      <c r="U40" t="b">
        <v>0</v>
      </c>
      <c r="V40" t="s">
        <v>145</v>
      </c>
      <c r="W40" s="1">
        <v>44687.601053240738</v>
      </c>
      <c r="X40">
        <v>1105</v>
      </c>
      <c r="Y40">
        <v>206</v>
      </c>
      <c r="Z40">
        <v>0</v>
      </c>
      <c r="AA40">
        <v>206</v>
      </c>
      <c r="AB40">
        <v>82</v>
      </c>
      <c r="AC40">
        <v>45</v>
      </c>
      <c r="AD40">
        <v>93</v>
      </c>
      <c r="AE40">
        <v>0</v>
      </c>
      <c r="AF40">
        <v>0</v>
      </c>
      <c r="AG40">
        <v>0</v>
      </c>
      <c r="AH40" t="s">
        <v>92</v>
      </c>
      <c r="AI40" s="1">
        <v>44687.610324074078</v>
      </c>
      <c r="AJ40">
        <v>748</v>
      </c>
      <c r="AK40">
        <v>1</v>
      </c>
      <c r="AL40">
        <v>0</v>
      </c>
      <c r="AM40">
        <v>1</v>
      </c>
      <c r="AN40">
        <v>82</v>
      </c>
      <c r="AO40">
        <v>1</v>
      </c>
      <c r="AP40">
        <v>92</v>
      </c>
      <c r="AQ40">
        <v>0</v>
      </c>
      <c r="AR40">
        <v>0</v>
      </c>
      <c r="AS40">
        <v>0</v>
      </c>
      <c r="AT40" t="s">
        <v>90</v>
      </c>
      <c r="AU40" t="s">
        <v>90</v>
      </c>
      <c r="AV40" t="s">
        <v>90</v>
      </c>
      <c r="AW40" t="s">
        <v>90</v>
      </c>
      <c r="AX40" t="s">
        <v>90</v>
      </c>
      <c r="AY40" t="s">
        <v>90</v>
      </c>
      <c r="AZ40" t="s">
        <v>90</v>
      </c>
      <c r="BA40" t="s">
        <v>90</v>
      </c>
      <c r="BB40" t="s">
        <v>90</v>
      </c>
      <c r="BC40" t="s">
        <v>90</v>
      </c>
      <c r="BD40" t="s">
        <v>90</v>
      </c>
      <c r="BE40" t="s">
        <v>90</v>
      </c>
    </row>
    <row r="41" spans="1:57" hidden="1" x14ac:dyDescent="0.45">
      <c r="A41" t="s">
        <v>208</v>
      </c>
      <c r="B41" t="s">
        <v>82</v>
      </c>
      <c r="C41" t="s">
        <v>209</v>
      </c>
      <c r="D41" t="s">
        <v>84</v>
      </c>
      <c r="E41" s="2" t="str">
        <f>HYPERLINK("capsilon://?command=openfolder&amp;siteaddress=FAM.docvelocity-na8.net&amp;folderid=FX275B6F83-29F5-C8D7-B397-36393770B7AC","FX220112991")</f>
        <v>FX220112991</v>
      </c>
      <c r="F41" t="s">
        <v>19</v>
      </c>
      <c r="G41" t="s">
        <v>19</v>
      </c>
      <c r="H41" t="s">
        <v>85</v>
      </c>
      <c r="I41" t="s">
        <v>210</v>
      </c>
      <c r="J41">
        <v>28</v>
      </c>
      <c r="K41" t="s">
        <v>87</v>
      </c>
      <c r="L41" t="s">
        <v>88</v>
      </c>
      <c r="M41" t="s">
        <v>89</v>
      </c>
      <c r="N41">
        <v>2</v>
      </c>
      <c r="O41" s="1">
        <v>44687.592361111114</v>
      </c>
      <c r="P41" s="1">
        <v>44687.599386574075</v>
      </c>
      <c r="Q41">
        <v>281</v>
      </c>
      <c r="R41">
        <v>326</v>
      </c>
      <c r="S41" t="b">
        <v>0</v>
      </c>
      <c r="T41" t="s">
        <v>90</v>
      </c>
      <c r="U41" t="b">
        <v>0</v>
      </c>
      <c r="V41" t="s">
        <v>150</v>
      </c>
      <c r="W41" s="1">
        <v>44687.59516203704</v>
      </c>
      <c r="X41">
        <v>172</v>
      </c>
      <c r="Y41">
        <v>21</v>
      </c>
      <c r="Z41">
        <v>0</v>
      </c>
      <c r="AA41">
        <v>21</v>
      </c>
      <c r="AB41">
        <v>0</v>
      </c>
      <c r="AC41">
        <v>0</v>
      </c>
      <c r="AD41">
        <v>7</v>
      </c>
      <c r="AE41">
        <v>0</v>
      </c>
      <c r="AF41">
        <v>0</v>
      </c>
      <c r="AG41">
        <v>0</v>
      </c>
      <c r="AH41" t="s">
        <v>92</v>
      </c>
      <c r="AI41" s="1">
        <v>44687.599386574075</v>
      </c>
      <c r="AJ41">
        <v>154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7</v>
      </c>
      <c r="AQ41">
        <v>0</v>
      </c>
      <c r="AR41">
        <v>0</v>
      </c>
      <c r="AS41">
        <v>0</v>
      </c>
      <c r="AT41" t="s">
        <v>90</v>
      </c>
      <c r="AU41" t="s">
        <v>90</v>
      </c>
      <c r="AV41" t="s">
        <v>90</v>
      </c>
      <c r="AW41" t="s">
        <v>90</v>
      </c>
      <c r="AX41" t="s">
        <v>90</v>
      </c>
      <c r="AY41" t="s">
        <v>90</v>
      </c>
      <c r="AZ41" t="s">
        <v>90</v>
      </c>
      <c r="BA41" t="s">
        <v>90</v>
      </c>
      <c r="BB41" t="s">
        <v>90</v>
      </c>
      <c r="BC41" t="s">
        <v>90</v>
      </c>
      <c r="BD41" t="s">
        <v>90</v>
      </c>
      <c r="BE41" t="s">
        <v>90</v>
      </c>
    </row>
    <row r="42" spans="1:57" hidden="1" x14ac:dyDescent="0.45">
      <c r="A42" t="s">
        <v>211</v>
      </c>
      <c r="B42" t="s">
        <v>82</v>
      </c>
      <c r="C42" t="s">
        <v>212</v>
      </c>
      <c r="D42" t="s">
        <v>84</v>
      </c>
      <c r="E42" s="2" t="str">
        <f>HYPERLINK("capsilon://?command=openfolder&amp;siteaddress=FAM.docvelocity-na8.net&amp;folderid=FXE35C579E-9FD0-FC4C-D84B-2B0CD0077F54","FX22049894")</f>
        <v>FX22049894</v>
      </c>
      <c r="F42" t="s">
        <v>19</v>
      </c>
      <c r="G42" t="s">
        <v>19</v>
      </c>
      <c r="H42" t="s">
        <v>85</v>
      </c>
      <c r="I42" t="s">
        <v>213</v>
      </c>
      <c r="J42">
        <v>136</v>
      </c>
      <c r="K42" t="s">
        <v>87</v>
      </c>
      <c r="L42" t="s">
        <v>88</v>
      </c>
      <c r="M42" t="s">
        <v>89</v>
      </c>
      <c r="N42">
        <v>1</v>
      </c>
      <c r="O42" s="1">
        <v>44687.650324074071</v>
      </c>
      <c r="P42" s="1">
        <v>44687.656168981484</v>
      </c>
      <c r="Q42">
        <v>476</v>
      </c>
      <c r="R42">
        <v>29</v>
      </c>
      <c r="S42" t="b">
        <v>0</v>
      </c>
      <c r="T42" t="s">
        <v>90</v>
      </c>
      <c r="U42" t="b">
        <v>0</v>
      </c>
      <c r="V42" t="s">
        <v>141</v>
      </c>
      <c r="W42" s="1">
        <v>44687.656168981484</v>
      </c>
      <c r="X42">
        <v>13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136</v>
      </c>
      <c r="AE42">
        <v>0</v>
      </c>
      <c r="AF42">
        <v>0</v>
      </c>
      <c r="AG42">
        <v>3</v>
      </c>
      <c r="AH42" t="s">
        <v>90</v>
      </c>
      <c r="AI42" t="s">
        <v>90</v>
      </c>
      <c r="AJ42" t="s">
        <v>90</v>
      </c>
      <c r="AK42" t="s">
        <v>90</v>
      </c>
      <c r="AL42" t="s">
        <v>90</v>
      </c>
      <c r="AM42" t="s">
        <v>90</v>
      </c>
      <c r="AN42" t="s">
        <v>90</v>
      </c>
      <c r="AO42" t="s">
        <v>90</v>
      </c>
      <c r="AP42" t="s">
        <v>90</v>
      </c>
      <c r="AQ42" t="s">
        <v>90</v>
      </c>
      <c r="AR42" t="s">
        <v>90</v>
      </c>
      <c r="AS42" t="s">
        <v>90</v>
      </c>
      <c r="AT42" t="s">
        <v>90</v>
      </c>
      <c r="AU42" t="s">
        <v>90</v>
      </c>
      <c r="AV42" t="s">
        <v>90</v>
      </c>
      <c r="AW42" t="s">
        <v>90</v>
      </c>
      <c r="AX42" t="s">
        <v>90</v>
      </c>
      <c r="AY42" t="s">
        <v>90</v>
      </c>
      <c r="AZ42" t="s">
        <v>90</v>
      </c>
      <c r="BA42" t="s">
        <v>90</v>
      </c>
      <c r="BB42" t="s">
        <v>90</v>
      </c>
      <c r="BC42" t="s">
        <v>90</v>
      </c>
      <c r="BD42" t="s">
        <v>90</v>
      </c>
      <c r="BE42" t="s">
        <v>90</v>
      </c>
    </row>
    <row r="43" spans="1:57" hidden="1" x14ac:dyDescent="0.45">
      <c r="A43" t="s">
        <v>214</v>
      </c>
      <c r="B43" t="s">
        <v>82</v>
      </c>
      <c r="C43" t="s">
        <v>212</v>
      </c>
      <c r="D43" t="s">
        <v>84</v>
      </c>
      <c r="E43" s="2" t="str">
        <f>HYPERLINK("capsilon://?command=openfolder&amp;siteaddress=FAM.docvelocity-na8.net&amp;folderid=FXE35C579E-9FD0-FC4C-D84B-2B0CD0077F54","FX22049894")</f>
        <v>FX22049894</v>
      </c>
      <c r="F43" t="s">
        <v>19</v>
      </c>
      <c r="G43" t="s">
        <v>19</v>
      </c>
      <c r="H43" t="s">
        <v>85</v>
      </c>
      <c r="I43" t="s">
        <v>213</v>
      </c>
      <c r="J43">
        <v>160</v>
      </c>
      <c r="K43" t="s">
        <v>87</v>
      </c>
      <c r="L43" t="s">
        <v>88</v>
      </c>
      <c r="M43" t="s">
        <v>89</v>
      </c>
      <c r="N43">
        <v>2</v>
      </c>
      <c r="O43" s="1">
        <v>44687.657013888886</v>
      </c>
      <c r="P43" s="1">
        <v>44687.686562499999</v>
      </c>
      <c r="Q43">
        <v>1463</v>
      </c>
      <c r="R43">
        <v>1090</v>
      </c>
      <c r="S43" t="b">
        <v>0</v>
      </c>
      <c r="T43" t="s">
        <v>90</v>
      </c>
      <c r="U43" t="b">
        <v>1</v>
      </c>
      <c r="V43" t="s">
        <v>141</v>
      </c>
      <c r="W43" s="1">
        <v>44687.664884259262</v>
      </c>
      <c r="X43">
        <v>680</v>
      </c>
      <c r="Y43">
        <v>143</v>
      </c>
      <c r="Z43">
        <v>0</v>
      </c>
      <c r="AA43">
        <v>143</v>
      </c>
      <c r="AB43">
        <v>0</v>
      </c>
      <c r="AC43">
        <v>2</v>
      </c>
      <c r="AD43">
        <v>17</v>
      </c>
      <c r="AE43">
        <v>0</v>
      </c>
      <c r="AF43">
        <v>0</v>
      </c>
      <c r="AG43">
        <v>0</v>
      </c>
      <c r="AH43" t="s">
        <v>92</v>
      </c>
      <c r="AI43" s="1">
        <v>44687.686562499999</v>
      </c>
      <c r="AJ43">
        <v>410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17</v>
      </c>
      <c r="AQ43">
        <v>0</v>
      </c>
      <c r="AR43">
        <v>0</v>
      </c>
      <c r="AS43">
        <v>0</v>
      </c>
      <c r="AT43" t="s">
        <v>90</v>
      </c>
      <c r="AU43" t="s">
        <v>90</v>
      </c>
      <c r="AV43" t="s">
        <v>90</v>
      </c>
      <c r="AW43" t="s">
        <v>90</v>
      </c>
      <c r="AX43" t="s">
        <v>90</v>
      </c>
      <c r="AY43" t="s">
        <v>90</v>
      </c>
      <c r="AZ43" t="s">
        <v>90</v>
      </c>
      <c r="BA43" t="s">
        <v>90</v>
      </c>
      <c r="BB43" t="s">
        <v>90</v>
      </c>
      <c r="BC43" t="s">
        <v>90</v>
      </c>
      <c r="BD43" t="s">
        <v>90</v>
      </c>
      <c r="BE43" t="s">
        <v>90</v>
      </c>
    </row>
    <row r="44" spans="1:57" hidden="1" x14ac:dyDescent="0.45">
      <c r="A44" t="s">
        <v>215</v>
      </c>
      <c r="B44" t="s">
        <v>82</v>
      </c>
      <c r="C44" t="s">
        <v>115</v>
      </c>
      <c r="D44" t="s">
        <v>84</v>
      </c>
      <c r="E44" s="2" t="str">
        <f>HYPERLINK("capsilon://?command=openfolder&amp;siteaddress=FAM.docvelocity-na8.net&amp;folderid=FX96BD537E-E633-F0B5-1A53-E32053624DA7","FX22044480")</f>
        <v>FX22044480</v>
      </c>
      <c r="F44" t="s">
        <v>19</v>
      </c>
      <c r="G44" t="s">
        <v>19</v>
      </c>
      <c r="H44" t="s">
        <v>85</v>
      </c>
      <c r="I44" t="s">
        <v>216</v>
      </c>
      <c r="J44">
        <v>0</v>
      </c>
      <c r="K44" t="s">
        <v>87</v>
      </c>
      <c r="L44" t="s">
        <v>88</v>
      </c>
      <c r="M44" t="s">
        <v>89</v>
      </c>
      <c r="N44">
        <v>2</v>
      </c>
      <c r="O44" s="1">
        <v>44687.663414351853</v>
      </c>
      <c r="P44" s="1">
        <v>44687.687407407408</v>
      </c>
      <c r="Q44">
        <v>1787</v>
      </c>
      <c r="R44">
        <v>286</v>
      </c>
      <c r="S44" t="b">
        <v>0</v>
      </c>
      <c r="T44" t="s">
        <v>90</v>
      </c>
      <c r="U44" t="b">
        <v>0</v>
      </c>
      <c r="V44" t="s">
        <v>150</v>
      </c>
      <c r="W44" s="1">
        <v>44687.66609953704</v>
      </c>
      <c r="X44">
        <v>214</v>
      </c>
      <c r="Y44">
        <v>9</v>
      </c>
      <c r="Z44">
        <v>0</v>
      </c>
      <c r="AA44">
        <v>9</v>
      </c>
      <c r="AB44">
        <v>0</v>
      </c>
      <c r="AC44">
        <v>1</v>
      </c>
      <c r="AD44">
        <v>-9</v>
      </c>
      <c r="AE44">
        <v>0</v>
      </c>
      <c r="AF44">
        <v>0</v>
      </c>
      <c r="AG44">
        <v>0</v>
      </c>
      <c r="AH44" t="s">
        <v>92</v>
      </c>
      <c r="AI44" s="1">
        <v>44687.687407407408</v>
      </c>
      <c r="AJ44">
        <v>72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-9</v>
      </c>
      <c r="AQ44">
        <v>0</v>
      </c>
      <c r="AR44">
        <v>0</v>
      </c>
      <c r="AS44">
        <v>0</v>
      </c>
      <c r="AT44" t="s">
        <v>90</v>
      </c>
      <c r="AU44" t="s">
        <v>90</v>
      </c>
      <c r="AV44" t="s">
        <v>90</v>
      </c>
      <c r="AW44" t="s">
        <v>90</v>
      </c>
      <c r="AX44" t="s">
        <v>90</v>
      </c>
      <c r="AY44" t="s">
        <v>90</v>
      </c>
      <c r="AZ44" t="s">
        <v>90</v>
      </c>
      <c r="BA44" t="s">
        <v>90</v>
      </c>
      <c r="BB44" t="s">
        <v>90</v>
      </c>
      <c r="BC44" t="s">
        <v>90</v>
      </c>
      <c r="BD44" t="s">
        <v>90</v>
      </c>
      <c r="BE44" t="s">
        <v>90</v>
      </c>
    </row>
    <row r="45" spans="1:57" hidden="1" x14ac:dyDescent="0.45">
      <c r="A45" t="s">
        <v>217</v>
      </c>
      <c r="B45" t="s">
        <v>82</v>
      </c>
      <c r="C45" t="s">
        <v>212</v>
      </c>
      <c r="D45" t="s">
        <v>84</v>
      </c>
      <c r="E45" s="2" t="str">
        <f>HYPERLINK("capsilon://?command=openfolder&amp;siteaddress=FAM.docvelocity-na8.net&amp;folderid=FXE35C579E-9FD0-FC4C-D84B-2B0CD0077F54","FX22049894")</f>
        <v>FX22049894</v>
      </c>
      <c r="F45" t="s">
        <v>19</v>
      </c>
      <c r="G45" t="s">
        <v>19</v>
      </c>
      <c r="H45" t="s">
        <v>85</v>
      </c>
      <c r="I45" t="s">
        <v>218</v>
      </c>
      <c r="J45">
        <v>28</v>
      </c>
      <c r="K45" t="s">
        <v>87</v>
      </c>
      <c r="L45" t="s">
        <v>88</v>
      </c>
      <c r="M45" t="s">
        <v>89</v>
      </c>
      <c r="N45">
        <v>2</v>
      </c>
      <c r="O45" s="1">
        <v>44683.262615740743</v>
      </c>
      <c r="P45" s="1">
        <v>44683.274884259263</v>
      </c>
      <c r="Q45">
        <v>739</v>
      </c>
      <c r="R45">
        <v>321</v>
      </c>
      <c r="S45" t="b">
        <v>0</v>
      </c>
      <c r="T45" t="s">
        <v>90</v>
      </c>
      <c r="U45" t="b">
        <v>0</v>
      </c>
      <c r="V45" t="s">
        <v>131</v>
      </c>
      <c r="W45" s="1">
        <v>44683.272743055553</v>
      </c>
      <c r="X45">
        <v>149</v>
      </c>
      <c r="Y45">
        <v>21</v>
      </c>
      <c r="Z45">
        <v>0</v>
      </c>
      <c r="AA45">
        <v>21</v>
      </c>
      <c r="AB45">
        <v>0</v>
      </c>
      <c r="AC45">
        <v>0</v>
      </c>
      <c r="AD45">
        <v>7</v>
      </c>
      <c r="AE45">
        <v>0</v>
      </c>
      <c r="AF45">
        <v>0</v>
      </c>
      <c r="AG45">
        <v>0</v>
      </c>
      <c r="AH45" t="s">
        <v>106</v>
      </c>
      <c r="AI45" s="1">
        <v>44683.274884259263</v>
      </c>
      <c r="AJ45">
        <v>172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7</v>
      </c>
      <c r="AQ45">
        <v>0</v>
      </c>
      <c r="AR45">
        <v>0</v>
      </c>
      <c r="AS45">
        <v>0</v>
      </c>
      <c r="AT45" t="s">
        <v>90</v>
      </c>
      <c r="AU45" t="s">
        <v>90</v>
      </c>
      <c r="AV45" t="s">
        <v>90</v>
      </c>
      <c r="AW45" t="s">
        <v>90</v>
      </c>
      <c r="AX45" t="s">
        <v>90</v>
      </c>
      <c r="AY45" t="s">
        <v>90</v>
      </c>
      <c r="AZ45" t="s">
        <v>90</v>
      </c>
      <c r="BA45" t="s">
        <v>90</v>
      </c>
      <c r="BB45" t="s">
        <v>90</v>
      </c>
      <c r="BC45" t="s">
        <v>90</v>
      </c>
      <c r="BD45" t="s">
        <v>90</v>
      </c>
      <c r="BE45" t="s">
        <v>90</v>
      </c>
    </row>
    <row r="46" spans="1:57" hidden="1" x14ac:dyDescent="0.45">
      <c r="A46" t="s">
        <v>219</v>
      </c>
      <c r="B46" t="s">
        <v>82</v>
      </c>
      <c r="C46" t="s">
        <v>212</v>
      </c>
      <c r="D46" t="s">
        <v>84</v>
      </c>
      <c r="E46" s="2" t="str">
        <f>HYPERLINK("capsilon://?command=openfolder&amp;siteaddress=FAM.docvelocity-na8.net&amp;folderid=FXE35C579E-9FD0-FC4C-D84B-2B0CD0077F54","FX22049894")</f>
        <v>FX22049894</v>
      </c>
      <c r="F46" t="s">
        <v>19</v>
      </c>
      <c r="G46" t="s">
        <v>19</v>
      </c>
      <c r="H46" t="s">
        <v>85</v>
      </c>
      <c r="I46" t="s">
        <v>220</v>
      </c>
      <c r="J46">
        <v>66</v>
      </c>
      <c r="K46" t="s">
        <v>87</v>
      </c>
      <c r="L46" t="s">
        <v>88</v>
      </c>
      <c r="M46" t="s">
        <v>89</v>
      </c>
      <c r="N46">
        <v>2</v>
      </c>
      <c r="O46" s="1">
        <v>44690.289270833331</v>
      </c>
      <c r="P46" s="1">
        <v>44690.299062500002</v>
      </c>
      <c r="Q46">
        <v>304</v>
      </c>
      <c r="R46">
        <v>542</v>
      </c>
      <c r="S46" t="b">
        <v>0</v>
      </c>
      <c r="T46" t="s">
        <v>90</v>
      </c>
      <c r="U46" t="b">
        <v>0</v>
      </c>
      <c r="V46" t="s">
        <v>100</v>
      </c>
      <c r="W46" s="1">
        <v>44690.29546296296</v>
      </c>
      <c r="X46">
        <v>275</v>
      </c>
      <c r="Y46">
        <v>61</v>
      </c>
      <c r="Z46">
        <v>0</v>
      </c>
      <c r="AA46">
        <v>61</v>
      </c>
      <c r="AB46">
        <v>0</v>
      </c>
      <c r="AC46">
        <v>1</v>
      </c>
      <c r="AD46">
        <v>5</v>
      </c>
      <c r="AE46">
        <v>0</v>
      </c>
      <c r="AF46">
        <v>0</v>
      </c>
      <c r="AG46">
        <v>0</v>
      </c>
      <c r="AH46" t="s">
        <v>113</v>
      </c>
      <c r="AI46" s="1">
        <v>44690.299062500002</v>
      </c>
      <c r="AJ46">
        <v>267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5</v>
      </c>
      <c r="AQ46">
        <v>0</v>
      </c>
      <c r="AR46">
        <v>0</v>
      </c>
      <c r="AS46">
        <v>0</v>
      </c>
      <c r="AT46" t="s">
        <v>90</v>
      </c>
      <c r="AU46" t="s">
        <v>90</v>
      </c>
      <c r="AV46" t="s">
        <v>90</v>
      </c>
      <c r="AW46" t="s">
        <v>90</v>
      </c>
      <c r="AX46" t="s">
        <v>90</v>
      </c>
      <c r="AY46" t="s">
        <v>90</v>
      </c>
      <c r="AZ46" t="s">
        <v>90</v>
      </c>
      <c r="BA46" t="s">
        <v>90</v>
      </c>
      <c r="BB46" t="s">
        <v>90</v>
      </c>
      <c r="BC46" t="s">
        <v>90</v>
      </c>
      <c r="BD46" t="s">
        <v>90</v>
      </c>
      <c r="BE46" t="s">
        <v>90</v>
      </c>
    </row>
    <row r="47" spans="1:57" hidden="1" x14ac:dyDescent="0.45">
      <c r="A47" t="s">
        <v>221</v>
      </c>
      <c r="B47" t="s">
        <v>82</v>
      </c>
      <c r="C47" t="s">
        <v>222</v>
      </c>
      <c r="D47" t="s">
        <v>84</v>
      </c>
      <c r="E47" s="2" t="str">
        <f>HYPERLINK("capsilon://?command=openfolder&amp;siteaddress=FAM.docvelocity-na8.net&amp;folderid=FX8B28F8B6-C014-1E37-1A00-E0D027214AA1","FX220410565")</f>
        <v>FX220410565</v>
      </c>
      <c r="F47" t="s">
        <v>19</v>
      </c>
      <c r="G47" t="s">
        <v>19</v>
      </c>
      <c r="H47" t="s">
        <v>85</v>
      </c>
      <c r="I47" t="s">
        <v>223</v>
      </c>
      <c r="J47">
        <v>32</v>
      </c>
      <c r="K47" t="s">
        <v>87</v>
      </c>
      <c r="L47" t="s">
        <v>88</v>
      </c>
      <c r="M47" t="s">
        <v>89</v>
      </c>
      <c r="N47">
        <v>2</v>
      </c>
      <c r="O47" s="1">
        <v>44690.351180555554</v>
      </c>
      <c r="P47" s="1">
        <v>44690.355810185189</v>
      </c>
      <c r="Q47">
        <v>4</v>
      </c>
      <c r="R47">
        <v>396</v>
      </c>
      <c r="S47" t="b">
        <v>0</v>
      </c>
      <c r="T47" t="s">
        <v>90</v>
      </c>
      <c r="U47" t="b">
        <v>0</v>
      </c>
      <c r="V47" t="s">
        <v>100</v>
      </c>
      <c r="W47" s="1">
        <v>44690.35361111111</v>
      </c>
      <c r="X47">
        <v>207</v>
      </c>
      <c r="Y47">
        <v>27</v>
      </c>
      <c r="Z47">
        <v>0</v>
      </c>
      <c r="AA47">
        <v>27</v>
      </c>
      <c r="AB47">
        <v>0</v>
      </c>
      <c r="AC47">
        <v>1</v>
      </c>
      <c r="AD47">
        <v>5</v>
      </c>
      <c r="AE47">
        <v>0</v>
      </c>
      <c r="AF47">
        <v>0</v>
      </c>
      <c r="AG47">
        <v>0</v>
      </c>
      <c r="AH47" t="s">
        <v>113</v>
      </c>
      <c r="AI47" s="1">
        <v>44690.355810185189</v>
      </c>
      <c r="AJ47">
        <v>189</v>
      </c>
      <c r="AK47">
        <v>1</v>
      </c>
      <c r="AL47">
        <v>0</v>
      </c>
      <c r="AM47">
        <v>1</v>
      </c>
      <c r="AN47">
        <v>0</v>
      </c>
      <c r="AO47">
        <v>1</v>
      </c>
      <c r="AP47">
        <v>4</v>
      </c>
      <c r="AQ47">
        <v>0</v>
      </c>
      <c r="AR47">
        <v>0</v>
      </c>
      <c r="AS47">
        <v>0</v>
      </c>
      <c r="AT47" t="s">
        <v>90</v>
      </c>
      <c r="AU47" t="s">
        <v>90</v>
      </c>
      <c r="AV47" t="s">
        <v>90</v>
      </c>
      <c r="AW47" t="s">
        <v>90</v>
      </c>
      <c r="AX47" t="s">
        <v>90</v>
      </c>
      <c r="AY47" t="s">
        <v>90</v>
      </c>
      <c r="AZ47" t="s">
        <v>90</v>
      </c>
      <c r="BA47" t="s">
        <v>90</v>
      </c>
      <c r="BB47" t="s">
        <v>90</v>
      </c>
      <c r="BC47" t="s">
        <v>90</v>
      </c>
      <c r="BD47" t="s">
        <v>90</v>
      </c>
      <c r="BE47" t="s">
        <v>90</v>
      </c>
    </row>
    <row r="48" spans="1:57" hidden="1" x14ac:dyDescent="0.45">
      <c r="A48" t="s">
        <v>224</v>
      </c>
      <c r="B48" t="s">
        <v>82</v>
      </c>
      <c r="C48" t="s">
        <v>225</v>
      </c>
      <c r="D48" t="s">
        <v>84</v>
      </c>
      <c r="E48" s="2" t="str">
        <f>HYPERLINK("capsilon://?command=openfolder&amp;siteaddress=FAM.docvelocity-na8.net&amp;folderid=FXE38ECD06-6799-0C12-C936-794646D495ED","FX22051836")</f>
        <v>FX22051836</v>
      </c>
      <c r="F48" t="s">
        <v>19</v>
      </c>
      <c r="G48" t="s">
        <v>19</v>
      </c>
      <c r="H48" t="s">
        <v>85</v>
      </c>
      <c r="I48" t="s">
        <v>226</v>
      </c>
      <c r="J48">
        <v>190</v>
      </c>
      <c r="K48" t="s">
        <v>87</v>
      </c>
      <c r="L48" t="s">
        <v>88</v>
      </c>
      <c r="M48" t="s">
        <v>89</v>
      </c>
      <c r="N48">
        <v>2</v>
      </c>
      <c r="O48" s="1">
        <v>44690.368321759262</v>
      </c>
      <c r="P48" s="1">
        <v>44690.379780092589</v>
      </c>
      <c r="Q48">
        <v>157</v>
      </c>
      <c r="R48">
        <v>833</v>
      </c>
      <c r="S48" t="b">
        <v>0</v>
      </c>
      <c r="T48" t="s">
        <v>90</v>
      </c>
      <c r="U48" t="b">
        <v>0</v>
      </c>
      <c r="V48" t="s">
        <v>131</v>
      </c>
      <c r="W48" s="1">
        <v>44690.375833333332</v>
      </c>
      <c r="X48">
        <v>465</v>
      </c>
      <c r="Y48">
        <v>159</v>
      </c>
      <c r="Z48">
        <v>0</v>
      </c>
      <c r="AA48">
        <v>159</v>
      </c>
      <c r="AB48">
        <v>0</v>
      </c>
      <c r="AC48">
        <v>6</v>
      </c>
      <c r="AD48">
        <v>31</v>
      </c>
      <c r="AE48">
        <v>0</v>
      </c>
      <c r="AF48">
        <v>0</v>
      </c>
      <c r="AG48">
        <v>0</v>
      </c>
      <c r="AH48" t="s">
        <v>120</v>
      </c>
      <c r="AI48" s="1">
        <v>44690.379780092589</v>
      </c>
      <c r="AJ48">
        <v>340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31</v>
      </c>
      <c r="AQ48">
        <v>0</v>
      </c>
      <c r="AR48">
        <v>0</v>
      </c>
      <c r="AS48">
        <v>0</v>
      </c>
      <c r="AT48" t="s">
        <v>90</v>
      </c>
      <c r="AU48" t="s">
        <v>90</v>
      </c>
      <c r="AV48" t="s">
        <v>90</v>
      </c>
      <c r="AW48" t="s">
        <v>90</v>
      </c>
      <c r="AX48" t="s">
        <v>90</v>
      </c>
      <c r="AY48" t="s">
        <v>90</v>
      </c>
      <c r="AZ48" t="s">
        <v>90</v>
      </c>
      <c r="BA48" t="s">
        <v>90</v>
      </c>
      <c r="BB48" t="s">
        <v>90</v>
      </c>
      <c r="BC48" t="s">
        <v>90</v>
      </c>
      <c r="BD48" t="s">
        <v>90</v>
      </c>
      <c r="BE48" t="s">
        <v>90</v>
      </c>
    </row>
    <row r="49" spans="1:57" hidden="1" x14ac:dyDescent="0.45">
      <c r="A49" t="s">
        <v>227</v>
      </c>
      <c r="B49" t="s">
        <v>82</v>
      </c>
      <c r="C49" t="s">
        <v>228</v>
      </c>
      <c r="D49" t="s">
        <v>84</v>
      </c>
      <c r="E49" s="2" t="str">
        <f>HYPERLINK("capsilon://?command=openfolder&amp;siteaddress=FAM.docvelocity-na8.net&amp;folderid=FX3FD29769-0F2F-E32D-C77A-5579F3898136","FX22051801")</f>
        <v>FX22051801</v>
      </c>
      <c r="F49" t="s">
        <v>19</v>
      </c>
      <c r="G49" t="s">
        <v>19</v>
      </c>
      <c r="H49" t="s">
        <v>85</v>
      </c>
      <c r="I49" t="s">
        <v>229</v>
      </c>
      <c r="J49">
        <v>195</v>
      </c>
      <c r="K49" t="s">
        <v>87</v>
      </c>
      <c r="L49" t="s">
        <v>88</v>
      </c>
      <c r="M49" t="s">
        <v>89</v>
      </c>
      <c r="N49">
        <v>2</v>
      </c>
      <c r="O49" s="1">
        <v>44690.379884259259</v>
      </c>
      <c r="P49" s="1">
        <v>44690.394120370373</v>
      </c>
      <c r="Q49">
        <v>109</v>
      </c>
      <c r="R49">
        <v>1121</v>
      </c>
      <c r="S49" t="b">
        <v>0</v>
      </c>
      <c r="T49" t="s">
        <v>90</v>
      </c>
      <c r="U49" t="b">
        <v>0</v>
      </c>
      <c r="V49" t="s">
        <v>100</v>
      </c>
      <c r="W49" s="1">
        <v>44690.387314814812</v>
      </c>
      <c r="X49">
        <v>637</v>
      </c>
      <c r="Y49">
        <v>127</v>
      </c>
      <c r="Z49">
        <v>0</v>
      </c>
      <c r="AA49">
        <v>127</v>
      </c>
      <c r="AB49">
        <v>0</v>
      </c>
      <c r="AC49">
        <v>24</v>
      </c>
      <c r="AD49">
        <v>68</v>
      </c>
      <c r="AE49">
        <v>0</v>
      </c>
      <c r="AF49">
        <v>0</v>
      </c>
      <c r="AG49">
        <v>0</v>
      </c>
      <c r="AH49" t="s">
        <v>120</v>
      </c>
      <c r="AI49" s="1">
        <v>44690.394120370373</v>
      </c>
      <c r="AJ49">
        <v>107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68</v>
      </c>
      <c r="AQ49">
        <v>0</v>
      </c>
      <c r="AR49">
        <v>0</v>
      </c>
      <c r="AS49">
        <v>0</v>
      </c>
      <c r="AT49" t="s">
        <v>90</v>
      </c>
      <c r="AU49" t="s">
        <v>90</v>
      </c>
      <c r="AV49" t="s">
        <v>90</v>
      </c>
      <c r="AW49" t="s">
        <v>90</v>
      </c>
      <c r="AX49" t="s">
        <v>90</v>
      </c>
      <c r="AY49" t="s">
        <v>90</v>
      </c>
      <c r="AZ49" t="s">
        <v>90</v>
      </c>
      <c r="BA49" t="s">
        <v>90</v>
      </c>
      <c r="BB49" t="s">
        <v>90</v>
      </c>
      <c r="BC49" t="s">
        <v>90</v>
      </c>
      <c r="BD49" t="s">
        <v>90</v>
      </c>
      <c r="BE49" t="s">
        <v>90</v>
      </c>
    </row>
    <row r="50" spans="1:57" hidden="1" x14ac:dyDescent="0.45">
      <c r="A50" t="s">
        <v>230</v>
      </c>
      <c r="B50" t="s">
        <v>82</v>
      </c>
      <c r="C50" t="s">
        <v>231</v>
      </c>
      <c r="D50" t="s">
        <v>84</v>
      </c>
      <c r="E50" s="2" t="str">
        <f>HYPERLINK("capsilon://?command=openfolder&amp;siteaddress=FAM.docvelocity-na8.net&amp;folderid=FXB5F00D77-7CE2-C663-B879-9132EBD17970","FX22049469")</f>
        <v>FX22049469</v>
      </c>
      <c r="F50" t="s">
        <v>19</v>
      </c>
      <c r="G50" t="s">
        <v>19</v>
      </c>
      <c r="H50" t="s">
        <v>85</v>
      </c>
      <c r="I50" t="s">
        <v>232</v>
      </c>
      <c r="J50">
        <v>0</v>
      </c>
      <c r="K50" t="s">
        <v>87</v>
      </c>
      <c r="L50" t="s">
        <v>88</v>
      </c>
      <c r="M50" t="s">
        <v>89</v>
      </c>
      <c r="N50">
        <v>2</v>
      </c>
      <c r="O50" s="1">
        <v>44690.384884259256</v>
      </c>
      <c r="P50" s="1">
        <v>44690.387384259258</v>
      </c>
      <c r="Q50">
        <v>38</v>
      </c>
      <c r="R50">
        <v>178</v>
      </c>
      <c r="S50" t="b">
        <v>0</v>
      </c>
      <c r="T50" t="s">
        <v>90</v>
      </c>
      <c r="U50" t="b">
        <v>0</v>
      </c>
      <c r="V50" t="s">
        <v>131</v>
      </c>
      <c r="W50" s="1">
        <v>44690.386041666665</v>
      </c>
      <c r="X50">
        <v>87</v>
      </c>
      <c r="Y50">
        <v>9</v>
      </c>
      <c r="Z50">
        <v>0</v>
      </c>
      <c r="AA50">
        <v>9</v>
      </c>
      <c r="AB50">
        <v>0</v>
      </c>
      <c r="AC50">
        <v>2</v>
      </c>
      <c r="AD50">
        <v>-9</v>
      </c>
      <c r="AE50">
        <v>0</v>
      </c>
      <c r="AF50">
        <v>0</v>
      </c>
      <c r="AG50">
        <v>0</v>
      </c>
      <c r="AH50" t="s">
        <v>120</v>
      </c>
      <c r="AI50" s="1">
        <v>44690.387384259258</v>
      </c>
      <c r="AJ50">
        <v>91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-9</v>
      </c>
      <c r="AQ50">
        <v>0</v>
      </c>
      <c r="AR50">
        <v>0</v>
      </c>
      <c r="AS50">
        <v>0</v>
      </c>
      <c r="AT50" t="s">
        <v>90</v>
      </c>
      <c r="AU50" t="s">
        <v>90</v>
      </c>
      <c r="AV50" t="s">
        <v>90</v>
      </c>
      <c r="AW50" t="s">
        <v>90</v>
      </c>
      <c r="AX50" t="s">
        <v>90</v>
      </c>
      <c r="AY50" t="s">
        <v>90</v>
      </c>
      <c r="AZ50" t="s">
        <v>90</v>
      </c>
      <c r="BA50" t="s">
        <v>90</v>
      </c>
      <c r="BB50" t="s">
        <v>90</v>
      </c>
      <c r="BC50" t="s">
        <v>90</v>
      </c>
      <c r="BD50" t="s">
        <v>90</v>
      </c>
      <c r="BE50" t="s">
        <v>90</v>
      </c>
    </row>
    <row r="51" spans="1:57" hidden="1" x14ac:dyDescent="0.45">
      <c r="A51" t="s">
        <v>233</v>
      </c>
      <c r="B51" t="s">
        <v>82</v>
      </c>
      <c r="C51" t="s">
        <v>118</v>
      </c>
      <c r="D51" t="s">
        <v>84</v>
      </c>
      <c r="E51" s="2" t="str">
        <f>HYPERLINK("capsilon://?command=openfolder&amp;siteaddress=FAM.docvelocity-na8.net&amp;folderid=FX89182E96-A34D-A0E6-25C8-BF5D9D29315C","FX22044555")</f>
        <v>FX22044555</v>
      </c>
      <c r="F51" t="s">
        <v>19</v>
      </c>
      <c r="G51" t="s">
        <v>19</v>
      </c>
      <c r="H51" t="s">
        <v>85</v>
      </c>
      <c r="I51" t="s">
        <v>234</v>
      </c>
      <c r="J51">
        <v>28</v>
      </c>
      <c r="K51" t="s">
        <v>87</v>
      </c>
      <c r="L51" t="s">
        <v>88</v>
      </c>
      <c r="M51" t="s">
        <v>89</v>
      </c>
      <c r="N51">
        <v>2</v>
      </c>
      <c r="O51" s="1">
        <v>44690.398923611108</v>
      </c>
      <c r="P51" s="1">
        <v>44690.402361111112</v>
      </c>
      <c r="Q51">
        <v>75</v>
      </c>
      <c r="R51">
        <v>222</v>
      </c>
      <c r="S51" t="b">
        <v>0</v>
      </c>
      <c r="T51" t="s">
        <v>90</v>
      </c>
      <c r="U51" t="b">
        <v>0</v>
      </c>
      <c r="V51" t="s">
        <v>100</v>
      </c>
      <c r="W51" s="1">
        <v>44690.401122685187</v>
      </c>
      <c r="X51">
        <v>116</v>
      </c>
      <c r="Y51">
        <v>21</v>
      </c>
      <c r="Z51">
        <v>0</v>
      </c>
      <c r="AA51">
        <v>21</v>
      </c>
      <c r="AB51">
        <v>0</v>
      </c>
      <c r="AC51">
        <v>0</v>
      </c>
      <c r="AD51">
        <v>7</v>
      </c>
      <c r="AE51">
        <v>0</v>
      </c>
      <c r="AF51">
        <v>0</v>
      </c>
      <c r="AG51">
        <v>0</v>
      </c>
      <c r="AH51" t="s">
        <v>120</v>
      </c>
      <c r="AI51" s="1">
        <v>44690.402361111112</v>
      </c>
      <c r="AJ51">
        <v>106</v>
      </c>
      <c r="AK51">
        <v>1</v>
      </c>
      <c r="AL51">
        <v>0</v>
      </c>
      <c r="AM51">
        <v>1</v>
      </c>
      <c r="AN51">
        <v>0</v>
      </c>
      <c r="AO51">
        <v>0</v>
      </c>
      <c r="AP51">
        <v>6</v>
      </c>
      <c r="AQ51">
        <v>0</v>
      </c>
      <c r="AR51">
        <v>0</v>
      </c>
      <c r="AS51">
        <v>0</v>
      </c>
      <c r="AT51" t="s">
        <v>90</v>
      </c>
      <c r="AU51" t="s">
        <v>90</v>
      </c>
      <c r="AV51" t="s">
        <v>90</v>
      </c>
      <c r="AW51" t="s">
        <v>90</v>
      </c>
      <c r="AX51" t="s">
        <v>90</v>
      </c>
      <c r="AY51" t="s">
        <v>90</v>
      </c>
      <c r="AZ51" t="s">
        <v>90</v>
      </c>
      <c r="BA51" t="s">
        <v>90</v>
      </c>
      <c r="BB51" t="s">
        <v>90</v>
      </c>
      <c r="BC51" t="s">
        <v>90</v>
      </c>
      <c r="BD51" t="s">
        <v>90</v>
      </c>
      <c r="BE51" t="s">
        <v>90</v>
      </c>
    </row>
    <row r="52" spans="1:57" hidden="1" x14ac:dyDescent="0.45">
      <c r="A52" t="s">
        <v>235</v>
      </c>
      <c r="B52" t="s">
        <v>82</v>
      </c>
      <c r="C52" t="s">
        <v>128</v>
      </c>
      <c r="D52" t="s">
        <v>84</v>
      </c>
      <c r="E52" s="2" t="str">
        <f>HYPERLINK("capsilon://?command=openfolder&amp;siteaddress=FAM.docvelocity-na8.net&amp;folderid=FX4B96547E-5CCC-375E-AE89-12C05D251D61","FX220311446")</f>
        <v>FX220311446</v>
      </c>
      <c r="F52" t="s">
        <v>19</v>
      </c>
      <c r="G52" t="s">
        <v>19</v>
      </c>
      <c r="H52" t="s">
        <v>85</v>
      </c>
      <c r="I52" t="s">
        <v>236</v>
      </c>
      <c r="J52">
        <v>184</v>
      </c>
      <c r="K52" t="s">
        <v>87</v>
      </c>
      <c r="L52" t="s">
        <v>88</v>
      </c>
      <c r="M52" t="s">
        <v>89</v>
      </c>
      <c r="N52">
        <v>2</v>
      </c>
      <c r="O52" s="1">
        <v>44690.466944444444</v>
      </c>
      <c r="P52" s="1">
        <v>44690.502349537041</v>
      </c>
      <c r="Q52">
        <v>993</v>
      </c>
      <c r="R52">
        <v>2066</v>
      </c>
      <c r="S52" t="b">
        <v>0</v>
      </c>
      <c r="T52" t="s">
        <v>90</v>
      </c>
      <c r="U52" t="b">
        <v>0</v>
      </c>
      <c r="V52" t="s">
        <v>163</v>
      </c>
      <c r="W52" s="1">
        <v>44690.49664351852</v>
      </c>
      <c r="X52">
        <v>1428</v>
      </c>
      <c r="Y52">
        <v>166</v>
      </c>
      <c r="Z52">
        <v>0</v>
      </c>
      <c r="AA52">
        <v>166</v>
      </c>
      <c r="AB52">
        <v>0</v>
      </c>
      <c r="AC52">
        <v>126</v>
      </c>
      <c r="AD52">
        <v>18</v>
      </c>
      <c r="AE52">
        <v>0</v>
      </c>
      <c r="AF52">
        <v>0</v>
      </c>
      <c r="AG52">
        <v>0</v>
      </c>
      <c r="AH52" t="s">
        <v>146</v>
      </c>
      <c r="AI52" s="1">
        <v>44690.502349537041</v>
      </c>
      <c r="AJ52">
        <v>479</v>
      </c>
      <c r="AK52">
        <v>15</v>
      </c>
      <c r="AL52">
        <v>0</v>
      </c>
      <c r="AM52">
        <v>15</v>
      </c>
      <c r="AN52">
        <v>0</v>
      </c>
      <c r="AO52">
        <v>15</v>
      </c>
      <c r="AP52">
        <v>3</v>
      </c>
      <c r="AQ52">
        <v>0</v>
      </c>
      <c r="AR52">
        <v>0</v>
      </c>
      <c r="AS52">
        <v>0</v>
      </c>
      <c r="AT52" t="s">
        <v>90</v>
      </c>
      <c r="AU52" t="s">
        <v>90</v>
      </c>
      <c r="AV52" t="s">
        <v>90</v>
      </c>
      <c r="AW52" t="s">
        <v>90</v>
      </c>
      <c r="AX52" t="s">
        <v>90</v>
      </c>
      <c r="AY52" t="s">
        <v>90</v>
      </c>
      <c r="AZ52" t="s">
        <v>90</v>
      </c>
      <c r="BA52" t="s">
        <v>90</v>
      </c>
      <c r="BB52" t="s">
        <v>90</v>
      </c>
      <c r="BC52" t="s">
        <v>90</v>
      </c>
      <c r="BD52" t="s">
        <v>90</v>
      </c>
      <c r="BE52" t="s">
        <v>90</v>
      </c>
    </row>
    <row r="53" spans="1:57" hidden="1" x14ac:dyDescent="0.45">
      <c r="A53" t="s">
        <v>237</v>
      </c>
      <c r="B53" t="s">
        <v>82</v>
      </c>
      <c r="C53" t="s">
        <v>148</v>
      </c>
      <c r="D53" t="s">
        <v>84</v>
      </c>
      <c r="E53" s="2" t="str">
        <f>HYPERLINK("capsilon://?command=openfolder&amp;siteaddress=FAM.docvelocity-na8.net&amp;folderid=FX91D6F3FD-F3B5-EF30-077C-0409D36A7255","FX22046103")</f>
        <v>FX22046103</v>
      </c>
      <c r="F53" t="s">
        <v>19</v>
      </c>
      <c r="G53" t="s">
        <v>19</v>
      </c>
      <c r="H53" t="s">
        <v>85</v>
      </c>
      <c r="I53" t="s">
        <v>238</v>
      </c>
      <c r="J53">
        <v>120</v>
      </c>
      <c r="K53" t="s">
        <v>87</v>
      </c>
      <c r="L53" t="s">
        <v>88</v>
      </c>
      <c r="M53" t="s">
        <v>89</v>
      </c>
      <c r="N53">
        <v>2</v>
      </c>
      <c r="O53" s="1">
        <v>44690.484780092593</v>
      </c>
      <c r="P53" s="1">
        <v>44690.489490740743</v>
      </c>
      <c r="Q53">
        <v>233</v>
      </c>
      <c r="R53">
        <v>174</v>
      </c>
      <c r="S53" t="b">
        <v>0</v>
      </c>
      <c r="T53" t="s">
        <v>90</v>
      </c>
      <c r="U53" t="b">
        <v>0</v>
      </c>
      <c r="V53" t="s">
        <v>141</v>
      </c>
      <c r="W53" s="1">
        <v>44690.489039351851</v>
      </c>
      <c r="X53">
        <v>140</v>
      </c>
      <c r="Y53">
        <v>0</v>
      </c>
      <c r="Z53">
        <v>0</v>
      </c>
      <c r="AA53">
        <v>0</v>
      </c>
      <c r="AB53">
        <v>115</v>
      </c>
      <c r="AC53">
        <v>0</v>
      </c>
      <c r="AD53">
        <v>120</v>
      </c>
      <c r="AE53">
        <v>0</v>
      </c>
      <c r="AF53">
        <v>0</v>
      </c>
      <c r="AG53">
        <v>0</v>
      </c>
      <c r="AH53" t="s">
        <v>146</v>
      </c>
      <c r="AI53" s="1">
        <v>44690.489490740743</v>
      </c>
      <c r="AJ53">
        <v>34</v>
      </c>
      <c r="AK53">
        <v>0</v>
      </c>
      <c r="AL53">
        <v>0</v>
      </c>
      <c r="AM53">
        <v>0</v>
      </c>
      <c r="AN53">
        <v>115</v>
      </c>
      <c r="AO53">
        <v>0</v>
      </c>
      <c r="AP53">
        <v>120</v>
      </c>
      <c r="AQ53">
        <v>0</v>
      </c>
      <c r="AR53">
        <v>0</v>
      </c>
      <c r="AS53">
        <v>0</v>
      </c>
      <c r="AT53" t="s">
        <v>90</v>
      </c>
      <c r="AU53" t="s">
        <v>90</v>
      </c>
      <c r="AV53" t="s">
        <v>90</v>
      </c>
      <c r="AW53" t="s">
        <v>90</v>
      </c>
      <c r="AX53" t="s">
        <v>90</v>
      </c>
      <c r="AY53" t="s">
        <v>90</v>
      </c>
      <c r="AZ53" t="s">
        <v>90</v>
      </c>
      <c r="BA53" t="s">
        <v>90</v>
      </c>
      <c r="BB53" t="s">
        <v>90</v>
      </c>
      <c r="BC53" t="s">
        <v>90</v>
      </c>
      <c r="BD53" t="s">
        <v>90</v>
      </c>
      <c r="BE53" t="s">
        <v>90</v>
      </c>
    </row>
    <row r="54" spans="1:57" hidden="1" x14ac:dyDescent="0.45">
      <c r="A54" t="s">
        <v>239</v>
      </c>
      <c r="B54" t="s">
        <v>82</v>
      </c>
      <c r="C54" t="s">
        <v>209</v>
      </c>
      <c r="D54" t="s">
        <v>84</v>
      </c>
      <c r="E54" s="2" t="str">
        <f>HYPERLINK("capsilon://?command=openfolder&amp;siteaddress=FAM.docvelocity-na8.net&amp;folderid=FX275B6F83-29F5-C8D7-B397-36393770B7AC","FX220112991")</f>
        <v>FX220112991</v>
      </c>
      <c r="F54" t="s">
        <v>19</v>
      </c>
      <c r="G54" t="s">
        <v>19</v>
      </c>
      <c r="H54" t="s">
        <v>85</v>
      </c>
      <c r="I54" t="s">
        <v>240</v>
      </c>
      <c r="J54">
        <v>580</v>
      </c>
      <c r="K54" t="s">
        <v>87</v>
      </c>
      <c r="L54" t="s">
        <v>88</v>
      </c>
      <c r="M54" t="s">
        <v>89</v>
      </c>
      <c r="N54">
        <v>2</v>
      </c>
      <c r="O54" s="1">
        <v>44683.600671296299</v>
      </c>
      <c r="P54" s="1">
        <v>44683.643553240741</v>
      </c>
      <c r="Q54">
        <v>610</v>
      </c>
      <c r="R54">
        <v>3095</v>
      </c>
      <c r="S54" t="b">
        <v>0</v>
      </c>
      <c r="T54" t="s">
        <v>90</v>
      </c>
      <c r="U54" t="b">
        <v>0</v>
      </c>
      <c r="V54" t="s">
        <v>241</v>
      </c>
      <c r="W54" s="1">
        <v>44683.615266203706</v>
      </c>
      <c r="X54">
        <v>1160</v>
      </c>
      <c r="Y54">
        <v>430</v>
      </c>
      <c r="Z54">
        <v>0</v>
      </c>
      <c r="AA54">
        <v>430</v>
      </c>
      <c r="AB54">
        <v>64</v>
      </c>
      <c r="AC54">
        <v>35</v>
      </c>
      <c r="AD54">
        <v>150</v>
      </c>
      <c r="AE54">
        <v>0</v>
      </c>
      <c r="AF54">
        <v>0</v>
      </c>
      <c r="AG54">
        <v>0</v>
      </c>
      <c r="AH54" t="s">
        <v>92</v>
      </c>
      <c r="AI54" s="1">
        <v>44683.643553240741</v>
      </c>
      <c r="AJ54">
        <v>1902</v>
      </c>
      <c r="AK54">
        <v>0</v>
      </c>
      <c r="AL54">
        <v>0</v>
      </c>
      <c r="AM54">
        <v>0</v>
      </c>
      <c r="AN54">
        <v>64</v>
      </c>
      <c r="AO54">
        <v>0</v>
      </c>
      <c r="AP54">
        <v>150</v>
      </c>
      <c r="AQ54">
        <v>0</v>
      </c>
      <c r="AR54">
        <v>0</v>
      </c>
      <c r="AS54">
        <v>0</v>
      </c>
      <c r="AT54" t="s">
        <v>90</v>
      </c>
      <c r="AU54" t="s">
        <v>90</v>
      </c>
      <c r="AV54" t="s">
        <v>90</v>
      </c>
      <c r="AW54" t="s">
        <v>90</v>
      </c>
      <c r="AX54" t="s">
        <v>90</v>
      </c>
      <c r="AY54" t="s">
        <v>90</v>
      </c>
      <c r="AZ54" t="s">
        <v>90</v>
      </c>
      <c r="BA54" t="s">
        <v>90</v>
      </c>
      <c r="BB54" t="s">
        <v>90</v>
      </c>
      <c r="BC54" t="s">
        <v>90</v>
      </c>
      <c r="BD54" t="s">
        <v>90</v>
      </c>
      <c r="BE54" t="s">
        <v>90</v>
      </c>
    </row>
    <row r="55" spans="1:57" hidden="1" x14ac:dyDescent="0.45">
      <c r="A55" t="s">
        <v>242</v>
      </c>
      <c r="B55" t="s">
        <v>82</v>
      </c>
      <c r="C55" t="s">
        <v>243</v>
      </c>
      <c r="D55" t="s">
        <v>84</v>
      </c>
      <c r="E55" s="2" t="str">
        <f>HYPERLINK("capsilon://?command=openfolder&amp;siteaddress=FAM.docvelocity-na8.net&amp;folderid=FX334A6E62-54E6-61FB-D776-130853B7FB5E","FX22045140")</f>
        <v>FX22045140</v>
      </c>
      <c r="F55" t="s">
        <v>19</v>
      </c>
      <c r="G55" t="s">
        <v>19</v>
      </c>
      <c r="H55" t="s">
        <v>85</v>
      </c>
      <c r="I55" t="s">
        <v>244</v>
      </c>
      <c r="J55">
        <v>524</v>
      </c>
      <c r="K55" t="s">
        <v>87</v>
      </c>
      <c r="L55" t="s">
        <v>88</v>
      </c>
      <c r="M55" t="s">
        <v>89</v>
      </c>
      <c r="N55">
        <v>2</v>
      </c>
      <c r="O55" s="1">
        <v>44690.504282407404</v>
      </c>
      <c r="P55" s="1">
        <v>44690.573946759258</v>
      </c>
      <c r="Q55">
        <v>2420</v>
      </c>
      <c r="R55">
        <v>3599</v>
      </c>
      <c r="S55" t="b">
        <v>0</v>
      </c>
      <c r="T55" t="s">
        <v>90</v>
      </c>
      <c r="U55" t="b">
        <v>0</v>
      </c>
      <c r="V55" t="s">
        <v>145</v>
      </c>
      <c r="W55" s="1">
        <v>44690.52134259259</v>
      </c>
      <c r="X55">
        <v>1447</v>
      </c>
      <c r="Y55">
        <v>453</v>
      </c>
      <c r="Z55">
        <v>0</v>
      </c>
      <c r="AA55">
        <v>453</v>
      </c>
      <c r="AB55">
        <v>0</v>
      </c>
      <c r="AC55">
        <v>42</v>
      </c>
      <c r="AD55">
        <v>71</v>
      </c>
      <c r="AE55">
        <v>0</v>
      </c>
      <c r="AF55">
        <v>0</v>
      </c>
      <c r="AG55">
        <v>0</v>
      </c>
      <c r="AH55" t="s">
        <v>92</v>
      </c>
      <c r="AI55" s="1">
        <v>44690.573946759258</v>
      </c>
      <c r="AJ55">
        <v>654</v>
      </c>
      <c r="AK55">
        <v>2</v>
      </c>
      <c r="AL55">
        <v>0</v>
      </c>
      <c r="AM55">
        <v>2</v>
      </c>
      <c r="AN55">
        <v>0</v>
      </c>
      <c r="AO55">
        <v>0</v>
      </c>
      <c r="AP55">
        <v>69</v>
      </c>
      <c r="AQ55">
        <v>0</v>
      </c>
      <c r="AR55">
        <v>0</v>
      </c>
      <c r="AS55">
        <v>0</v>
      </c>
      <c r="AT55" t="s">
        <v>90</v>
      </c>
      <c r="AU55" t="s">
        <v>90</v>
      </c>
      <c r="AV55" t="s">
        <v>90</v>
      </c>
      <c r="AW55" t="s">
        <v>90</v>
      </c>
      <c r="AX55" t="s">
        <v>90</v>
      </c>
      <c r="AY55" t="s">
        <v>90</v>
      </c>
      <c r="AZ55" t="s">
        <v>90</v>
      </c>
      <c r="BA55" t="s">
        <v>90</v>
      </c>
      <c r="BB55" t="s">
        <v>90</v>
      </c>
      <c r="BC55" t="s">
        <v>90</v>
      </c>
      <c r="BD55" t="s">
        <v>90</v>
      </c>
      <c r="BE55" t="s">
        <v>90</v>
      </c>
    </row>
    <row r="56" spans="1:57" hidden="1" x14ac:dyDescent="0.45">
      <c r="A56" t="s">
        <v>245</v>
      </c>
      <c r="B56" t="s">
        <v>82</v>
      </c>
      <c r="C56" t="s">
        <v>246</v>
      </c>
      <c r="D56" t="s">
        <v>84</v>
      </c>
      <c r="E56" s="2" t="str">
        <f>HYPERLINK("capsilon://?command=openfolder&amp;siteaddress=FAM.docvelocity-na8.net&amp;folderid=FX9948C7FC-CC33-DF8B-0822-5462EB2B416C","FX220312441")</f>
        <v>FX220312441</v>
      </c>
      <c r="F56" t="s">
        <v>19</v>
      </c>
      <c r="G56" t="s">
        <v>19</v>
      </c>
      <c r="H56" t="s">
        <v>85</v>
      </c>
      <c r="I56" t="s">
        <v>247</v>
      </c>
      <c r="J56">
        <v>440</v>
      </c>
      <c r="K56" t="s">
        <v>87</v>
      </c>
      <c r="L56" t="s">
        <v>88</v>
      </c>
      <c r="M56" t="s">
        <v>89</v>
      </c>
      <c r="N56">
        <v>2</v>
      </c>
      <c r="O56" s="1">
        <v>44690.5309375</v>
      </c>
      <c r="P56" s="1">
        <v>44690.589837962965</v>
      </c>
      <c r="Q56">
        <v>1727</v>
      </c>
      <c r="R56">
        <v>3362</v>
      </c>
      <c r="S56" t="b">
        <v>0</v>
      </c>
      <c r="T56" t="s">
        <v>90</v>
      </c>
      <c r="U56" t="b">
        <v>0</v>
      </c>
      <c r="V56" t="s">
        <v>163</v>
      </c>
      <c r="W56" s="1">
        <v>44690.572835648149</v>
      </c>
      <c r="X56">
        <v>1916</v>
      </c>
      <c r="Y56">
        <v>386</v>
      </c>
      <c r="Z56">
        <v>0</v>
      </c>
      <c r="AA56">
        <v>386</v>
      </c>
      <c r="AB56">
        <v>0</v>
      </c>
      <c r="AC56">
        <v>94</v>
      </c>
      <c r="AD56">
        <v>54</v>
      </c>
      <c r="AE56">
        <v>0</v>
      </c>
      <c r="AF56">
        <v>0</v>
      </c>
      <c r="AG56">
        <v>0</v>
      </c>
      <c r="AH56" t="s">
        <v>92</v>
      </c>
      <c r="AI56" s="1">
        <v>44690.589837962965</v>
      </c>
      <c r="AJ56">
        <v>1372</v>
      </c>
      <c r="AK56">
        <v>5</v>
      </c>
      <c r="AL56">
        <v>0</v>
      </c>
      <c r="AM56">
        <v>5</v>
      </c>
      <c r="AN56">
        <v>0</v>
      </c>
      <c r="AO56">
        <v>5</v>
      </c>
      <c r="AP56">
        <v>49</v>
      </c>
      <c r="AQ56">
        <v>0</v>
      </c>
      <c r="AR56">
        <v>0</v>
      </c>
      <c r="AS56">
        <v>0</v>
      </c>
      <c r="AT56" t="s">
        <v>90</v>
      </c>
      <c r="AU56" t="s">
        <v>90</v>
      </c>
      <c r="AV56" t="s">
        <v>90</v>
      </c>
      <c r="AW56" t="s">
        <v>90</v>
      </c>
      <c r="AX56" t="s">
        <v>90</v>
      </c>
      <c r="AY56" t="s">
        <v>90</v>
      </c>
      <c r="AZ56" t="s">
        <v>90</v>
      </c>
      <c r="BA56" t="s">
        <v>90</v>
      </c>
      <c r="BB56" t="s">
        <v>90</v>
      </c>
      <c r="BC56" t="s">
        <v>90</v>
      </c>
      <c r="BD56" t="s">
        <v>90</v>
      </c>
      <c r="BE56" t="s">
        <v>90</v>
      </c>
    </row>
    <row r="57" spans="1:57" hidden="1" x14ac:dyDescent="0.45">
      <c r="A57" t="s">
        <v>248</v>
      </c>
      <c r="B57" t="s">
        <v>82</v>
      </c>
      <c r="C57" t="s">
        <v>249</v>
      </c>
      <c r="D57" t="s">
        <v>84</v>
      </c>
      <c r="E57" s="2" t="str">
        <f>HYPERLINK("capsilon://?command=openfolder&amp;siteaddress=FAM.docvelocity-na8.net&amp;folderid=FX79D9CFAC-415E-A59D-6AC1-77DE16AA4489","FX22049761")</f>
        <v>FX22049761</v>
      </c>
      <c r="F57" t="s">
        <v>19</v>
      </c>
      <c r="G57" t="s">
        <v>19</v>
      </c>
      <c r="H57" t="s">
        <v>85</v>
      </c>
      <c r="I57" t="s">
        <v>250</v>
      </c>
      <c r="J57">
        <v>153</v>
      </c>
      <c r="K57" t="s">
        <v>87</v>
      </c>
      <c r="L57" t="s">
        <v>88</v>
      </c>
      <c r="M57" t="s">
        <v>89</v>
      </c>
      <c r="N57">
        <v>2</v>
      </c>
      <c r="O57" s="1">
        <v>44690.587708333333</v>
      </c>
      <c r="P57" s="1">
        <v>44690.623530092591</v>
      </c>
      <c r="Q57">
        <v>2009</v>
      </c>
      <c r="R57">
        <v>1086</v>
      </c>
      <c r="S57" t="b">
        <v>0</v>
      </c>
      <c r="T57" t="s">
        <v>90</v>
      </c>
      <c r="U57" t="b">
        <v>0</v>
      </c>
      <c r="V57" t="s">
        <v>141</v>
      </c>
      <c r="W57" s="1">
        <v>44690.594421296293</v>
      </c>
      <c r="X57">
        <v>473</v>
      </c>
      <c r="Y57">
        <v>138</v>
      </c>
      <c r="Z57">
        <v>0</v>
      </c>
      <c r="AA57">
        <v>138</v>
      </c>
      <c r="AB57">
        <v>0</v>
      </c>
      <c r="AC57">
        <v>1</v>
      </c>
      <c r="AD57">
        <v>15</v>
      </c>
      <c r="AE57">
        <v>0</v>
      </c>
      <c r="AF57">
        <v>0</v>
      </c>
      <c r="AG57">
        <v>0</v>
      </c>
      <c r="AH57" t="s">
        <v>92</v>
      </c>
      <c r="AI57" s="1">
        <v>44690.623530092591</v>
      </c>
      <c r="AJ57">
        <v>613</v>
      </c>
      <c r="AK57">
        <v>3</v>
      </c>
      <c r="AL57">
        <v>0</v>
      </c>
      <c r="AM57">
        <v>3</v>
      </c>
      <c r="AN57">
        <v>0</v>
      </c>
      <c r="AO57">
        <v>3</v>
      </c>
      <c r="AP57">
        <v>12</v>
      </c>
      <c r="AQ57">
        <v>0</v>
      </c>
      <c r="AR57">
        <v>0</v>
      </c>
      <c r="AS57">
        <v>0</v>
      </c>
      <c r="AT57" t="s">
        <v>90</v>
      </c>
      <c r="AU57" t="s">
        <v>90</v>
      </c>
      <c r="AV57" t="s">
        <v>90</v>
      </c>
      <c r="AW57" t="s">
        <v>90</v>
      </c>
      <c r="AX57" t="s">
        <v>90</v>
      </c>
      <c r="AY57" t="s">
        <v>90</v>
      </c>
      <c r="AZ57" t="s">
        <v>90</v>
      </c>
      <c r="BA57" t="s">
        <v>90</v>
      </c>
      <c r="BB57" t="s">
        <v>90</v>
      </c>
      <c r="BC57" t="s">
        <v>90</v>
      </c>
      <c r="BD57" t="s">
        <v>90</v>
      </c>
      <c r="BE57" t="s">
        <v>90</v>
      </c>
    </row>
    <row r="58" spans="1:57" hidden="1" x14ac:dyDescent="0.45">
      <c r="A58" t="s">
        <v>251</v>
      </c>
      <c r="B58" t="s">
        <v>82</v>
      </c>
      <c r="C58" t="s">
        <v>252</v>
      </c>
      <c r="D58" t="s">
        <v>84</v>
      </c>
      <c r="E58" s="2" t="str">
        <f>HYPERLINK("capsilon://?command=openfolder&amp;siteaddress=FAM.docvelocity-na8.net&amp;folderid=FX8AB2A057-53B8-47E0-9563-6A76AE3F7066","FX22034994")</f>
        <v>FX22034994</v>
      </c>
      <c r="F58" t="s">
        <v>19</v>
      </c>
      <c r="G58" t="s">
        <v>19</v>
      </c>
      <c r="H58" t="s">
        <v>85</v>
      </c>
      <c r="I58" t="s">
        <v>253</v>
      </c>
      <c r="J58">
        <v>56</v>
      </c>
      <c r="K58" t="s">
        <v>87</v>
      </c>
      <c r="L58" t="s">
        <v>88</v>
      </c>
      <c r="M58" t="s">
        <v>89</v>
      </c>
      <c r="N58">
        <v>2</v>
      </c>
      <c r="O58" s="1">
        <v>44691.337094907409</v>
      </c>
      <c r="P58" s="1">
        <v>44691.346539351849</v>
      </c>
      <c r="Q58">
        <v>296</v>
      </c>
      <c r="R58">
        <v>520</v>
      </c>
      <c r="S58" t="b">
        <v>0</v>
      </c>
      <c r="T58" t="s">
        <v>90</v>
      </c>
      <c r="U58" t="b">
        <v>0</v>
      </c>
      <c r="V58" t="s">
        <v>150</v>
      </c>
      <c r="W58" s="1">
        <v>44691.341307870367</v>
      </c>
      <c r="X58">
        <v>268</v>
      </c>
      <c r="Y58">
        <v>42</v>
      </c>
      <c r="Z58">
        <v>0</v>
      </c>
      <c r="AA58">
        <v>42</v>
      </c>
      <c r="AB58">
        <v>0</v>
      </c>
      <c r="AC58">
        <v>0</v>
      </c>
      <c r="AD58">
        <v>14</v>
      </c>
      <c r="AE58">
        <v>0</v>
      </c>
      <c r="AF58">
        <v>0</v>
      </c>
      <c r="AG58">
        <v>0</v>
      </c>
      <c r="AH58" t="s">
        <v>120</v>
      </c>
      <c r="AI58" s="1">
        <v>44691.346539351849</v>
      </c>
      <c r="AJ58">
        <v>252</v>
      </c>
      <c r="AK58">
        <v>1</v>
      </c>
      <c r="AL58">
        <v>0</v>
      </c>
      <c r="AM58">
        <v>1</v>
      </c>
      <c r="AN58">
        <v>0</v>
      </c>
      <c r="AO58">
        <v>1</v>
      </c>
      <c r="AP58">
        <v>13</v>
      </c>
      <c r="AQ58">
        <v>0</v>
      </c>
      <c r="AR58">
        <v>0</v>
      </c>
      <c r="AS58">
        <v>0</v>
      </c>
      <c r="AT58" t="s">
        <v>90</v>
      </c>
      <c r="AU58" t="s">
        <v>90</v>
      </c>
      <c r="AV58" t="s">
        <v>90</v>
      </c>
      <c r="AW58" t="s">
        <v>90</v>
      </c>
      <c r="AX58" t="s">
        <v>90</v>
      </c>
      <c r="AY58" t="s">
        <v>90</v>
      </c>
      <c r="AZ58" t="s">
        <v>90</v>
      </c>
      <c r="BA58" t="s">
        <v>90</v>
      </c>
      <c r="BB58" t="s">
        <v>90</v>
      </c>
      <c r="BC58" t="s">
        <v>90</v>
      </c>
      <c r="BD58" t="s">
        <v>90</v>
      </c>
      <c r="BE58" t="s">
        <v>90</v>
      </c>
    </row>
    <row r="59" spans="1:57" hidden="1" x14ac:dyDescent="0.45">
      <c r="A59" t="s">
        <v>254</v>
      </c>
      <c r="B59" t="s">
        <v>82</v>
      </c>
      <c r="C59" t="s">
        <v>195</v>
      </c>
      <c r="D59" t="s">
        <v>84</v>
      </c>
      <c r="E59" s="2" t="str">
        <f>HYPERLINK("capsilon://?command=openfolder&amp;siteaddress=FAM.docvelocity-na8.net&amp;folderid=FX94E5B7F9-A815-A9F1-31FA-C12FC0ABCEF8","FX22047199")</f>
        <v>FX22047199</v>
      </c>
      <c r="F59" t="s">
        <v>19</v>
      </c>
      <c r="G59" t="s">
        <v>19</v>
      </c>
      <c r="H59" t="s">
        <v>85</v>
      </c>
      <c r="I59" t="s">
        <v>255</v>
      </c>
      <c r="J59">
        <v>0</v>
      </c>
      <c r="K59" t="s">
        <v>87</v>
      </c>
      <c r="L59" t="s">
        <v>88</v>
      </c>
      <c r="M59" t="s">
        <v>89</v>
      </c>
      <c r="N59">
        <v>2</v>
      </c>
      <c r="O59" s="1">
        <v>44691.366006944445</v>
      </c>
      <c r="P59" s="1">
        <v>44691.373483796298</v>
      </c>
      <c r="Q59">
        <v>457</v>
      </c>
      <c r="R59">
        <v>189</v>
      </c>
      <c r="S59" t="b">
        <v>0</v>
      </c>
      <c r="T59" t="s">
        <v>90</v>
      </c>
      <c r="U59" t="b">
        <v>0</v>
      </c>
      <c r="V59" t="s">
        <v>150</v>
      </c>
      <c r="W59" s="1">
        <v>44691.367974537039</v>
      </c>
      <c r="X59">
        <v>113</v>
      </c>
      <c r="Y59">
        <v>9</v>
      </c>
      <c r="Z59">
        <v>0</v>
      </c>
      <c r="AA59">
        <v>9</v>
      </c>
      <c r="AB59">
        <v>0</v>
      </c>
      <c r="AC59">
        <v>0</v>
      </c>
      <c r="AD59">
        <v>-9</v>
      </c>
      <c r="AE59">
        <v>0</v>
      </c>
      <c r="AF59">
        <v>0</v>
      </c>
      <c r="AG59">
        <v>0</v>
      </c>
      <c r="AH59" t="s">
        <v>120</v>
      </c>
      <c r="AI59" s="1">
        <v>44691.373483796298</v>
      </c>
      <c r="AJ59">
        <v>76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-9</v>
      </c>
      <c r="AQ59">
        <v>0</v>
      </c>
      <c r="AR59">
        <v>0</v>
      </c>
      <c r="AS59">
        <v>0</v>
      </c>
      <c r="AT59" t="s">
        <v>90</v>
      </c>
      <c r="AU59" t="s">
        <v>90</v>
      </c>
      <c r="AV59" t="s">
        <v>90</v>
      </c>
      <c r="AW59" t="s">
        <v>90</v>
      </c>
      <c r="AX59" t="s">
        <v>90</v>
      </c>
      <c r="AY59" t="s">
        <v>90</v>
      </c>
      <c r="AZ59" t="s">
        <v>90</v>
      </c>
      <c r="BA59" t="s">
        <v>90</v>
      </c>
      <c r="BB59" t="s">
        <v>90</v>
      </c>
      <c r="BC59" t="s">
        <v>90</v>
      </c>
      <c r="BD59" t="s">
        <v>90</v>
      </c>
      <c r="BE59" t="s">
        <v>90</v>
      </c>
    </row>
    <row r="60" spans="1:57" hidden="1" x14ac:dyDescent="0.45">
      <c r="A60" t="s">
        <v>256</v>
      </c>
      <c r="B60" t="s">
        <v>82</v>
      </c>
      <c r="C60" t="s">
        <v>231</v>
      </c>
      <c r="D60" t="s">
        <v>84</v>
      </c>
      <c r="E60" s="2" t="str">
        <f>HYPERLINK("capsilon://?command=openfolder&amp;siteaddress=FAM.docvelocity-na8.net&amp;folderid=FXB5F00D77-7CE2-C663-B879-9132EBD17970","FX22049469")</f>
        <v>FX22049469</v>
      </c>
      <c r="F60" t="s">
        <v>19</v>
      </c>
      <c r="G60" t="s">
        <v>19</v>
      </c>
      <c r="H60" t="s">
        <v>85</v>
      </c>
      <c r="I60" t="s">
        <v>257</v>
      </c>
      <c r="J60">
        <v>0</v>
      </c>
      <c r="K60" t="s">
        <v>258</v>
      </c>
      <c r="L60" t="s">
        <v>19</v>
      </c>
      <c r="M60" t="s">
        <v>84</v>
      </c>
      <c r="N60">
        <v>0</v>
      </c>
      <c r="O60" s="1">
        <v>44691.378784722219</v>
      </c>
      <c r="P60" s="1">
        <v>44691.380474537036</v>
      </c>
      <c r="Q60">
        <v>146</v>
      </c>
      <c r="R60">
        <v>0</v>
      </c>
      <c r="S60" t="b">
        <v>0</v>
      </c>
      <c r="T60" t="s">
        <v>90</v>
      </c>
      <c r="U60" t="b">
        <v>0</v>
      </c>
      <c r="V60" t="s">
        <v>90</v>
      </c>
      <c r="W60" t="s">
        <v>90</v>
      </c>
      <c r="X60" t="s">
        <v>90</v>
      </c>
      <c r="Y60" t="s">
        <v>90</v>
      </c>
      <c r="Z60" t="s">
        <v>90</v>
      </c>
      <c r="AA60" t="s">
        <v>90</v>
      </c>
      <c r="AB60" t="s">
        <v>90</v>
      </c>
      <c r="AC60" t="s">
        <v>90</v>
      </c>
      <c r="AD60" t="s">
        <v>90</v>
      </c>
      <c r="AE60" t="s">
        <v>90</v>
      </c>
      <c r="AF60" t="s">
        <v>90</v>
      </c>
      <c r="AG60" t="s">
        <v>90</v>
      </c>
      <c r="AH60" t="s">
        <v>90</v>
      </c>
      <c r="AI60" t="s">
        <v>90</v>
      </c>
      <c r="AJ60" t="s">
        <v>90</v>
      </c>
      <c r="AK60" t="s">
        <v>90</v>
      </c>
      <c r="AL60" t="s">
        <v>90</v>
      </c>
      <c r="AM60" t="s">
        <v>90</v>
      </c>
      <c r="AN60" t="s">
        <v>90</v>
      </c>
      <c r="AO60" t="s">
        <v>90</v>
      </c>
      <c r="AP60" t="s">
        <v>90</v>
      </c>
      <c r="AQ60" t="s">
        <v>90</v>
      </c>
      <c r="AR60" t="s">
        <v>90</v>
      </c>
      <c r="AS60" t="s">
        <v>90</v>
      </c>
      <c r="AT60" t="s">
        <v>90</v>
      </c>
      <c r="AU60" t="s">
        <v>90</v>
      </c>
      <c r="AV60" t="s">
        <v>90</v>
      </c>
      <c r="AW60" t="s">
        <v>90</v>
      </c>
      <c r="AX60" t="s">
        <v>90</v>
      </c>
      <c r="AY60" t="s">
        <v>90</v>
      </c>
      <c r="AZ60" t="s">
        <v>90</v>
      </c>
      <c r="BA60" t="s">
        <v>90</v>
      </c>
      <c r="BB60" t="s">
        <v>90</v>
      </c>
      <c r="BC60" t="s">
        <v>90</v>
      </c>
      <c r="BD60" t="s">
        <v>90</v>
      </c>
      <c r="BE60" t="s">
        <v>90</v>
      </c>
    </row>
    <row r="61" spans="1:57" hidden="1" x14ac:dyDescent="0.45">
      <c r="A61" t="s">
        <v>259</v>
      </c>
      <c r="B61" t="s">
        <v>82</v>
      </c>
      <c r="C61" t="s">
        <v>231</v>
      </c>
      <c r="D61" t="s">
        <v>84</v>
      </c>
      <c r="E61" s="2" t="str">
        <f>HYPERLINK("capsilon://?command=openfolder&amp;siteaddress=FAM.docvelocity-na8.net&amp;folderid=FXB5F00D77-7CE2-C663-B879-9132EBD17970","FX22049469")</f>
        <v>FX22049469</v>
      </c>
      <c r="F61" t="s">
        <v>19</v>
      </c>
      <c r="G61" t="s">
        <v>19</v>
      </c>
      <c r="H61" t="s">
        <v>85</v>
      </c>
      <c r="I61" t="s">
        <v>260</v>
      </c>
      <c r="J61">
        <v>0</v>
      </c>
      <c r="K61" t="s">
        <v>87</v>
      </c>
      <c r="L61" t="s">
        <v>88</v>
      </c>
      <c r="M61" t="s">
        <v>89</v>
      </c>
      <c r="N61">
        <v>2</v>
      </c>
      <c r="O61" s="1">
        <v>44691.379687499997</v>
      </c>
      <c r="P61" s="1">
        <v>44691.385150462964</v>
      </c>
      <c r="Q61">
        <v>140</v>
      </c>
      <c r="R61">
        <v>332</v>
      </c>
      <c r="S61" t="b">
        <v>0</v>
      </c>
      <c r="T61" t="s">
        <v>90</v>
      </c>
      <c r="U61" t="b">
        <v>0</v>
      </c>
      <c r="V61" t="s">
        <v>150</v>
      </c>
      <c r="W61" s="1">
        <v>44691.382523148146</v>
      </c>
      <c r="X61">
        <v>148</v>
      </c>
      <c r="Y61">
        <v>9</v>
      </c>
      <c r="Z61">
        <v>0</v>
      </c>
      <c r="AA61">
        <v>9</v>
      </c>
      <c r="AB61">
        <v>0</v>
      </c>
      <c r="AC61">
        <v>2</v>
      </c>
      <c r="AD61">
        <v>-9</v>
      </c>
      <c r="AE61">
        <v>0</v>
      </c>
      <c r="AF61">
        <v>0</v>
      </c>
      <c r="AG61">
        <v>0</v>
      </c>
      <c r="AH61" t="s">
        <v>120</v>
      </c>
      <c r="AI61" s="1">
        <v>44691.385150462964</v>
      </c>
      <c r="AJ61">
        <v>184</v>
      </c>
      <c r="AK61">
        <v>2</v>
      </c>
      <c r="AL61">
        <v>0</v>
      </c>
      <c r="AM61">
        <v>2</v>
      </c>
      <c r="AN61">
        <v>0</v>
      </c>
      <c r="AO61">
        <v>2</v>
      </c>
      <c r="AP61">
        <v>-11</v>
      </c>
      <c r="AQ61">
        <v>0</v>
      </c>
      <c r="AR61">
        <v>0</v>
      </c>
      <c r="AS61">
        <v>0</v>
      </c>
      <c r="AT61" t="s">
        <v>90</v>
      </c>
      <c r="AU61" t="s">
        <v>90</v>
      </c>
      <c r="AV61" t="s">
        <v>90</v>
      </c>
      <c r="AW61" t="s">
        <v>90</v>
      </c>
      <c r="AX61" t="s">
        <v>90</v>
      </c>
      <c r="AY61" t="s">
        <v>90</v>
      </c>
      <c r="AZ61" t="s">
        <v>90</v>
      </c>
      <c r="BA61" t="s">
        <v>90</v>
      </c>
      <c r="BB61" t="s">
        <v>90</v>
      </c>
      <c r="BC61" t="s">
        <v>90</v>
      </c>
      <c r="BD61" t="s">
        <v>90</v>
      </c>
      <c r="BE61" t="s">
        <v>90</v>
      </c>
    </row>
    <row r="62" spans="1:57" hidden="1" x14ac:dyDescent="0.45">
      <c r="A62" t="s">
        <v>261</v>
      </c>
      <c r="B62" t="s">
        <v>82</v>
      </c>
      <c r="C62" t="s">
        <v>262</v>
      </c>
      <c r="D62" t="s">
        <v>84</v>
      </c>
      <c r="E62" s="2" t="str">
        <f>HYPERLINK("capsilon://?command=openfolder&amp;siteaddress=FAM.docvelocity-na8.net&amp;folderid=FX0CE4FB08-41CB-84BB-A315-A919399C4833","FX22053150")</f>
        <v>FX22053150</v>
      </c>
      <c r="F62" t="s">
        <v>19</v>
      </c>
      <c r="G62" t="s">
        <v>19</v>
      </c>
      <c r="H62" t="s">
        <v>85</v>
      </c>
      <c r="I62" t="s">
        <v>263</v>
      </c>
      <c r="J62">
        <v>346</v>
      </c>
      <c r="K62" t="s">
        <v>87</v>
      </c>
      <c r="L62" t="s">
        <v>88</v>
      </c>
      <c r="M62" t="s">
        <v>89</v>
      </c>
      <c r="N62">
        <v>2</v>
      </c>
      <c r="O62" s="1">
        <v>44691.383877314816</v>
      </c>
      <c r="P62" s="1">
        <v>44691.416539351849</v>
      </c>
      <c r="Q62">
        <v>418</v>
      </c>
      <c r="R62">
        <v>2404</v>
      </c>
      <c r="S62" t="b">
        <v>0</v>
      </c>
      <c r="T62" t="s">
        <v>90</v>
      </c>
      <c r="U62" t="b">
        <v>0</v>
      </c>
      <c r="V62" t="s">
        <v>100</v>
      </c>
      <c r="W62" s="1">
        <v>44691.404062499998</v>
      </c>
      <c r="X62">
        <v>1733</v>
      </c>
      <c r="Y62">
        <v>284</v>
      </c>
      <c r="Z62">
        <v>0</v>
      </c>
      <c r="AA62">
        <v>284</v>
      </c>
      <c r="AB62">
        <v>0</v>
      </c>
      <c r="AC62">
        <v>35</v>
      </c>
      <c r="AD62">
        <v>62</v>
      </c>
      <c r="AE62">
        <v>0</v>
      </c>
      <c r="AF62">
        <v>0</v>
      </c>
      <c r="AG62">
        <v>0</v>
      </c>
      <c r="AH62" t="s">
        <v>120</v>
      </c>
      <c r="AI62" s="1">
        <v>44691.416539351849</v>
      </c>
      <c r="AJ62">
        <v>671</v>
      </c>
      <c r="AK62">
        <v>0</v>
      </c>
      <c r="AL62">
        <v>0</v>
      </c>
      <c r="AM62">
        <v>0</v>
      </c>
      <c r="AN62">
        <v>10</v>
      </c>
      <c r="AO62">
        <v>0</v>
      </c>
      <c r="AP62">
        <v>62</v>
      </c>
      <c r="AQ62">
        <v>0</v>
      </c>
      <c r="AR62">
        <v>0</v>
      </c>
      <c r="AS62">
        <v>0</v>
      </c>
      <c r="AT62" t="s">
        <v>90</v>
      </c>
      <c r="AU62" t="s">
        <v>90</v>
      </c>
      <c r="AV62" t="s">
        <v>90</v>
      </c>
      <c r="AW62" t="s">
        <v>90</v>
      </c>
      <c r="AX62" t="s">
        <v>90</v>
      </c>
      <c r="AY62" t="s">
        <v>90</v>
      </c>
      <c r="AZ62" t="s">
        <v>90</v>
      </c>
      <c r="BA62" t="s">
        <v>90</v>
      </c>
      <c r="BB62" t="s">
        <v>90</v>
      </c>
      <c r="BC62" t="s">
        <v>90</v>
      </c>
      <c r="BD62" t="s">
        <v>90</v>
      </c>
      <c r="BE62" t="s">
        <v>90</v>
      </c>
    </row>
    <row r="63" spans="1:57" hidden="1" x14ac:dyDescent="0.45">
      <c r="A63" t="s">
        <v>264</v>
      </c>
      <c r="B63" t="s">
        <v>82</v>
      </c>
      <c r="C63" t="s">
        <v>265</v>
      </c>
      <c r="D63" t="s">
        <v>84</v>
      </c>
      <c r="E63" s="2" t="str">
        <f>HYPERLINK("capsilon://?command=openfolder&amp;siteaddress=FAM.docvelocity-na8.net&amp;folderid=FX308734CE-1CDC-F50E-357F-B48A9B9FC157","FX22049726")</f>
        <v>FX22049726</v>
      </c>
      <c r="F63" t="s">
        <v>19</v>
      </c>
      <c r="G63" t="s">
        <v>19</v>
      </c>
      <c r="H63" t="s">
        <v>85</v>
      </c>
      <c r="I63" t="s">
        <v>266</v>
      </c>
      <c r="J63">
        <v>643</v>
      </c>
      <c r="K63" t="s">
        <v>87</v>
      </c>
      <c r="L63" t="s">
        <v>88</v>
      </c>
      <c r="M63" t="s">
        <v>89</v>
      </c>
      <c r="N63">
        <v>2</v>
      </c>
      <c r="O63" s="1">
        <v>44691.387499999997</v>
      </c>
      <c r="P63" s="1">
        <v>44691.430775462963</v>
      </c>
      <c r="Q63">
        <v>127</v>
      </c>
      <c r="R63">
        <v>3612</v>
      </c>
      <c r="S63" t="b">
        <v>0</v>
      </c>
      <c r="T63" t="s">
        <v>90</v>
      </c>
      <c r="U63" t="b">
        <v>0</v>
      </c>
      <c r="V63" t="s">
        <v>267</v>
      </c>
      <c r="W63" s="1">
        <v>44691.411851851852</v>
      </c>
      <c r="X63">
        <v>2086</v>
      </c>
      <c r="Y63">
        <v>260</v>
      </c>
      <c r="Z63">
        <v>0</v>
      </c>
      <c r="AA63">
        <v>260</v>
      </c>
      <c r="AB63">
        <v>270</v>
      </c>
      <c r="AC63">
        <v>4</v>
      </c>
      <c r="AD63">
        <v>383</v>
      </c>
      <c r="AE63">
        <v>0</v>
      </c>
      <c r="AF63">
        <v>0</v>
      </c>
      <c r="AG63">
        <v>0</v>
      </c>
      <c r="AH63" t="s">
        <v>101</v>
      </c>
      <c r="AI63" s="1">
        <v>44691.430775462963</v>
      </c>
      <c r="AJ63">
        <v>1526</v>
      </c>
      <c r="AK63">
        <v>0</v>
      </c>
      <c r="AL63">
        <v>0</v>
      </c>
      <c r="AM63">
        <v>0</v>
      </c>
      <c r="AN63">
        <v>270</v>
      </c>
      <c r="AO63">
        <v>0</v>
      </c>
      <c r="AP63">
        <v>383</v>
      </c>
      <c r="AQ63">
        <v>0</v>
      </c>
      <c r="AR63">
        <v>0</v>
      </c>
      <c r="AS63">
        <v>0</v>
      </c>
      <c r="AT63" t="s">
        <v>90</v>
      </c>
      <c r="AU63" t="s">
        <v>90</v>
      </c>
      <c r="AV63" t="s">
        <v>90</v>
      </c>
      <c r="AW63" t="s">
        <v>90</v>
      </c>
      <c r="AX63" t="s">
        <v>90</v>
      </c>
      <c r="AY63" t="s">
        <v>90</v>
      </c>
      <c r="AZ63" t="s">
        <v>90</v>
      </c>
      <c r="BA63" t="s">
        <v>90</v>
      </c>
      <c r="BB63" t="s">
        <v>90</v>
      </c>
      <c r="BC63" t="s">
        <v>90</v>
      </c>
      <c r="BD63" t="s">
        <v>90</v>
      </c>
      <c r="BE63" t="s">
        <v>90</v>
      </c>
    </row>
    <row r="64" spans="1:57" hidden="1" x14ac:dyDescent="0.45">
      <c r="A64" t="s">
        <v>268</v>
      </c>
      <c r="B64" t="s">
        <v>82</v>
      </c>
      <c r="C64" t="s">
        <v>269</v>
      </c>
      <c r="D64" t="s">
        <v>84</v>
      </c>
      <c r="E64" s="2" t="str">
        <f>HYPERLINK("capsilon://?command=openfolder&amp;siteaddress=FAM.docvelocity-na8.net&amp;folderid=FX3AD6B2C4-0E20-6952-008F-A419C1BCBF79","FX22036770")</f>
        <v>FX22036770</v>
      </c>
      <c r="F64" t="s">
        <v>19</v>
      </c>
      <c r="G64" t="s">
        <v>19</v>
      </c>
      <c r="H64" t="s">
        <v>85</v>
      </c>
      <c r="I64" t="s">
        <v>270</v>
      </c>
      <c r="J64">
        <v>93</v>
      </c>
      <c r="K64" t="s">
        <v>87</v>
      </c>
      <c r="L64" t="s">
        <v>88</v>
      </c>
      <c r="M64" t="s">
        <v>89</v>
      </c>
      <c r="N64">
        <v>2</v>
      </c>
      <c r="O64" s="1">
        <v>44691.39943287037</v>
      </c>
      <c r="P64" s="1">
        <v>44691.413437499999</v>
      </c>
      <c r="Q64">
        <v>488</v>
      </c>
      <c r="R64">
        <v>722</v>
      </c>
      <c r="S64" t="b">
        <v>0</v>
      </c>
      <c r="T64" t="s">
        <v>90</v>
      </c>
      <c r="U64" t="b">
        <v>0</v>
      </c>
      <c r="V64" t="s">
        <v>150</v>
      </c>
      <c r="W64" s="1">
        <v>44691.407442129632</v>
      </c>
      <c r="X64">
        <v>490</v>
      </c>
      <c r="Y64">
        <v>74</v>
      </c>
      <c r="Z64">
        <v>0</v>
      </c>
      <c r="AA64">
        <v>74</v>
      </c>
      <c r="AB64">
        <v>0</v>
      </c>
      <c r="AC64">
        <v>4</v>
      </c>
      <c r="AD64">
        <v>19</v>
      </c>
      <c r="AE64">
        <v>0</v>
      </c>
      <c r="AF64">
        <v>0</v>
      </c>
      <c r="AG64">
        <v>0</v>
      </c>
      <c r="AH64" t="s">
        <v>271</v>
      </c>
      <c r="AI64" s="1">
        <v>44691.413437499999</v>
      </c>
      <c r="AJ64">
        <v>232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19</v>
      </c>
      <c r="AQ64">
        <v>0</v>
      </c>
      <c r="AR64">
        <v>0</v>
      </c>
      <c r="AS64">
        <v>0</v>
      </c>
      <c r="AT64" t="s">
        <v>90</v>
      </c>
      <c r="AU64" t="s">
        <v>90</v>
      </c>
      <c r="AV64" t="s">
        <v>90</v>
      </c>
      <c r="AW64" t="s">
        <v>90</v>
      </c>
      <c r="AX64" t="s">
        <v>90</v>
      </c>
      <c r="AY64" t="s">
        <v>90</v>
      </c>
      <c r="AZ64" t="s">
        <v>90</v>
      </c>
      <c r="BA64" t="s">
        <v>90</v>
      </c>
      <c r="BB64" t="s">
        <v>90</v>
      </c>
      <c r="BC64" t="s">
        <v>90</v>
      </c>
      <c r="BD64" t="s">
        <v>90</v>
      </c>
      <c r="BE64" t="s">
        <v>90</v>
      </c>
    </row>
    <row r="65" spans="1:57" hidden="1" x14ac:dyDescent="0.45">
      <c r="A65" t="s">
        <v>272</v>
      </c>
      <c r="B65" t="s">
        <v>82</v>
      </c>
      <c r="C65" t="s">
        <v>273</v>
      </c>
      <c r="D65" t="s">
        <v>84</v>
      </c>
      <c r="E65" s="2" t="str">
        <f>HYPERLINK("capsilon://?command=openfolder&amp;siteaddress=FAM.docvelocity-na8.net&amp;folderid=FXEB971862-D9D5-390D-9BFD-0EC9B5CBEE27","FX22047799")</f>
        <v>FX22047799</v>
      </c>
      <c r="F65" t="s">
        <v>19</v>
      </c>
      <c r="G65" t="s">
        <v>19</v>
      </c>
      <c r="H65" t="s">
        <v>85</v>
      </c>
      <c r="I65" t="s">
        <v>274</v>
      </c>
      <c r="J65">
        <v>50</v>
      </c>
      <c r="K65" t="s">
        <v>87</v>
      </c>
      <c r="L65" t="s">
        <v>88</v>
      </c>
      <c r="M65" t="s">
        <v>89</v>
      </c>
      <c r="N65">
        <v>2</v>
      </c>
      <c r="O65" s="1">
        <v>44691.435960648145</v>
      </c>
      <c r="P65" s="1">
        <v>44691.470983796295</v>
      </c>
      <c r="Q65">
        <v>1324</v>
      </c>
      <c r="R65">
        <v>1702</v>
      </c>
      <c r="S65" t="b">
        <v>0</v>
      </c>
      <c r="T65" t="s">
        <v>90</v>
      </c>
      <c r="U65" t="b">
        <v>0</v>
      </c>
      <c r="V65" t="s">
        <v>100</v>
      </c>
      <c r="W65" s="1">
        <v>44691.460185185184</v>
      </c>
      <c r="X65">
        <v>690</v>
      </c>
      <c r="Y65">
        <v>36</v>
      </c>
      <c r="Z65">
        <v>0</v>
      </c>
      <c r="AA65">
        <v>36</v>
      </c>
      <c r="AB65">
        <v>0</v>
      </c>
      <c r="AC65">
        <v>16</v>
      </c>
      <c r="AD65">
        <v>14</v>
      </c>
      <c r="AE65">
        <v>0</v>
      </c>
      <c r="AF65">
        <v>0</v>
      </c>
      <c r="AG65">
        <v>0</v>
      </c>
      <c r="AH65" t="s">
        <v>106</v>
      </c>
      <c r="AI65" s="1">
        <v>44691.470983796295</v>
      </c>
      <c r="AJ65">
        <v>508</v>
      </c>
      <c r="AK65">
        <v>4</v>
      </c>
      <c r="AL65">
        <v>0</v>
      </c>
      <c r="AM65">
        <v>4</v>
      </c>
      <c r="AN65">
        <v>0</v>
      </c>
      <c r="AO65">
        <v>4</v>
      </c>
      <c r="AP65">
        <v>10</v>
      </c>
      <c r="AQ65">
        <v>0</v>
      </c>
      <c r="AR65">
        <v>0</v>
      </c>
      <c r="AS65">
        <v>0</v>
      </c>
      <c r="AT65" t="s">
        <v>90</v>
      </c>
      <c r="AU65" t="s">
        <v>90</v>
      </c>
      <c r="AV65" t="s">
        <v>90</v>
      </c>
      <c r="AW65" t="s">
        <v>90</v>
      </c>
      <c r="AX65" t="s">
        <v>90</v>
      </c>
      <c r="AY65" t="s">
        <v>90</v>
      </c>
      <c r="AZ65" t="s">
        <v>90</v>
      </c>
      <c r="BA65" t="s">
        <v>90</v>
      </c>
      <c r="BB65" t="s">
        <v>90</v>
      </c>
      <c r="BC65" t="s">
        <v>90</v>
      </c>
      <c r="BD65" t="s">
        <v>90</v>
      </c>
      <c r="BE65" t="s">
        <v>90</v>
      </c>
    </row>
    <row r="66" spans="1:57" hidden="1" x14ac:dyDescent="0.45">
      <c r="A66" t="s">
        <v>275</v>
      </c>
      <c r="B66" t="s">
        <v>82</v>
      </c>
      <c r="C66" t="s">
        <v>276</v>
      </c>
      <c r="D66" t="s">
        <v>84</v>
      </c>
      <c r="E66" s="2" t="str">
        <f>HYPERLINK("capsilon://?command=openfolder&amp;siteaddress=FAM.docvelocity-na8.net&amp;folderid=FX5BC9B2E1-2DF8-6425-5085-302807512170","FX22051748")</f>
        <v>FX22051748</v>
      </c>
      <c r="F66" t="s">
        <v>19</v>
      </c>
      <c r="G66" t="s">
        <v>19</v>
      </c>
      <c r="H66" t="s">
        <v>85</v>
      </c>
      <c r="I66" t="s">
        <v>277</v>
      </c>
      <c r="J66">
        <v>178</v>
      </c>
      <c r="K66" t="s">
        <v>87</v>
      </c>
      <c r="L66" t="s">
        <v>88</v>
      </c>
      <c r="M66" t="s">
        <v>89</v>
      </c>
      <c r="N66">
        <v>2</v>
      </c>
      <c r="O66" s="1">
        <v>44691.446574074071</v>
      </c>
      <c r="P66" s="1">
        <v>44691.459849537037</v>
      </c>
      <c r="Q66">
        <v>475</v>
      </c>
      <c r="R66">
        <v>672</v>
      </c>
      <c r="S66" t="b">
        <v>0</v>
      </c>
      <c r="T66" t="s">
        <v>90</v>
      </c>
      <c r="U66" t="b">
        <v>0</v>
      </c>
      <c r="V66" t="s">
        <v>131</v>
      </c>
      <c r="W66" s="1">
        <v>44691.456238425926</v>
      </c>
      <c r="X66">
        <v>343</v>
      </c>
      <c r="Y66">
        <v>154</v>
      </c>
      <c r="Z66">
        <v>0</v>
      </c>
      <c r="AA66">
        <v>154</v>
      </c>
      <c r="AB66">
        <v>0</v>
      </c>
      <c r="AC66">
        <v>0</v>
      </c>
      <c r="AD66">
        <v>24</v>
      </c>
      <c r="AE66">
        <v>0</v>
      </c>
      <c r="AF66">
        <v>0</v>
      </c>
      <c r="AG66">
        <v>0</v>
      </c>
      <c r="AH66" t="s">
        <v>120</v>
      </c>
      <c r="AI66" s="1">
        <v>44691.459849537037</v>
      </c>
      <c r="AJ66">
        <v>311</v>
      </c>
      <c r="AK66">
        <v>1</v>
      </c>
      <c r="AL66">
        <v>0</v>
      </c>
      <c r="AM66">
        <v>1</v>
      </c>
      <c r="AN66">
        <v>0</v>
      </c>
      <c r="AO66">
        <v>1</v>
      </c>
      <c r="AP66">
        <v>23</v>
      </c>
      <c r="AQ66">
        <v>0</v>
      </c>
      <c r="AR66">
        <v>0</v>
      </c>
      <c r="AS66">
        <v>0</v>
      </c>
      <c r="AT66" t="s">
        <v>90</v>
      </c>
      <c r="AU66" t="s">
        <v>90</v>
      </c>
      <c r="AV66" t="s">
        <v>90</v>
      </c>
      <c r="AW66" t="s">
        <v>90</v>
      </c>
      <c r="AX66" t="s">
        <v>90</v>
      </c>
      <c r="AY66" t="s">
        <v>90</v>
      </c>
      <c r="AZ66" t="s">
        <v>90</v>
      </c>
      <c r="BA66" t="s">
        <v>90</v>
      </c>
      <c r="BB66" t="s">
        <v>90</v>
      </c>
      <c r="BC66" t="s">
        <v>90</v>
      </c>
      <c r="BD66" t="s">
        <v>90</v>
      </c>
      <c r="BE66" t="s">
        <v>90</v>
      </c>
    </row>
    <row r="67" spans="1:57" hidden="1" x14ac:dyDescent="0.45">
      <c r="A67" t="s">
        <v>278</v>
      </c>
      <c r="B67" t="s">
        <v>82</v>
      </c>
      <c r="C67" t="s">
        <v>279</v>
      </c>
      <c r="D67" t="s">
        <v>84</v>
      </c>
      <c r="E67" s="2" t="str">
        <f>HYPERLINK("capsilon://?command=openfolder&amp;siteaddress=FAM.docvelocity-na8.net&amp;folderid=FX67FBC9E7-F7C9-3983-3C28-B5E2CBD97CCE","FX22048217")</f>
        <v>FX22048217</v>
      </c>
      <c r="F67" t="s">
        <v>19</v>
      </c>
      <c r="G67" t="s">
        <v>19</v>
      </c>
      <c r="H67" t="s">
        <v>85</v>
      </c>
      <c r="I67" t="s">
        <v>280</v>
      </c>
      <c r="J67">
        <v>142</v>
      </c>
      <c r="K67" t="s">
        <v>87</v>
      </c>
      <c r="L67" t="s">
        <v>88</v>
      </c>
      <c r="M67" t="s">
        <v>89</v>
      </c>
      <c r="N67">
        <v>2</v>
      </c>
      <c r="O67" s="1">
        <v>44691.452488425923</v>
      </c>
      <c r="P67" s="1">
        <v>44691.46230324074</v>
      </c>
      <c r="Q67">
        <v>328</v>
      </c>
      <c r="R67">
        <v>520</v>
      </c>
      <c r="S67" t="b">
        <v>0</v>
      </c>
      <c r="T67" t="s">
        <v>90</v>
      </c>
      <c r="U67" t="b">
        <v>0</v>
      </c>
      <c r="V67" t="s">
        <v>131</v>
      </c>
      <c r="W67" s="1">
        <v>44691.45989583333</v>
      </c>
      <c r="X67">
        <v>315</v>
      </c>
      <c r="Y67">
        <v>132</v>
      </c>
      <c r="Z67">
        <v>0</v>
      </c>
      <c r="AA67">
        <v>132</v>
      </c>
      <c r="AB67">
        <v>0</v>
      </c>
      <c r="AC67">
        <v>13</v>
      </c>
      <c r="AD67">
        <v>10</v>
      </c>
      <c r="AE67">
        <v>0</v>
      </c>
      <c r="AF67">
        <v>0</v>
      </c>
      <c r="AG67">
        <v>0</v>
      </c>
      <c r="AH67" t="s">
        <v>120</v>
      </c>
      <c r="AI67" s="1">
        <v>44691.46230324074</v>
      </c>
      <c r="AJ67">
        <v>205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10</v>
      </c>
      <c r="AQ67">
        <v>0</v>
      </c>
      <c r="AR67">
        <v>0</v>
      </c>
      <c r="AS67">
        <v>0</v>
      </c>
      <c r="AT67" t="s">
        <v>90</v>
      </c>
      <c r="AU67" t="s">
        <v>90</v>
      </c>
      <c r="AV67" t="s">
        <v>90</v>
      </c>
      <c r="AW67" t="s">
        <v>90</v>
      </c>
      <c r="AX67" t="s">
        <v>90</v>
      </c>
      <c r="AY67" t="s">
        <v>90</v>
      </c>
      <c r="AZ67" t="s">
        <v>90</v>
      </c>
      <c r="BA67" t="s">
        <v>90</v>
      </c>
      <c r="BB67" t="s">
        <v>90</v>
      </c>
      <c r="BC67" t="s">
        <v>90</v>
      </c>
      <c r="BD67" t="s">
        <v>90</v>
      </c>
      <c r="BE67" t="s">
        <v>90</v>
      </c>
    </row>
    <row r="68" spans="1:57" hidden="1" x14ac:dyDescent="0.45">
      <c r="A68" t="s">
        <v>281</v>
      </c>
      <c r="B68" t="s">
        <v>82</v>
      </c>
      <c r="C68" t="s">
        <v>152</v>
      </c>
      <c r="D68" t="s">
        <v>84</v>
      </c>
      <c r="E68" s="2" t="str">
        <f>HYPERLINK("capsilon://?command=openfolder&amp;siteaddress=FAM.docvelocity-na8.net&amp;folderid=FX049F9BBB-885B-4539-F60A-6C992BB56693","FX220311282")</f>
        <v>FX220311282</v>
      </c>
      <c r="F68" t="s">
        <v>19</v>
      </c>
      <c r="G68" t="s">
        <v>19</v>
      </c>
      <c r="H68" t="s">
        <v>85</v>
      </c>
      <c r="I68" t="s">
        <v>282</v>
      </c>
      <c r="J68">
        <v>28</v>
      </c>
      <c r="K68" t="s">
        <v>87</v>
      </c>
      <c r="L68" t="s">
        <v>88</v>
      </c>
      <c r="M68" t="s">
        <v>89</v>
      </c>
      <c r="N68">
        <v>2</v>
      </c>
      <c r="O68" s="1">
        <v>44683.639791666668</v>
      </c>
      <c r="P68" s="1">
        <v>44683.689386574071</v>
      </c>
      <c r="Q68">
        <v>3745</v>
      </c>
      <c r="R68">
        <v>540</v>
      </c>
      <c r="S68" t="b">
        <v>0</v>
      </c>
      <c r="T68" t="s">
        <v>90</v>
      </c>
      <c r="U68" t="b">
        <v>0</v>
      </c>
      <c r="V68" t="s">
        <v>159</v>
      </c>
      <c r="W68" s="1">
        <v>44683.643865740742</v>
      </c>
      <c r="X68">
        <v>300</v>
      </c>
      <c r="Y68">
        <v>21</v>
      </c>
      <c r="Z68">
        <v>0</v>
      </c>
      <c r="AA68">
        <v>21</v>
      </c>
      <c r="AB68">
        <v>0</v>
      </c>
      <c r="AC68">
        <v>1</v>
      </c>
      <c r="AD68">
        <v>7</v>
      </c>
      <c r="AE68">
        <v>0</v>
      </c>
      <c r="AF68">
        <v>0</v>
      </c>
      <c r="AG68">
        <v>0</v>
      </c>
      <c r="AH68" t="s">
        <v>92</v>
      </c>
      <c r="AI68" s="1">
        <v>44683.689386574071</v>
      </c>
      <c r="AJ68">
        <v>240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7</v>
      </c>
      <c r="AQ68">
        <v>0</v>
      </c>
      <c r="AR68">
        <v>0</v>
      </c>
      <c r="AS68">
        <v>0</v>
      </c>
      <c r="AT68" t="s">
        <v>90</v>
      </c>
      <c r="AU68" t="s">
        <v>90</v>
      </c>
      <c r="AV68" t="s">
        <v>90</v>
      </c>
      <c r="AW68" t="s">
        <v>90</v>
      </c>
      <c r="AX68" t="s">
        <v>90</v>
      </c>
      <c r="AY68" t="s">
        <v>90</v>
      </c>
      <c r="AZ68" t="s">
        <v>90</v>
      </c>
      <c r="BA68" t="s">
        <v>90</v>
      </c>
      <c r="BB68" t="s">
        <v>90</v>
      </c>
      <c r="BC68" t="s">
        <v>90</v>
      </c>
      <c r="BD68" t="s">
        <v>90</v>
      </c>
      <c r="BE68" t="s">
        <v>90</v>
      </c>
    </row>
    <row r="69" spans="1:57" hidden="1" x14ac:dyDescent="0.45">
      <c r="A69" t="s">
        <v>283</v>
      </c>
      <c r="B69" t="s">
        <v>82</v>
      </c>
      <c r="C69" t="s">
        <v>284</v>
      </c>
      <c r="D69" t="s">
        <v>84</v>
      </c>
      <c r="E69" s="2" t="str">
        <f>HYPERLINK("capsilon://?command=openfolder&amp;siteaddress=FAM.docvelocity-na8.net&amp;folderid=FX35A034C6-CECC-C229-DA3F-52898D5017E3","FX21088810")</f>
        <v>FX21088810</v>
      </c>
      <c r="F69" t="s">
        <v>19</v>
      </c>
      <c r="G69" t="s">
        <v>19</v>
      </c>
      <c r="H69" t="s">
        <v>85</v>
      </c>
      <c r="I69" t="s">
        <v>285</v>
      </c>
      <c r="J69">
        <v>217</v>
      </c>
      <c r="K69" t="s">
        <v>87</v>
      </c>
      <c r="L69" t="s">
        <v>88</v>
      </c>
      <c r="M69" t="s">
        <v>89</v>
      </c>
      <c r="N69">
        <v>2</v>
      </c>
      <c r="O69" s="1">
        <v>44683.367268518516</v>
      </c>
      <c r="P69" s="1">
        <v>44683.380462962959</v>
      </c>
      <c r="Q69">
        <v>17</v>
      </c>
      <c r="R69">
        <v>1123</v>
      </c>
      <c r="S69" t="b">
        <v>0</v>
      </c>
      <c r="T69" t="s">
        <v>90</v>
      </c>
      <c r="U69" t="b">
        <v>0</v>
      </c>
      <c r="V69" t="s">
        <v>131</v>
      </c>
      <c r="W69" s="1">
        <v>44683.375532407408</v>
      </c>
      <c r="X69">
        <v>698</v>
      </c>
      <c r="Y69">
        <v>181</v>
      </c>
      <c r="Z69">
        <v>0</v>
      </c>
      <c r="AA69">
        <v>181</v>
      </c>
      <c r="AB69">
        <v>0</v>
      </c>
      <c r="AC69">
        <v>6</v>
      </c>
      <c r="AD69">
        <v>36</v>
      </c>
      <c r="AE69">
        <v>0</v>
      </c>
      <c r="AF69">
        <v>0</v>
      </c>
      <c r="AG69">
        <v>0</v>
      </c>
      <c r="AH69" t="s">
        <v>120</v>
      </c>
      <c r="AI69" s="1">
        <v>44683.380462962959</v>
      </c>
      <c r="AJ69">
        <v>425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36</v>
      </c>
      <c r="AQ69">
        <v>0</v>
      </c>
      <c r="AR69">
        <v>0</v>
      </c>
      <c r="AS69">
        <v>0</v>
      </c>
      <c r="AT69" t="s">
        <v>90</v>
      </c>
      <c r="AU69" t="s">
        <v>90</v>
      </c>
      <c r="AV69" t="s">
        <v>90</v>
      </c>
      <c r="AW69" t="s">
        <v>90</v>
      </c>
      <c r="AX69" t="s">
        <v>90</v>
      </c>
      <c r="AY69" t="s">
        <v>90</v>
      </c>
      <c r="AZ69" t="s">
        <v>90</v>
      </c>
      <c r="BA69" t="s">
        <v>90</v>
      </c>
      <c r="BB69" t="s">
        <v>90</v>
      </c>
      <c r="BC69" t="s">
        <v>90</v>
      </c>
      <c r="BD69" t="s">
        <v>90</v>
      </c>
      <c r="BE69" t="s">
        <v>90</v>
      </c>
    </row>
    <row r="70" spans="1:57" hidden="1" x14ac:dyDescent="0.45">
      <c r="A70" t="s">
        <v>286</v>
      </c>
      <c r="B70" t="s">
        <v>82</v>
      </c>
      <c r="C70" t="s">
        <v>182</v>
      </c>
      <c r="D70" t="s">
        <v>84</v>
      </c>
      <c r="E70" s="2" t="str">
        <f>HYPERLINK("capsilon://?command=openfolder&amp;siteaddress=FAM.docvelocity-na8.net&amp;folderid=FXBD4A5D66-70E3-3E22-9F08-E809CF7ADF31","FX220312942")</f>
        <v>FX220312942</v>
      </c>
      <c r="F70" t="s">
        <v>19</v>
      </c>
      <c r="G70" t="s">
        <v>19</v>
      </c>
      <c r="H70" t="s">
        <v>85</v>
      </c>
      <c r="I70" t="s">
        <v>287</v>
      </c>
      <c r="J70">
        <v>0</v>
      </c>
      <c r="K70" t="s">
        <v>87</v>
      </c>
      <c r="L70" t="s">
        <v>88</v>
      </c>
      <c r="M70" t="s">
        <v>89</v>
      </c>
      <c r="N70">
        <v>2</v>
      </c>
      <c r="O70" s="1">
        <v>44683.643842592595</v>
      </c>
      <c r="P70" s="1">
        <v>44683.689641203702</v>
      </c>
      <c r="Q70">
        <v>3877</v>
      </c>
      <c r="R70">
        <v>80</v>
      </c>
      <c r="S70" t="b">
        <v>0</v>
      </c>
      <c r="T70" t="s">
        <v>90</v>
      </c>
      <c r="U70" t="b">
        <v>0</v>
      </c>
      <c r="V70" t="s">
        <v>141</v>
      </c>
      <c r="W70" s="1">
        <v>44683.644641203704</v>
      </c>
      <c r="X70">
        <v>47</v>
      </c>
      <c r="Y70">
        <v>0</v>
      </c>
      <c r="Z70">
        <v>0</v>
      </c>
      <c r="AA70">
        <v>0</v>
      </c>
      <c r="AB70">
        <v>52</v>
      </c>
      <c r="AC70">
        <v>0</v>
      </c>
      <c r="AD70">
        <v>0</v>
      </c>
      <c r="AE70">
        <v>0</v>
      </c>
      <c r="AF70">
        <v>0</v>
      </c>
      <c r="AG70">
        <v>0</v>
      </c>
      <c r="AH70" t="s">
        <v>92</v>
      </c>
      <c r="AI70" s="1">
        <v>44683.689641203702</v>
      </c>
      <c r="AJ70">
        <v>21</v>
      </c>
      <c r="AK70">
        <v>0</v>
      </c>
      <c r="AL70">
        <v>0</v>
      </c>
      <c r="AM70">
        <v>0</v>
      </c>
      <c r="AN70">
        <v>52</v>
      </c>
      <c r="AO70">
        <v>0</v>
      </c>
      <c r="AP70">
        <v>0</v>
      </c>
      <c r="AQ70">
        <v>0</v>
      </c>
      <c r="AR70">
        <v>0</v>
      </c>
      <c r="AS70">
        <v>0</v>
      </c>
      <c r="AT70" t="s">
        <v>90</v>
      </c>
      <c r="AU70" t="s">
        <v>90</v>
      </c>
      <c r="AV70" t="s">
        <v>90</v>
      </c>
      <c r="AW70" t="s">
        <v>90</v>
      </c>
      <c r="AX70" t="s">
        <v>90</v>
      </c>
      <c r="AY70" t="s">
        <v>90</v>
      </c>
      <c r="AZ70" t="s">
        <v>90</v>
      </c>
      <c r="BA70" t="s">
        <v>90</v>
      </c>
      <c r="BB70" t="s">
        <v>90</v>
      </c>
      <c r="BC70" t="s">
        <v>90</v>
      </c>
      <c r="BD70" t="s">
        <v>90</v>
      </c>
      <c r="BE70" t="s">
        <v>90</v>
      </c>
    </row>
    <row r="71" spans="1:57" hidden="1" x14ac:dyDescent="0.45">
      <c r="A71" t="s">
        <v>288</v>
      </c>
      <c r="B71" t="s">
        <v>82</v>
      </c>
      <c r="C71" t="s">
        <v>289</v>
      </c>
      <c r="D71" t="s">
        <v>84</v>
      </c>
      <c r="E71" s="2" t="str">
        <f>HYPERLINK("capsilon://?command=openfolder&amp;siteaddress=FAM.docvelocity-na8.net&amp;folderid=FX2B313CC4-CF18-EA9B-C436-5889510C3B1A","FX2204674")</f>
        <v>FX2204674</v>
      </c>
      <c r="F71" t="s">
        <v>19</v>
      </c>
      <c r="G71" t="s">
        <v>19</v>
      </c>
      <c r="H71" t="s">
        <v>85</v>
      </c>
      <c r="I71" t="s">
        <v>290</v>
      </c>
      <c r="J71">
        <v>0</v>
      </c>
      <c r="K71" t="s">
        <v>87</v>
      </c>
      <c r="L71" t="s">
        <v>88</v>
      </c>
      <c r="M71" t="s">
        <v>89</v>
      </c>
      <c r="N71">
        <v>2</v>
      </c>
      <c r="O71" s="1">
        <v>44683.367430555554</v>
      </c>
      <c r="P71" s="1">
        <v>44683.380347222221</v>
      </c>
      <c r="Q71">
        <v>774</v>
      </c>
      <c r="R71">
        <v>342</v>
      </c>
      <c r="S71" t="b">
        <v>0</v>
      </c>
      <c r="T71" t="s">
        <v>90</v>
      </c>
      <c r="U71" t="b">
        <v>0</v>
      </c>
      <c r="V71" t="s">
        <v>131</v>
      </c>
      <c r="W71" s="1">
        <v>44683.377789351849</v>
      </c>
      <c r="X71">
        <v>194</v>
      </c>
      <c r="Y71">
        <v>9</v>
      </c>
      <c r="Z71">
        <v>0</v>
      </c>
      <c r="AA71">
        <v>9</v>
      </c>
      <c r="AB71">
        <v>0</v>
      </c>
      <c r="AC71">
        <v>8</v>
      </c>
      <c r="AD71">
        <v>-9</v>
      </c>
      <c r="AE71">
        <v>0</v>
      </c>
      <c r="AF71">
        <v>0</v>
      </c>
      <c r="AG71">
        <v>0</v>
      </c>
      <c r="AH71" t="s">
        <v>106</v>
      </c>
      <c r="AI71" s="1">
        <v>44683.380347222221</v>
      </c>
      <c r="AJ71">
        <v>148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-9</v>
      </c>
      <c r="AQ71">
        <v>0</v>
      </c>
      <c r="AR71">
        <v>0</v>
      </c>
      <c r="AS71">
        <v>0</v>
      </c>
      <c r="AT71" t="s">
        <v>90</v>
      </c>
      <c r="AU71" t="s">
        <v>90</v>
      </c>
      <c r="AV71" t="s">
        <v>90</v>
      </c>
      <c r="AW71" t="s">
        <v>90</v>
      </c>
      <c r="AX71" t="s">
        <v>90</v>
      </c>
      <c r="AY71" t="s">
        <v>90</v>
      </c>
      <c r="AZ71" t="s">
        <v>90</v>
      </c>
      <c r="BA71" t="s">
        <v>90</v>
      </c>
      <c r="BB71" t="s">
        <v>90</v>
      </c>
      <c r="BC71" t="s">
        <v>90</v>
      </c>
      <c r="BD71" t="s">
        <v>90</v>
      </c>
      <c r="BE71" t="s">
        <v>90</v>
      </c>
    </row>
    <row r="72" spans="1:57" hidden="1" x14ac:dyDescent="0.45">
      <c r="A72" t="s">
        <v>291</v>
      </c>
      <c r="B72" t="s">
        <v>82</v>
      </c>
      <c r="C72" t="s">
        <v>148</v>
      </c>
      <c r="D72" t="s">
        <v>84</v>
      </c>
      <c r="E72" s="2" t="str">
        <f>HYPERLINK("capsilon://?command=openfolder&amp;siteaddress=FAM.docvelocity-na8.net&amp;folderid=FX91D6F3FD-F3B5-EF30-077C-0409D36A7255","FX22046103")</f>
        <v>FX22046103</v>
      </c>
      <c r="F72" t="s">
        <v>19</v>
      </c>
      <c r="G72" t="s">
        <v>19</v>
      </c>
      <c r="H72" t="s">
        <v>85</v>
      </c>
      <c r="I72" t="s">
        <v>292</v>
      </c>
      <c r="J72">
        <v>0</v>
      </c>
      <c r="K72" t="s">
        <v>87</v>
      </c>
      <c r="L72" t="s">
        <v>88</v>
      </c>
      <c r="M72" t="s">
        <v>89</v>
      </c>
      <c r="N72">
        <v>2</v>
      </c>
      <c r="O72" s="1">
        <v>44691.557824074072</v>
      </c>
      <c r="P72" s="1">
        <v>44691.582013888888</v>
      </c>
      <c r="Q72">
        <v>1139</v>
      </c>
      <c r="R72">
        <v>951</v>
      </c>
      <c r="S72" t="b">
        <v>0</v>
      </c>
      <c r="T72" t="s">
        <v>90</v>
      </c>
      <c r="U72" t="b">
        <v>0</v>
      </c>
      <c r="V72" t="s">
        <v>141</v>
      </c>
      <c r="W72" s="1">
        <v>44691.571076388886</v>
      </c>
      <c r="X72">
        <v>671</v>
      </c>
      <c r="Y72">
        <v>52</v>
      </c>
      <c r="Z72">
        <v>0</v>
      </c>
      <c r="AA72">
        <v>52</v>
      </c>
      <c r="AB72">
        <v>0</v>
      </c>
      <c r="AC72">
        <v>42</v>
      </c>
      <c r="AD72">
        <v>-52</v>
      </c>
      <c r="AE72">
        <v>0</v>
      </c>
      <c r="AF72">
        <v>0</v>
      </c>
      <c r="AG72">
        <v>0</v>
      </c>
      <c r="AH72" t="s">
        <v>92</v>
      </c>
      <c r="AI72" s="1">
        <v>44691.582013888888</v>
      </c>
      <c r="AJ72">
        <v>280</v>
      </c>
      <c r="AK72">
        <v>1</v>
      </c>
      <c r="AL72">
        <v>0</v>
      </c>
      <c r="AM72">
        <v>1</v>
      </c>
      <c r="AN72">
        <v>0</v>
      </c>
      <c r="AO72">
        <v>1</v>
      </c>
      <c r="AP72">
        <v>-53</v>
      </c>
      <c r="AQ72">
        <v>0</v>
      </c>
      <c r="AR72">
        <v>0</v>
      </c>
      <c r="AS72">
        <v>0</v>
      </c>
      <c r="AT72" t="s">
        <v>90</v>
      </c>
      <c r="AU72" t="s">
        <v>90</v>
      </c>
      <c r="AV72" t="s">
        <v>90</v>
      </c>
      <c r="AW72" t="s">
        <v>90</v>
      </c>
      <c r="AX72" t="s">
        <v>90</v>
      </c>
      <c r="AY72" t="s">
        <v>90</v>
      </c>
      <c r="AZ72" t="s">
        <v>90</v>
      </c>
      <c r="BA72" t="s">
        <v>90</v>
      </c>
      <c r="BB72" t="s">
        <v>90</v>
      </c>
      <c r="BC72" t="s">
        <v>90</v>
      </c>
      <c r="BD72" t="s">
        <v>90</v>
      </c>
      <c r="BE72" t="s">
        <v>90</v>
      </c>
    </row>
    <row r="73" spans="1:57" hidden="1" x14ac:dyDescent="0.45">
      <c r="A73" t="s">
        <v>293</v>
      </c>
      <c r="B73" t="s">
        <v>82</v>
      </c>
      <c r="C73" t="s">
        <v>294</v>
      </c>
      <c r="D73" t="s">
        <v>84</v>
      </c>
      <c r="E73" s="2" t="str">
        <f>HYPERLINK("capsilon://?command=openfolder&amp;siteaddress=FAM.docvelocity-na8.net&amp;folderid=FXEACD754E-AF8B-C913-12BB-C6A6016040EE","FX22051769")</f>
        <v>FX22051769</v>
      </c>
      <c r="F73" t="s">
        <v>19</v>
      </c>
      <c r="G73" t="s">
        <v>19</v>
      </c>
      <c r="H73" t="s">
        <v>85</v>
      </c>
      <c r="I73" t="s">
        <v>295</v>
      </c>
      <c r="J73">
        <v>274</v>
      </c>
      <c r="K73" t="s">
        <v>87</v>
      </c>
      <c r="L73" t="s">
        <v>88</v>
      </c>
      <c r="M73" t="s">
        <v>89</v>
      </c>
      <c r="N73">
        <v>2</v>
      </c>
      <c r="O73" s="1">
        <v>44691.611342592594</v>
      </c>
      <c r="P73" s="1">
        <v>44691.658530092594</v>
      </c>
      <c r="Q73">
        <v>1535</v>
      </c>
      <c r="R73">
        <v>2542</v>
      </c>
      <c r="S73" t="b">
        <v>0</v>
      </c>
      <c r="T73" t="s">
        <v>90</v>
      </c>
      <c r="U73" t="b">
        <v>0</v>
      </c>
      <c r="V73" t="s">
        <v>163</v>
      </c>
      <c r="W73" s="1">
        <v>44691.647199074076</v>
      </c>
      <c r="X73">
        <v>1270</v>
      </c>
      <c r="Y73">
        <v>219</v>
      </c>
      <c r="Z73">
        <v>0</v>
      </c>
      <c r="AA73">
        <v>219</v>
      </c>
      <c r="AB73">
        <v>0</v>
      </c>
      <c r="AC73">
        <v>8</v>
      </c>
      <c r="AD73">
        <v>55</v>
      </c>
      <c r="AE73">
        <v>0</v>
      </c>
      <c r="AF73">
        <v>0</v>
      </c>
      <c r="AG73">
        <v>0</v>
      </c>
      <c r="AH73" t="s">
        <v>92</v>
      </c>
      <c r="AI73" s="1">
        <v>44691.658530092594</v>
      </c>
      <c r="AJ73">
        <v>975</v>
      </c>
      <c r="AK73">
        <v>1</v>
      </c>
      <c r="AL73">
        <v>0</v>
      </c>
      <c r="AM73">
        <v>1</v>
      </c>
      <c r="AN73">
        <v>0</v>
      </c>
      <c r="AO73">
        <v>1</v>
      </c>
      <c r="AP73">
        <v>54</v>
      </c>
      <c r="AQ73">
        <v>0</v>
      </c>
      <c r="AR73">
        <v>0</v>
      </c>
      <c r="AS73">
        <v>0</v>
      </c>
      <c r="AT73" t="s">
        <v>90</v>
      </c>
      <c r="AU73" t="s">
        <v>90</v>
      </c>
      <c r="AV73" t="s">
        <v>90</v>
      </c>
      <c r="AW73" t="s">
        <v>90</v>
      </c>
      <c r="AX73" t="s">
        <v>90</v>
      </c>
      <c r="AY73" t="s">
        <v>90</v>
      </c>
      <c r="AZ73" t="s">
        <v>90</v>
      </c>
      <c r="BA73" t="s">
        <v>90</v>
      </c>
      <c r="BB73" t="s">
        <v>90</v>
      </c>
      <c r="BC73" t="s">
        <v>90</v>
      </c>
      <c r="BD73" t="s">
        <v>90</v>
      </c>
      <c r="BE73" t="s">
        <v>90</v>
      </c>
    </row>
    <row r="74" spans="1:57" hidden="1" x14ac:dyDescent="0.45">
      <c r="A74" t="s">
        <v>296</v>
      </c>
      <c r="B74" t="s">
        <v>82</v>
      </c>
      <c r="C74" t="s">
        <v>252</v>
      </c>
      <c r="D74" t="s">
        <v>84</v>
      </c>
      <c r="E74" s="2" t="str">
        <f>HYPERLINK("capsilon://?command=openfolder&amp;siteaddress=FAM.docvelocity-na8.net&amp;folderid=FX8AB2A057-53B8-47E0-9563-6A76AE3F7066","FX22034994")</f>
        <v>FX22034994</v>
      </c>
      <c r="F74" t="s">
        <v>19</v>
      </c>
      <c r="G74" t="s">
        <v>19</v>
      </c>
      <c r="H74" t="s">
        <v>85</v>
      </c>
      <c r="I74" t="s">
        <v>297</v>
      </c>
      <c r="J74">
        <v>28</v>
      </c>
      <c r="K74" t="s">
        <v>87</v>
      </c>
      <c r="L74" t="s">
        <v>88</v>
      </c>
      <c r="M74" t="s">
        <v>89</v>
      </c>
      <c r="N74">
        <v>2</v>
      </c>
      <c r="O74" s="1">
        <v>44691.611400462964</v>
      </c>
      <c r="P74" s="1">
        <v>44691.618333333332</v>
      </c>
      <c r="Q74">
        <v>348</v>
      </c>
      <c r="R74">
        <v>251</v>
      </c>
      <c r="S74" t="b">
        <v>0</v>
      </c>
      <c r="T74" t="s">
        <v>90</v>
      </c>
      <c r="U74" t="b">
        <v>0</v>
      </c>
      <c r="V74" t="s">
        <v>163</v>
      </c>
      <c r="W74" s="1">
        <v>44691.615381944444</v>
      </c>
      <c r="X74">
        <v>135</v>
      </c>
      <c r="Y74">
        <v>21</v>
      </c>
      <c r="Z74">
        <v>0</v>
      </c>
      <c r="AA74">
        <v>21</v>
      </c>
      <c r="AB74">
        <v>0</v>
      </c>
      <c r="AC74">
        <v>0</v>
      </c>
      <c r="AD74">
        <v>7</v>
      </c>
      <c r="AE74">
        <v>0</v>
      </c>
      <c r="AF74">
        <v>0</v>
      </c>
      <c r="AG74">
        <v>0</v>
      </c>
      <c r="AH74" t="s">
        <v>92</v>
      </c>
      <c r="AI74" s="1">
        <v>44691.618333333332</v>
      </c>
      <c r="AJ74">
        <v>116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7</v>
      </c>
      <c r="AQ74">
        <v>0</v>
      </c>
      <c r="AR74">
        <v>0</v>
      </c>
      <c r="AS74">
        <v>0</v>
      </c>
      <c r="AT74" t="s">
        <v>90</v>
      </c>
      <c r="AU74" t="s">
        <v>90</v>
      </c>
      <c r="AV74" t="s">
        <v>90</v>
      </c>
      <c r="AW74" t="s">
        <v>90</v>
      </c>
      <c r="AX74" t="s">
        <v>90</v>
      </c>
      <c r="AY74" t="s">
        <v>90</v>
      </c>
      <c r="AZ74" t="s">
        <v>90</v>
      </c>
      <c r="BA74" t="s">
        <v>90</v>
      </c>
      <c r="BB74" t="s">
        <v>90</v>
      </c>
      <c r="BC74" t="s">
        <v>90</v>
      </c>
      <c r="BD74" t="s">
        <v>90</v>
      </c>
      <c r="BE74" t="s">
        <v>90</v>
      </c>
    </row>
    <row r="75" spans="1:57" hidden="1" x14ac:dyDescent="0.45">
      <c r="A75" t="s">
        <v>298</v>
      </c>
      <c r="B75" t="s">
        <v>82</v>
      </c>
      <c r="C75" t="s">
        <v>299</v>
      </c>
      <c r="D75" t="s">
        <v>84</v>
      </c>
      <c r="E75" s="2" t="str">
        <f>HYPERLINK("capsilon://?command=openfolder&amp;siteaddress=FAM.docvelocity-na8.net&amp;folderid=FX856D3724-D12E-2C21-67D9-4FCD1C8B57A2","FX22051579")</f>
        <v>FX22051579</v>
      </c>
      <c r="F75" t="s">
        <v>19</v>
      </c>
      <c r="G75" t="s">
        <v>19</v>
      </c>
      <c r="H75" t="s">
        <v>85</v>
      </c>
      <c r="I75" t="s">
        <v>300</v>
      </c>
      <c r="J75">
        <v>346</v>
      </c>
      <c r="K75" t="s">
        <v>87</v>
      </c>
      <c r="L75" t="s">
        <v>88</v>
      </c>
      <c r="M75" t="s">
        <v>89</v>
      </c>
      <c r="N75">
        <v>2</v>
      </c>
      <c r="O75" s="1">
        <v>44691.616608796299</v>
      </c>
      <c r="P75" s="1">
        <v>44691.659907407404</v>
      </c>
      <c r="Q75">
        <v>1254</v>
      </c>
      <c r="R75">
        <v>2487</v>
      </c>
      <c r="S75" t="b">
        <v>0</v>
      </c>
      <c r="T75" t="s">
        <v>90</v>
      </c>
      <c r="U75" t="b">
        <v>0</v>
      </c>
      <c r="V75" t="s">
        <v>145</v>
      </c>
      <c r="W75" s="1">
        <v>44691.631712962961</v>
      </c>
      <c r="X75">
        <v>1273</v>
      </c>
      <c r="Y75">
        <v>249</v>
      </c>
      <c r="Z75">
        <v>0</v>
      </c>
      <c r="AA75">
        <v>249</v>
      </c>
      <c r="AB75">
        <v>0</v>
      </c>
      <c r="AC75">
        <v>20</v>
      </c>
      <c r="AD75">
        <v>97</v>
      </c>
      <c r="AE75">
        <v>0</v>
      </c>
      <c r="AF75">
        <v>0</v>
      </c>
      <c r="AG75">
        <v>0</v>
      </c>
      <c r="AH75" t="s">
        <v>301</v>
      </c>
      <c r="AI75" s="1">
        <v>44691.659907407404</v>
      </c>
      <c r="AJ75">
        <v>1196</v>
      </c>
      <c r="AK75">
        <v>3</v>
      </c>
      <c r="AL75">
        <v>0</v>
      </c>
      <c r="AM75">
        <v>3</v>
      </c>
      <c r="AN75">
        <v>0</v>
      </c>
      <c r="AO75">
        <v>3</v>
      </c>
      <c r="AP75">
        <v>94</v>
      </c>
      <c r="AQ75">
        <v>0</v>
      </c>
      <c r="AR75">
        <v>0</v>
      </c>
      <c r="AS75">
        <v>0</v>
      </c>
      <c r="AT75" t="s">
        <v>90</v>
      </c>
      <c r="AU75" t="s">
        <v>90</v>
      </c>
      <c r="AV75" t="s">
        <v>90</v>
      </c>
      <c r="AW75" t="s">
        <v>90</v>
      </c>
      <c r="AX75" t="s">
        <v>90</v>
      </c>
      <c r="AY75" t="s">
        <v>90</v>
      </c>
      <c r="AZ75" t="s">
        <v>90</v>
      </c>
      <c r="BA75" t="s">
        <v>90</v>
      </c>
      <c r="BB75" t="s">
        <v>90</v>
      </c>
      <c r="BC75" t="s">
        <v>90</v>
      </c>
      <c r="BD75" t="s">
        <v>90</v>
      </c>
      <c r="BE75" t="s">
        <v>90</v>
      </c>
    </row>
    <row r="76" spans="1:57" hidden="1" x14ac:dyDescent="0.45">
      <c r="A76" t="s">
        <v>302</v>
      </c>
      <c r="B76" t="s">
        <v>82</v>
      </c>
      <c r="C76" t="s">
        <v>203</v>
      </c>
      <c r="D76" t="s">
        <v>84</v>
      </c>
      <c r="E76" s="2" t="str">
        <f>HYPERLINK("capsilon://?command=openfolder&amp;siteaddress=FAM.docvelocity-na8.net&amp;folderid=FXDC63B5F4-AD30-CB94-5AB5-D8F72C472F9D","FX220310904")</f>
        <v>FX220310904</v>
      </c>
      <c r="F76" t="s">
        <v>19</v>
      </c>
      <c r="G76" t="s">
        <v>19</v>
      </c>
      <c r="H76" t="s">
        <v>85</v>
      </c>
      <c r="I76" t="s">
        <v>303</v>
      </c>
      <c r="J76">
        <v>44</v>
      </c>
      <c r="K76" t="s">
        <v>87</v>
      </c>
      <c r="L76" t="s">
        <v>88</v>
      </c>
      <c r="M76" t="s">
        <v>89</v>
      </c>
      <c r="N76">
        <v>2</v>
      </c>
      <c r="O76" s="1">
        <v>44683.372939814813</v>
      </c>
      <c r="P76" s="1">
        <v>44683.383009259262</v>
      </c>
      <c r="Q76">
        <v>444</v>
      </c>
      <c r="R76">
        <v>426</v>
      </c>
      <c r="S76" t="b">
        <v>0</v>
      </c>
      <c r="T76" t="s">
        <v>90</v>
      </c>
      <c r="U76" t="b">
        <v>0</v>
      </c>
      <c r="V76" t="s">
        <v>131</v>
      </c>
      <c r="W76" s="1">
        <v>44683.380069444444</v>
      </c>
      <c r="X76">
        <v>197</v>
      </c>
      <c r="Y76">
        <v>39</v>
      </c>
      <c r="Z76">
        <v>0</v>
      </c>
      <c r="AA76">
        <v>39</v>
      </c>
      <c r="AB76">
        <v>0</v>
      </c>
      <c r="AC76">
        <v>12</v>
      </c>
      <c r="AD76">
        <v>5</v>
      </c>
      <c r="AE76">
        <v>0</v>
      </c>
      <c r="AF76">
        <v>0</v>
      </c>
      <c r="AG76">
        <v>0</v>
      </c>
      <c r="AH76" t="s">
        <v>106</v>
      </c>
      <c r="AI76" s="1">
        <v>44683.383009259262</v>
      </c>
      <c r="AJ76">
        <v>229</v>
      </c>
      <c r="AK76">
        <v>1</v>
      </c>
      <c r="AL76">
        <v>0</v>
      </c>
      <c r="AM76">
        <v>1</v>
      </c>
      <c r="AN76">
        <v>0</v>
      </c>
      <c r="AO76">
        <v>1</v>
      </c>
      <c r="AP76">
        <v>4</v>
      </c>
      <c r="AQ76">
        <v>0</v>
      </c>
      <c r="AR76">
        <v>0</v>
      </c>
      <c r="AS76">
        <v>0</v>
      </c>
      <c r="AT76" t="s">
        <v>90</v>
      </c>
      <c r="AU76" t="s">
        <v>90</v>
      </c>
      <c r="AV76" t="s">
        <v>90</v>
      </c>
      <c r="AW76" t="s">
        <v>90</v>
      </c>
      <c r="AX76" t="s">
        <v>90</v>
      </c>
      <c r="AY76" t="s">
        <v>90</v>
      </c>
      <c r="AZ76" t="s">
        <v>90</v>
      </c>
      <c r="BA76" t="s">
        <v>90</v>
      </c>
      <c r="BB76" t="s">
        <v>90</v>
      </c>
      <c r="BC76" t="s">
        <v>90</v>
      </c>
      <c r="BD76" t="s">
        <v>90</v>
      </c>
      <c r="BE76" t="s">
        <v>90</v>
      </c>
    </row>
    <row r="77" spans="1:57" hidden="1" x14ac:dyDescent="0.45">
      <c r="A77" t="s">
        <v>304</v>
      </c>
      <c r="B77" t="s">
        <v>82</v>
      </c>
      <c r="C77" t="s">
        <v>305</v>
      </c>
      <c r="D77" t="s">
        <v>84</v>
      </c>
      <c r="E77" s="2" t="str">
        <f>HYPERLINK("capsilon://?command=openfolder&amp;siteaddress=FAM.docvelocity-na8.net&amp;folderid=FX9605728C-AED2-94F2-7CAC-555F7F5AC81D","FX22053608")</f>
        <v>FX22053608</v>
      </c>
      <c r="F77" t="s">
        <v>19</v>
      </c>
      <c r="G77" t="s">
        <v>19</v>
      </c>
      <c r="H77" t="s">
        <v>85</v>
      </c>
      <c r="I77" t="s">
        <v>306</v>
      </c>
      <c r="J77">
        <v>388</v>
      </c>
      <c r="K77" t="s">
        <v>87</v>
      </c>
      <c r="L77" t="s">
        <v>88</v>
      </c>
      <c r="M77" t="s">
        <v>89</v>
      </c>
      <c r="N77">
        <v>2</v>
      </c>
      <c r="O77" s="1">
        <v>44691.704479166663</v>
      </c>
      <c r="P77" s="1">
        <v>44691.731817129628</v>
      </c>
      <c r="Q77">
        <v>899</v>
      </c>
      <c r="R77">
        <v>1463</v>
      </c>
      <c r="S77" t="b">
        <v>0</v>
      </c>
      <c r="T77" t="s">
        <v>90</v>
      </c>
      <c r="U77" t="b">
        <v>0</v>
      </c>
      <c r="V77" t="s">
        <v>141</v>
      </c>
      <c r="W77" s="1">
        <v>44691.715057870373</v>
      </c>
      <c r="X77">
        <v>889</v>
      </c>
      <c r="Y77">
        <v>337</v>
      </c>
      <c r="Z77">
        <v>0</v>
      </c>
      <c r="AA77">
        <v>337</v>
      </c>
      <c r="AB77">
        <v>0</v>
      </c>
      <c r="AC77">
        <v>23</v>
      </c>
      <c r="AD77">
        <v>51</v>
      </c>
      <c r="AE77">
        <v>0</v>
      </c>
      <c r="AF77">
        <v>0</v>
      </c>
      <c r="AG77">
        <v>0</v>
      </c>
      <c r="AH77" t="s">
        <v>146</v>
      </c>
      <c r="AI77" s="1">
        <v>44691.731817129628</v>
      </c>
      <c r="AJ77">
        <v>574</v>
      </c>
      <c r="AK77">
        <v>3</v>
      </c>
      <c r="AL77">
        <v>0</v>
      </c>
      <c r="AM77">
        <v>3</v>
      </c>
      <c r="AN77">
        <v>0</v>
      </c>
      <c r="AO77">
        <v>3</v>
      </c>
      <c r="AP77">
        <v>48</v>
      </c>
      <c r="AQ77">
        <v>0</v>
      </c>
      <c r="AR77">
        <v>0</v>
      </c>
      <c r="AS77">
        <v>0</v>
      </c>
      <c r="AT77" t="s">
        <v>90</v>
      </c>
      <c r="AU77" t="s">
        <v>90</v>
      </c>
      <c r="AV77" t="s">
        <v>90</v>
      </c>
      <c r="AW77" t="s">
        <v>90</v>
      </c>
      <c r="AX77" t="s">
        <v>90</v>
      </c>
      <c r="AY77" t="s">
        <v>90</v>
      </c>
      <c r="AZ77" t="s">
        <v>90</v>
      </c>
      <c r="BA77" t="s">
        <v>90</v>
      </c>
      <c r="BB77" t="s">
        <v>90</v>
      </c>
      <c r="BC77" t="s">
        <v>90</v>
      </c>
      <c r="BD77" t="s">
        <v>90</v>
      </c>
      <c r="BE77" t="s">
        <v>90</v>
      </c>
    </row>
    <row r="78" spans="1:57" hidden="1" x14ac:dyDescent="0.45">
      <c r="A78" t="s">
        <v>307</v>
      </c>
      <c r="B78" t="s">
        <v>82</v>
      </c>
      <c r="C78" t="s">
        <v>222</v>
      </c>
      <c r="D78" t="s">
        <v>84</v>
      </c>
      <c r="E78" s="2" t="str">
        <f>HYPERLINK("capsilon://?command=openfolder&amp;siteaddress=FAM.docvelocity-na8.net&amp;folderid=FX8B28F8B6-C014-1E37-1A00-E0D027214AA1","FX220410565")</f>
        <v>FX220410565</v>
      </c>
      <c r="F78" t="s">
        <v>19</v>
      </c>
      <c r="G78" t="s">
        <v>19</v>
      </c>
      <c r="H78" t="s">
        <v>85</v>
      </c>
      <c r="I78" t="s">
        <v>308</v>
      </c>
      <c r="J78">
        <v>28</v>
      </c>
      <c r="K78" t="s">
        <v>87</v>
      </c>
      <c r="L78" t="s">
        <v>88</v>
      </c>
      <c r="M78" t="s">
        <v>89</v>
      </c>
      <c r="N78">
        <v>2</v>
      </c>
      <c r="O78" s="1">
        <v>44692.369780092595</v>
      </c>
      <c r="P78" s="1">
        <v>44692.402349537035</v>
      </c>
      <c r="Q78">
        <v>2412</v>
      </c>
      <c r="R78">
        <v>402</v>
      </c>
      <c r="S78" t="b">
        <v>0</v>
      </c>
      <c r="T78" t="s">
        <v>90</v>
      </c>
      <c r="U78" t="b">
        <v>0</v>
      </c>
      <c r="V78" t="s">
        <v>150</v>
      </c>
      <c r="W78" s="1">
        <v>44692.372777777775</v>
      </c>
      <c r="X78">
        <v>252</v>
      </c>
      <c r="Y78">
        <v>21</v>
      </c>
      <c r="Z78">
        <v>0</v>
      </c>
      <c r="AA78">
        <v>21</v>
      </c>
      <c r="AB78">
        <v>0</v>
      </c>
      <c r="AC78">
        <v>2</v>
      </c>
      <c r="AD78">
        <v>7</v>
      </c>
      <c r="AE78">
        <v>0</v>
      </c>
      <c r="AF78">
        <v>0</v>
      </c>
      <c r="AG78">
        <v>0</v>
      </c>
      <c r="AH78" t="s">
        <v>106</v>
      </c>
      <c r="AI78" s="1">
        <v>44692.402349537035</v>
      </c>
      <c r="AJ78">
        <v>150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7</v>
      </c>
      <c r="AQ78">
        <v>0</v>
      </c>
      <c r="AR78">
        <v>0</v>
      </c>
      <c r="AS78">
        <v>0</v>
      </c>
      <c r="AT78" t="s">
        <v>90</v>
      </c>
      <c r="AU78" t="s">
        <v>90</v>
      </c>
      <c r="AV78" t="s">
        <v>90</v>
      </c>
      <c r="AW78" t="s">
        <v>90</v>
      </c>
      <c r="AX78" t="s">
        <v>90</v>
      </c>
      <c r="AY78" t="s">
        <v>90</v>
      </c>
      <c r="AZ78" t="s">
        <v>90</v>
      </c>
      <c r="BA78" t="s">
        <v>90</v>
      </c>
      <c r="BB78" t="s">
        <v>90</v>
      </c>
      <c r="BC78" t="s">
        <v>90</v>
      </c>
      <c r="BD78" t="s">
        <v>90</v>
      </c>
      <c r="BE78" t="s">
        <v>90</v>
      </c>
    </row>
    <row r="79" spans="1:57" hidden="1" x14ac:dyDescent="0.45">
      <c r="A79" t="s">
        <v>309</v>
      </c>
      <c r="B79" t="s">
        <v>82</v>
      </c>
      <c r="C79" t="s">
        <v>139</v>
      </c>
      <c r="D79" t="s">
        <v>84</v>
      </c>
      <c r="E79" s="2" t="str">
        <f>HYPERLINK("capsilon://?command=openfolder&amp;siteaddress=FAM.docvelocity-na8.net&amp;folderid=FXA4CF96F0-FFB8-D060-7F52-E4B63A03C509","FX2205235")</f>
        <v>FX2205235</v>
      </c>
      <c r="F79" t="s">
        <v>19</v>
      </c>
      <c r="G79" t="s">
        <v>19</v>
      </c>
      <c r="H79" t="s">
        <v>85</v>
      </c>
      <c r="I79" t="s">
        <v>310</v>
      </c>
      <c r="J79">
        <v>0</v>
      </c>
      <c r="K79" t="s">
        <v>87</v>
      </c>
      <c r="L79" t="s">
        <v>88</v>
      </c>
      <c r="M79" t="s">
        <v>89</v>
      </c>
      <c r="N79">
        <v>2</v>
      </c>
      <c r="O79" s="1">
        <v>44692.383680555555</v>
      </c>
      <c r="P79" s="1">
        <v>44692.404907407406</v>
      </c>
      <c r="Q79">
        <v>964</v>
      </c>
      <c r="R79">
        <v>870</v>
      </c>
      <c r="S79" t="b">
        <v>0</v>
      </c>
      <c r="T79" t="s">
        <v>90</v>
      </c>
      <c r="U79" t="b">
        <v>0</v>
      </c>
      <c r="V79" t="s">
        <v>150</v>
      </c>
      <c r="W79" s="1">
        <v>44692.391238425924</v>
      </c>
      <c r="X79">
        <v>649</v>
      </c>
      <c r="Y79">
        <v>52</v>
      </c>
      <c r="Z79">
        <v>0</v>
      </c>
      <c r="AA79">
        <v>52</v>
      </c>
      <c r="AB79">
        <v>0</v>
      </c>
      <c r="AC79">
        <v>19</v>
      </c>
      <c r="AD79">
        <v>-52</v>
      </c>
      <c r="AE79">
        <v>0</v>
      </c>
      <c r="AF79">
        <v>0</v>
      </c>
      <c r="AG79">
        <v>0</v>
      </c>
      <c r="AH79" t="s">
        <v>106</v>
      </c>
      <c r="AI79" s="1">
        <v>44692.404907407406</v>
      </c>
      <c r="AJ79">
        <v>221</v>
      </c>
      <c r="AK79">
        <v>1</v>
      </c>
      <c r="AL79">
        <v>0</v>
      </c>
      <c r="AM79">
        <v>1</v>
      </c>
      <c r="AN79">
        <v>0</v>
      </c>
      <c r="AO79">
        <v>1</v>
      </c>
      <c r="AP79">
        <v>-53</v>
      </c>
      <c r="AQ79">
        <v>0</v>
      </c>
      <c r="AR79">
        <v>0</v>
      </c>
      <c r="AS79">
        <v>0</v>
      </c>
      <c r="AT79" t="s">
        <v>90</v>
      </c>
      <c r="AU79" t="s">
        <v>90</v>
      </c>
      <c r="AV79" t="s">
        <v>90</v>
      </c>
      <c r="AW79" t="s">
        <v>90</v>
      </c>
      <c r="AX79" t="s">
        <v>90</v>
      </c>
      <c r="AY79" t="s">
        <v>90</v>
      </c>
      <c r="AZ79" t="s">
        <v>90</v>
      </c>
      <c r="BA79" t="s">
        <v>90</v>
      </c>
      <c r="BB79" t="s">
        <v>90</v>
      </c>
      <c r="BC79" t="s">
        <v>90</v>
      </c>
      <c r="BD79" t="s">
        <v>90</v>
      </c>
      <c r="BE79" t="s">
        <v>90</v>
      </c>
    </row>
    <row r="80" spans="1:57" hidden="1" x14ac:dyDescent="0.45">
      <c r="A80" t="s">
        <v>311</v>
      </c>
      <c r="B80" t="s">
        <v>82</v>
      </c>
      <c r="C80" t="s">
        <v>312</v>
      </c>
      <c r="D80" t="s">
        <v>84</v>
      </c>
      <c r="E80" s="2" t="str">
        <f>HYPERLINK("capsilon://?command=openfolder&amp;siteaddress=FAM.docvelocity-na8.net&amp;folderid=FXA229197B-1B22-C55A-3E29-2A6DA6028100","FX22045555")</f>
        <v>FX22045555</v>
      </c>
      <c r="F80" t="s">
        <v>19</v>
      </c>
      <c r="G80" t="s">
        <v>19</v>
      </c>
      <c r="H80" t="s">
        <v>85</v>
      </c>
      <c r="I80" t="s">
        <v>313</v>
      </c>
      <c r="J80">
        <v>170</v>
      </c>
      <c r="K80" t="s">
        <v>87</v>
      </c>
      <c r="L80" t="s">
        <v>88</v>
      </c>
      <c r="M80" t="s">
        <v>89</v>
      </c>
      <c r="N80">
        <v>2</v>
      </c>
      <c r="O80" s="1">
        <v>44692.390740740739</v>
      </c>
      <c r="P80" s="1">
        <v>44692.413518518515</v>
      </c>
      <c r="Q80">
        <v>728</v>
      </c>
      <c r="R80">
        <v>1240</v>
      </c>
      <c r="S80" t="b">
        <v>0</v>
      </c>
      <c r="T80" t="s">
        <v>90</v>
      </c>
      <c r="U80" t="b">
        <v>0</v>
      </c>
      <c r="V80" t="s">
        <v>100</v>
      </c>
      <c r="W80" s="1">
        <v>44692.396666666667</v>
      </c>
      <c r="X80">
        <v>497</v>
      </c>
      <c r="Y80">
        <v>139</v>
      </c>
      <c r="Z80">
        <v>0</v>
      </c>
      <c r="AA80">
        <v>139</v>
      </c>
      <c r="AB80">
        <v>0</v>
      </c>
      <c r="AC80">
        <v>5</v>
      </c>
      <c r="AD80">
        <v>31</v>
      </c>
      <c r="AE80">
        <v>0</v>
      </c>
      <c r="AF80">
        <v>0</v>
      </c>
      <c r="AG80">
        <v>0</v>
      </c>
      <c r="AH80" t="s">
        <v>106</v>
      </c>
      <c r="AI80" s="1">
        <v>44692.413518518515</v>
      </c>
      <c r="AJ80">
        <v>743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31</v>
      </c>
      <c r="AQ80">
        <v>0</v>
      </c>
      <c r="AR80">
        <v>0</v>
      </c>
      <c r="AS80">
        <v>0</v>
      </c>
      <c r="AT80" t="s">
        <v>90</v>
      </c>
      <c r="AU80" t="s">
        <v>90</v>
      </c>
      <c r="AV80" t="s">
        <v>90</v>
      </c>
      <c r="AW80" t="s">
        <v>90</v>
      </c>
      <c r="AX80" t="s">
        <v>90</v>
      </c>
      <c r="AY80" t="s">
        <v>90</v>
      </c>
      <c r="AZ80" t="s">
        <v>90</v>
      </c>
      <c r="BA80" t="s">
        <v>90</v>
      </c>
      <c r="BB80" t="s">
        <v>90</v>
      </c>
      <c r="BC80" t="s">
        <v>90</v>
      </c>
      <c r="BD80" t="s">
        <v>90</v>
      </c>
      <c r="BE80" t="s">
        <v>90</v>
      </c>
    </row>
    <row r="81" spans="1:57" hidden="1" x14ac:dyDescent="0.45">
      <c r="A81" t="s">
        <v>314</v>
      </c>
      <c r="B81" t="s">
        <v>82</v>
      </c>
      <c r="C81" t="s">
        <v>315</v>
      </c>
      <c r="D81" t="s">
        <v>84</v>
      </c>
      <c r="E81" s="2" t="str">
        <f>HYPERLINK("capsilon://?command=openfolder&amp;siteaddress=FAM.docvelocity-na8.net&amp;folderid=FX9963DF36-475D-EACE-48DF-106584E219FF","FX22048230")</f>
        <v>FX22048230</v>
      </c>
      <c r="F81" t="s">
        <v>19</v>
      </c>
      <c r="G81" t="s">
        <v>19</v>
      </c>
      <c r="H81" t="s">
        <v>85</v>
      </c>
      <c r="I81" t="s">
        <v>316</v>
      </c>
      <c r="J81">
        <v>230</v>
      </c>
      <c r="K81" t="s">
        <v>87</v>
      </c>
      <c r="L81" t="s">
        <v>88</v>
      </c>
      <c r="M81" t="s">
        <v>89</v>
      </c>
      <c r="N81">
        <v>2</v>
      </c>
      <c r="O81" s="1">
        <v>44683.670937499999</v>
      </c>
      <c r="P81" s="1">
        <v>44683.699317129627</v>
      </c>
      <c r="Q81">
        <v>539</v>
      </c>
      <c r="R81">
        <v>1913</v>
      </c>
      <c r="S81" t="b">
        <v>0</v>
      </c>
      <c r="T81" t="s">
        <v>90</v>
      </c>
      <c r="U81" t="b">
        <v>0</v>
      </c>
      <c r="V81" t="s">
        <v>96</v>
      </c>
      <c r="W81" s="1">
        <v>44683.687939814816</v>
      </c>
      <c r="X81">
        <v>1031</v>
      </c>
      <c r="Y81">
        <v>196</v>
      </c>
      <c r="Z81">
        <v>0</v>
      </c>
      <c r="AA81">
        <v>196</v>
      </c>
      <c r="AB81">
        <v>0</v>
      </c>
      <c r="AC81">
        <v>28</v>
      </c>
      <c r="AD81">
        <v>34</v>
      </c>
      <c r="AE81">
        <v>0</v>
      </c>
      <c r="AF81">
        <v>0</v>
      </c>
      <c r="AG81">
        <v>0</v>
      </c>
      <c r="AH81" t="s">
        <v>92</v>
      </c>
      <c r="AI81" s="1">
        <v>44683.699317129627</v>
      </c>
      <c r="AJ81">
        <v>835</v>
      </c>
      <c r="AK81">
        <v>10</v>
      </c>
      <c r="AL81">
        <v>0</v>
      </c>
      <c r="AM81">
        <v>10</v>
      </c>
      <c r="AN81">
        <v>0</v>
      </c>
      <c r="AO81">
        <v>10</v>
      </c>
      <c r="AP81">
        <v>24</v>
      </c>
      <c r="AQ81">
        <v>0</v>
      </c>
      <c r="AR81">
        <v>0</v>
      </c>
      <c r="AS81">
        <v>0</v>
      </c>
      <c r="AT81" t="s">
        <v>90</v>
      </c>
      <c r="AU81" t="s">
        <v>90</v>
      </c>
      <c r="AV81" t="s">
        <v>90</v>
      </c>
      <c r="AW81" t="s">
        <v>90</v>
      </c>
      <c r="AX81" t="s">
        <v>90</v>
      </c>
      <c r="AY81" t="s">
        <v>90</v>
      </c>
      <c r="AZ81" t="s">
        <v>90</v>
      </c>
      <c r="BA81" t="s">
        <v>90</v>
      </c>
      <c r="BB81" t="s">
        <v>90</v>
      </c>
      <c r="BC81" t="s">
        <v>90</v>
      </c>
      <c r="BD81" t="s">
        <v>90</v>
      </c>
      <c r="BE81" t="s">
        <v>90</v>
      </c>
    </row>
    <row r="82" spans="1:57" hidden="1" x14ac:dyDescent="0.45">
      <c r="A82" t="s">
        <v>317</v>
      </c>
      <c r="B82" t="s">
        <v>82</v>
      </c>
      <c r="C82" t="s">
        <v>139</v>
      </c>
      <c r="D82" t="s">
        <v>84</v>
      </c>
      <c r="E82" s="2" t="str">
        <f>HYPERLINK("capsilon://?command=openfolder&amp;siteaddress=FAM.docvelocity-na8.net&amp;folderid=FXA4CF96F0-FFB8-D060-7F52-E4B63A03C509","FX2205235")</f>
        <v>FX2205235</v>
      </c>
      <c r="F82" t="s">
        <v>19</v>
      </c>
      <c r="G82" t="s">
        <v>19</v>
      </c>
      <c r="H82" t="s">
        <v>85</v>
      </c>
      <c r="I82" t="s">
        <v>318</v>
      </c>
      <c r="J82">
        <v>453</v>
      </c>
      <c r="K82" t="s">
        <v>87</v>
      </c>
      <c r="L82" t="s">
        <v>88</v>
      </c>
      <c r="M82" t="s">
        <v>89</v>
      </c>
      <c r="N82">
        <v>2</v>
      </c>
      <c r="O82" s="1">
        <v>44692.409074074072</v>
      </c>
      <c r="P82" s="1">
        <v>44692.469050925924</v>
      </c>
      <c r="Q82">
        <v>2422</v>
      </c>
      <c r="R82">
        <v>2760</v>
      </c>
      <c r="S82" t="b">
        <v>0</v>
      </c>
      <c r="T82" t="s">
        <v>90</v>
      </c>
      <c r="U82" t="b">
        <v>0</v>
      </c>
      <c r="V82" t="s">
        <v>131</v>
      </c>
      <c r="W82" s="1">
        <v>44692.429537037038</v>
      </c>
      <c r="X82">
        <v>1067</v>
      </c>
      <c r="Y82">
        <v>236</v>
      </c>
      <c r="Z82">
        <v>0</v>
      </c>
      <c r="AA82">
        <v>236</v>
      </c>
      <c r="AB82">
        <v>182</v>
      </c>
      <c r="AC82">
        <v>19</v>
      </c>
      <c r="AD82">
        <v>217</v>
      </c>
      <c r="AE82">
        <v>0</v>
      </c>
      <c r="AF82">
        <v>0</v>
      </c>
      <c r="AG82">
        <v>0</v>
      </c>
      <c r="AH82" t="s">
        <v>106</v>
      </c>
      <c r="AI82" s="1">
        <v>44692.469050925924</v>
      </c>
      <c r="AJ82">
        <v>1280</v>
      </c>
      <c r="AK82">
        <v>4</v>
      </c>
      <c r="AL82">
        <v>0</v>
      </c>
      <c r="AM82">
        <v>4</v>
      </c>
      <c r="AN82">
        <v>182</v>
      </c>
      <c r="AO82">
        <v>4</v>
      </c>
      <c r="AP82">
        <v>213</v>
      </c>
      <c r="AQ82">
        <v>0</v>
      </c>
      <c r="AR82">
        <v>0</v>
      </c>
      <c r="AS82">
        <v>0</v>
      </c>
      <c r="AT82" t="s">
        <v>90</v>
      </c>
      <c r="AU82" t="s">
        <v>90</v>
      </c>
      <c r="AV82" t="s">
        <v>90</v>
      </c>
      <c r="AW82" t="s">
        <v>90</v>
      </c>
      <c r="AX82" t="s">
        <v>90</v>
      </c>
      <c r="AY82" t="s">
        <v>90</v>
      </c>
      <c r="AZ82" t="s">
        <v>90</v>
      </c>
      <c r="BA82" t="s">
        <v>90</v>
      </c>
      <c r="BB82" t="s">
        <v>90</v>
      </c>
      <c r="BC82" t="s">
        <v>90</v>
      </c>
      <c r="BD82" t="s">
        <v>90</v>
      </c>
      <c r="BE82" t="s">
        <v>90</v>
      </c>
    </row>
    <row r="83" spans="1:57" hidden="1" x14ac:dyDescent="0.45">
      <c r="A83" t="s">
        <v>319</v>
      </c>
      <c r="B83" t="s">
        <v>82</v>
      </c>
      <c r="C83" t="s">
        <v>320</v>
      </c>
      <c r="D83" t="s">
        <v>84</v>
      </c>
      <c r="E83" s="2" t="str">
        <f>HYPERLINK("capsilon://?command=openfolder&amp;siteaddress=FAM.docvelocity-na8.net&amp;folderid=FXCE84A39F-AD93-F295-1F78-2CFD54773E44","FX22018360")</f>
        <v>FX22018360</v>
      </c>
      <c r="F83" t="s">
        <v>19</v>
      </c>
      <c r="G83" t="s">
        <v>19</v>
      </c>
      <c r="H83" t="s">
        <v>85</v>
      </c>
      <c r="I83" t="s">
        <v>321</v>
      </c>
      <c r="J83">
        <v>28</v>
      </c>
      <c r="K83" t="s">
        <v>87</v>
      </c>
      <c r="L83" t="s">
        <v>88</v>
      </c>
      <c r="M83" t="s">
        <v>89</v>
      </c>
      <c r="N83">
        <v>2</v>
      </c>
      <c r="O83" s="1">
        <v>44683.377268518518</v>
      </c>
      <c r="P83" s="1">
        <v>44683.382627314815</v>
      </c>
      <c r="Q83">
        <v>244</v>
      </c>
      <c r="R83">
        <v>219</v>
      </c>
      <c r="S83" t="b">
        <v>0</v>
      </c>
      <c r="T83" t="s">
        <v>90</v>
      </c>
      <c r="U83" t="b">
        <v>0</v>
      </c>
      <c r="V83" t="s">
        <v>131</v>
      </c>
      <c r="W83" s="1">
        <v>44683.381643518522</v>
      </c>
      <c r="X83">
        <v>135</v>
      </c>
      <c r="Y83">
        <v>21</v>
      </c>
      <c r="Z83">
        <v>0</v>
      </c>
      <c r="AA83">
        <v>21</v>
      </c>
      <c r="AB83">
        <v>0</v>
      </c>
      <c r="AC83">
        <v>2</v>
      </c>
      <c r="AD83">
        <v>7</v>
      </c>
      <c r="AE83">
        <v>0</v>
      </c>
      <c r="AF83">
        <v>0</v>
      </c>
      <c r="AG83">
        <v>0</v>
      </c>
      <c r="AH83" t="s">
        <v>120</v>
      </c>
      <c r="AI83" s="1">
        <v>44683.382627314815</v>
      </c>
      <c r="AJ83">
        <v>84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7</v>
      </c>
      <c r="AQ83">
        <v>0</v>
      </c>
      <c r="AR83">
        <v>0</v>
      </c>
      <c r="AS83">
        <v>0</v>
      </c>
      <c r="AT83" t="s">
        <v>90</v>
      </c>
      <c r="AU83" t="s">
        <v>90</v>
      </c>
      <c r="AV83" t="s">
        <v>90</v>
      </c>
      <c r="AW83" t="s">
        <v>90</v>
      </c>
      <c r="AX83" t="s">
        <v>90</v>
      </c>
      <c r="AY83" t="s">
        <v>90</v>
      </c>
      <c r="AZ83" t="s">
        <v>90</v>
      </c>
      <c r="BA83" t="s">
        <v>90</v>
      </c>
      <c r="BB83" t="s">
        <v>90</v>
      </c>
      <c r="BC83" t="s">
        <v>90</v>
      </c>
      <c r="BD83" t="s">
        <v>90</v>
      </c>
      <c r="BE83" t="s">
        <v>90</v>
      </c>
    </row>
    <row r="84" spans="1:57" hidden="1" x14ac:dyDescent="0.45">
      <c r="A84" t="s">
        <v>322</v>
      </c>
      <c r="B84" t="s">
        <v>82</v>
      </c>
      <c r="C84" t="s">
        <v>143</v>
      </c>
      <c r="D84" t="s">
        <v>84</v>
      </c>
      <c r="E84" s="2" t="str">
        <f>HYPERLINK("capsilon://?command=openfolder&amp;siteaddress=FAM.docvelocity-na8.net&amp;folderid=FX76987148-8F7E-99B7-F0D8-5DE2F57D6137","FX220311902")</f>
        <v>FX220311902</v>
      </c>
      <c r="F84" t="s">
        <v>19</v>
      </c>
      <c r="G84" t="s">
        <v>19</v>
      </c>
      <c r="H84" t="s">
        <v>85</v>
      </c>
      <c r="I84" t="s">
        <v>323</v>
      </c>
      <c r="J84">
        <v>0</v>
      </c>
      <c r="K84" t="s">
        <v>87</v>
      </c>
      <c r="L84" t="s">
        <v>88</v>
      </c>
      <c r="M84" t="s">
        <v>89</v>
      </c>
      <c r="N84">
        <v>2</v>
      </c>
      <c r="O84" s="1">
        <v>44692.4690625</v>
      </c>
      <c r="P84" s="1">
        <v>44692.502268518518</v>
      </c>
      <c r="Q84">
        <v>2441</v>
      </c>
      <c r="R84">
        <v>428</v>
      </c>
      <c r="S84" t="b">
        <v>0</v>
      </c>
      <c r="T84" t="s">
        <v>90</v>
      </c>
      <c r="U84" t="b">
        <v>0</v>
      </c>
      <c r="V84" t="s">
        <v>163</v>
      </c>
      <c r="W84" s="1">
        <v>44692.480000000003</v>
      </c>
      <c r="X84">
        <v>71</v>
      </c>
      <c r="Y84">
        <v>0</v>
      </c>
      <c r="Z84">
        <v>0</v>
      </c>
      <c r="AA84">
        <v>0</v>
      </c>
      <c r="AB84">
        <v>52</v>
      </c>
      <c r="AC84">
        <v>0</v>
      </c>
      <c r="AD84">
        <v>0</v>
      </c>
      <c r="AE84">
        <v>0</v>
      </c>
      <c r="AF84">
        <v>0</v>
      </c>
      <c r="AG84">
        <v>0</v>
      </c>
      <c r="AH84" t="s">
        <v>146</v>
      </c>
      <c r="AI84" s="1">
        <v>44692.502268518518</v>
      </c>
      <c r="AJ84">
        <v>36</v>
      </c>
      <c r="AK84">
        <v>0</v>
      </c>
      <c r="AL84">
        <v>0</v>
      </c>
      <c r="AM84">
        <v>0</v>
      </c>
      <c r="AN84">
        <v>52</v>
      </c>
      <c r="AO84">
        <v>0</v>
      </c>
      <c r="AP84">
        <v>0</v>
      </c>
      <c r="AQ84">
        <v>0</v>
      </c>
      <c r="AR84">
        <v>0</v>
      </c>
      <c r="AS84">
        <v>0</v>
      </c>
      <c r="AT84" t="s">
        <v>90</v>
      </c>
      <c r="AU84" t="s">
        <v>90</v>
      </c>
      <c r="AV84" t="s">
        <v>90</v>
      </c>
      <c r="AW84" t="s">
        <v>90</v>
      </c>
      <c r="AX84" t="s">
        <v>90</v>
      </c>
      <c r="AY84" t="s">
        <v>90</v>
      </c>
      <c r="AZ84" t="s">
        <v>90</v>
      </c>
      <c r="BA84" t="s">
        <v>90</v>
      </c>
      <c r="BB84" t="s">
        <v>90</v>
      </c>
      <c r="BC84" t="s">
        <v>90</v>
      </c>
      <c r="BD84" t="s">
        <v>90</v>
      </c>
      <c r="BE84" t="s">
        <v>90</v>
      </c>
    </row>
    <row r="85" spans="1:57" hidden="1" x14ac:dyDescent="0.45">
      <c r="A85" t="s">
        <v>324</v>
      </c>
      <c r="B85" t="s">
        <v>82</v>
      </c>
      <c r="C85" t="s">
        <v>325</v>
      </c>
      <c r="D85" t="s">
        <v>84</v>
      </c>
      <c r="E85" s="2" t="str">
        <f>HYPERLINK("capsilon://?command=openfolder&amp;siteaddress=FAM.docvelocity-na8.net&amp;folderid=FX5E856A03-E897-56EA-179B-CCC3ED7C09CC","FX22014290")</f>
        <v>FX22014290</v>
      </c>
      <c r="F85" t="s">
        <v>19</v>
      </c>
      <c r="G85" t="s">
        <v>19</v>
      </c>
      <c r="H85" t="s">
        <v>85</v>
      </c>
      <c r="I85" t="s">
        <v>326</v>
      </c>
      <c r="J85">
        <v>139</v>
      </c>
      <c r="K85" t="s">
        <v>87</v>
      </c>
      <c r="L85" t="s">
        <v>88</v>
      </c>
      <c r="M85" t="s">
        <v>89</v>
      </c>
      <c r="N85">
        <v>2</v>
      </c>
      <c r="O85" s="1">
        <v>44692.490798611114</v>
      </c>
      <c r="P85" s="1">
        <v>44692.506458333337</v>
      </c>
      <c r="Q85">
        <v>568</v>
      </c>
      <c r="R85">
        <v>785</v>
      </c>
      <c r="S85" t="b">
        <v>0</v>
      </c>
      <c r="T85" t="s">
        <v>90</v>
      </c>
      <c r="U85" t="b">
        <v>0</v>
      </c>
      <c r="V85" t="s">
        <v>141</v>
      </c>
      <c r="W85" s="1">
        <v>44692.49664351852</v>
      </c>
      <c r="X85">
        <v>423</v>
      </c>
      <c r="Y85">
        <v>122</v>
      </c>
      <c r="Z85">
        <v>0</v>
      </c>
      <c r="AA85">
        <v>122</v>
      </c>
      <c r="AB85">
        <v>0</v>
      </c>
      <c r="AC85">
        <v>7</v>
      </c>
      <c r="AD85">
        <v>17</v>
      </c>
      <c r="AE85">
        <v>0</v>
      </c>
      <c r="AF85">
        <v>0</v>
      </c>
      <c r="AG85">
        <v>0</v>
      </c>
      <c r="AH85" t="s">
        <v>146</v>
      </c>
      <c r="AI85" s="1">
        <v>44692.506458333337</v>
      </c>
      <c r="AJ85">
        <v>362</v>
      </c>
      <c r="AK85">
        <v>4</v>
      </c>
      <c r="AL85">
        <v>0</v>
      </c>
      <c r="AM85">
        <v>4</v>
      </c>
      <c r="AN85">
        <v>0</v>
      </c>
      <c r="AO85">
        <v>4</v>
      </c>
      <c r="AP85">
        <v>13</v>
      </c>
      <c r="AQ85">
        <v>0</v>
      </c>
      <c r="AR85">
        <v>0</v>
      </c>
      <c r="AS85">
        <v>0</v>
      </c>
      <c r="AT85" t="s">
        <v>90</v>
      </c>
      <c r="AU85" t="s">
        <v>90</v>
      </c>
      <c r="AV85" t="s">
        <v>90</v>
      </c>
      <c r="AW85" t="s">
        <v>90</v>
      </c>
      <c r="AX85" t="s">
        <v>90</v>
      </c>
      <c r="AY85" t="s">
        <v>90</v>
      </c>
      <c r="AZ85" t="s">
        <v>90</v>
      </c>
      <c r="BA85" t="s">
        <v>90</v>
      </c>
      <c r="BB85" t="s">
        <v>90</v>
      </c>
      <c r="BC85" t="s">
        <v>90</v>
      </c>
      <c r="BD85" t="s">
        <v>90</v>
      </c>
      <c r="BE85" t="s">
        <v>90</v>
      </c>
    </row>
    <row r="86" spans="1:57" hidden="1" x14ac:dyDescent="0.45">
      <c r="A86" t="s">
        <v>327</v>
      </c>
      <c r="B86" t="s">
        <v>82</v>
      </c>
      <c r="C86" t="s">
        <v>320</v>
      </c>
      <c r="D86" t="s">
        <v>84</v>
      </c>
      <c r="E86" s="2" t="str">
        <f>HYPERLINK("capsilon://?command=openfolder&amp;siteaddress=FAM.docvelocity-na8.net&amp;folderid=FXCE84A39F-AD93-F295-1F78-2CFD54773E44","FX22018360")</f>
        <v>FX22018360</v>
      </c>
      <c r="F86" t="s">
        <v>19</v>
      </c>
      <c r="G86" t="s">
        <v>19</v>
      </c>
      <c r="H86" t="s">
        <v>85</v>
      </c>
      <c r="I86" t="s">
        <v>328</v>
      </c>
      <c r="J86">
        <v>28</v>
      </c>
      <c r="K86" t="s">
        <v>87</v>
      </c>
      <c r="L86" t="s">
        <v>88</v>
      </c>
      <c r="M86" t="s">
        <v>89</v>
      </c>
      <c r="N86">
        <v>2</v>
      </c>
      <c r="O86" s="1">
        <v>44683.377592592595</v>
      </c>
      <c r="P86" s="1">
        <v>44683.383472222224</v>
      </c>
      <c r="Q86">
        <v>351</v>
      </c>
      <c r="R86">
        <v>157</v>
      </c>
      <c r="S86" t="b">
        <v>0</v>
      </c>
      <c r="T86" t="s">
        <v>90</v>
      </c>
      <c r="U86" t="b">
        <v>0</v>
      </c>
      <c r="V86" t="s">
        <v>131</v>
      </c>
      <c r="W86" s="1">
        <v>44683.382962962962</v>
      </c>
      <c r="X86">
        <v>113</v>
      </c>
      <c r="Y86">
        <v>21</v>
      </c>
      <c r="Z86">
        <v>0</v>
      </c>
      <c r="AA86">
        <v>21</v>
      </c>
      <c r="AB86">
        <v>0</v>
      </c>
      <c r="AC86">
        <v>1</v>
      </c>
      <c r="AD86">
        <v>7</v>
      </c>
      <c r="AE86">
        <v>0</v>
      </c>
      <c r="AF86">
        <v>0</v>
      </c>
      <c r="AG86">
        <v>0</v>
      </c>
      <c r="AH86" t="s">
        <v>120</v>
      </c>
      <c r="AI86" s="1">
        <v>44683.383472222224</v>
      </c>
      <c r="AJ86">
        <v>44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7</v>
      </c>
      <c r="AQ86">
        <v>0</v>
      </c>
      <c r="AR86">
        <v>0</v>
      </c>
      <c r="AS86">
        <v>0</v>
      </c>
      <c r="AT86" t="s">
        <v>90</v>
      </c>
      <c r="AU86" t="s">
        <v>90</v>
      </c>
      <c r="AV86" t="s">
        <v>90</v>
      </c>
      <c r="AW86" t="s">
        <v>90</v>
      </c>
      <c r="AX86" t="s">
        <v>90</v>
      </c>
      <c r="AY86" t="s">
        <v>90</v>
      </c>
      <c r="AZ86" t="s">
        <v>90</v>
      </c>
      <c r="BA86" t="s">
        <v>90</v>
      </c>
      <c r="BB86" t="s">
        <v>90</v>
      </c>
      <c r="BC86" t="s">
        <v>90</v>
      </c>
      <c r="BD86" t="s">
        <v>90</v>
      </c>
      <c r="BE86" t="s">
        <v>90</v>
      </c>
    </row>
    <row r="87" spans="1:57" hidden="1" x14ac:dyDescent="0.45">
      <c r="A87" t="s">
        <v>329</v>
      </c>
      <c r="B87" t="s">
        <v>82</v>
      </c>
      <c r="C87" t="s">
        <v>330</v>
      </c>
      <c r="D87" t="s">
        <v>84</v>
      </c>
      <c r="E87" s="2" t="str">
        <f>HYPERLINK("capsilon://?command=openfolder&amp;siteaddress=FAM.docvelocity-na8.net&amp;folderid=FXD8D90000-7488-DA86-BF95-C45DC1A016A6","FX22044183")</f>
        <v>FX22044183</v>
      </c>
      <c r="F87" t="s">
        <v>19</v>
      </c>
      <c r="G87" t="s">
        <v>19</v>
      </c>
      <c r="H87" t="s">
        <v>85</v>
      </c>
      <c r="I87" t="s">
        <v>331</v>
      </c>
      <c r="J87">
        <v>0</v>
      </c>
      <c r="K87" t="s">
        <v>87</v>
      </c>
      <c r="L87" t="s">
        <v>88</v>
      </c>
      <c r="M87" t="s">
        <v>89</v>
      </c>
      <c r="N87">
        <v>2</v>
      </c>
      <c r="O87" s="1">
        <v>44683.685972222222</v>
      </c>
      <c r="P87" s="1">
        <v>44683.699618055558</v>
      </c>
      <c r="Q87">
        <v>1105</v>
      </c>
      <c r="R87">
        <v>74</v>
      </c>
      <c r="S87" t="b">
        <v>0</v>
      </c>
      <c r="T87" t="s">
        <v>90</v>
      </c>
      <c r="U87" t="b">
        <v>0</v>
      </c>
      <c r="V87" t="s">
        <v>145</v>
      </c>
      <c r="W87" s="1">
        <v>44683.687881944446</v>
      </c>
      <c r="X87">
        <v>40</v>
      </c>
      <c r="Y87">
        <v>0</v>
      </c>
      <c r="Z87">
        <v>0</v>
      </c>
      <c r="AA87">
        <v>0</v>
      </c>
      <c r="AB87">
        <v>52</v>
      </c>
      <c r="AC87">
        <v>0</v>
      </c>
      <c r="AD87">
        <v>0</v>
      </c>
      <c r="AE87">
        <v>0</v>
      </c>
      <c r="AF87">
        <v>0</v>
      </c>
      <c r="AG87">
        <v>0</v>
      </c>
      <c r="AH87" t="s">
        <v>92</v>
      </c>
      <c r="AI87" s="1">
        <v>44683.699618055558</v>
      </c>
      <c r="AJ87">
        <v>25</v>
      </c>
      <c r="AK87">
        <v>0</v>
      </c>
      <c r="AL87">
        <v>0</v>
      </c>
      <c r="AM87">
        <v>0</v>
      </c>
      <c r="AN87">
        <v>52</v>
      </c>
      <c r="AO87">
        <v>0</v>
      </c>
      <c r="AP87">
        <v>0</v>
      </c>
      <c r="AQ87">
        <v>0</v>
      </c>
      <c r="AR87">
        <v>0</v>
      </c>
      <c r="AS87">
        <v>0</v>
      </c>
      <c r="AT87" t="s">
        <v>90</v>
      </c>
      <c r="AU87" t="s">
        <v>90</v>
      </c>
      <c r="AV87" t="s">
        <v>90</v>
      </c>
      <c r="AW87" t="s">
        <v>90</v>
      </c>
      <c r="AX87" t="s">
        <v>90</v>
      </c>
      <c r="AY87" t="s">
        <v>90</v>
      </c>
      <c r="AZ87" t="s">
        <v>90</v>
      </c>
      <c r="BA87" t="s">
        <v>90</v>
      </c>
      <c r="BB87" t="s">
        <v>90</v>
      </c>
      <c r="BC87" t="s">
        <v>90</v>
      </c>
      <c r="BD87" t="s">
        <v>90</v>
      </c>
      <c r="BE87" t="s">
        <v>90</v>
      </c>
    </row>
    <row r="88" spans="1:57" hidden="1" x14ac:dyDescent="0.45">
      <c r="A88" t="s">
        <v>332</v>
      </c>
      <c r="B88" t="s">
        <v>82</v>
      </c>
      <c r="C88" t="s">
        <v>333</v>
      </c>
      <c r="D88" t="s">
        <v>84</v>
      </c>
      <c r="E88" s="2" t="str">
        <f>HYPERLINK("capsilon://?command=openfolder&amp;siteaddress=FAM.docvelocity-na8.net&amp;folderid=FX5AF34BB1-F74E-CD13-F1BE-96CB4C571556","FX22053577")</f>
        <v>FX22053577</v>
      </c>
      <c r="F88" t="s">
        <v>19</v>
      </c>
      <c r="G88" t="s">
        <v>19</v>
      </c>
      <c r="H88" t="s">
        <v>85</v>
      </c>
      <c r="I88" t="s">
        <v>334</v>
      </c>
      <c r="J88">
        <v>195</v>
      </c>
      <c r="K88" t="s">
        <v>87</v>
      </c>
      <c r="L88" t="s">
        <v>88</v>
      </c>
      <c r="M88" t="s">
        <v>89</v>
      </c>
      <c r="N88">
        <v>2</v>
      </c>
      <c r="O88" s="1">
        <v>44692.537256944444</v>
      </c>
      <c r="P88" s="1">
        <v>44692.5621875</v>
      </c>
      <c r="Q88">
        <v>204</v>
      </c>
      <c r="R88">
        <v>1950</v>
      </c>
      <c r="S88" t="b">
        <v>0</v>
      </c>
      <c r="T88" t="s">
        <v>90</v>
      </c>
      <c r="U88" t="b">
        <v>0</v>
      </c>
      <c r="V88" t="s">
        <v>335</v>
      </c>
      <c r="W88" s="1">
        <v>44692.556944444441</v>
      </c>
      <c r="X88">
        <v>1525</v>
      </c>
      <c r="Y88">
        <v>127</v>
      </c>
      <c r="Z88">
        <v>0</v>
      </c>
      <c r="AA88">
        <v>127</v>
      </c>
      <c r="AB88">
        <v>0</v>
      </c>
      <c r="AC88">
        <v>17</v>
      </c>
      <c r="AD88">
        <v>68</v>
      </c>
      <c r="AE88">
        <v>0</v>
      </c>
      <c r="AF88">
        <v>0</v>
      </c>
      <c r="AG88">
        <v>0</v>
      </c>
      <c r="AH88" t="s">
        <v>146</v>
      </c>
      <c r="AI88" s="1">
        <v>44692.5621875</v>
      </c>
      <c r="AJ88">
        <v>425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68</v>
      </c>
      <c r="AQ88">
        <v>0</v>
      </c>
      <c r="AR88">
        <v>0</v>
      </c>
      <c r="AS88">
        <v>0</v>
      </c>
      <c r="AT88" t="s">
        <v>90</v>
      </c>
      <c r="AU88" t="s">
        <v>90</v>
      </c>
      <c r="AV88" t="s">
        <v>90</v>
      </c>
      <c r="AW88" t="s">
        <v>90</v>
      </c>
      <c r="AX88" t="s">
        <v>90</v>
      </c>
      <c r="AY88" t="s">
        <v>90</v>
      </c>
      <c r="AZ88" t="s">
        <v>90</v>
      </c>
      <c r="BA88" t="s">
        <v>90</v>
      </c>
      <c r="BB88" t="s">
        <v>90</v>
      </c>
      <c r="BC88" t="s">
        <v>90</v>
      </c>
      <c r="BD88" t="s">
        <v>90</v>
      </c>
      <c r="BE88" t="s">
        <v>90</v>
      </c>
    </row>
    <row r="89" spans="1:57" hidden="1" x14ac:dyDescent="0.45">
      <c r="A89" t="s">
        <v>336</v>
      </c>
      <c r="B89" t="s">
        <v>82</v>
      </c>
      <c r="C89" t="s">
        <v>337</v>
      </c>
      <c r="D89" t="s">
        <v>84</v>
      </c>
      <c r="E89" s="2" t="str">
        <f>HYPERLINK("capsilon://?command=openfolder&amp;siteaddress=FAM.docvelocity-na8.net&amp;folderid=FX5B334AE0-3B08-A359-D580-6A401C18BDC1","FX220211620")</f>
        <v>FX220211620</v>
      </c>
      <c r="F89" t="s">
        <v>19</v>
      </c>
      <c r="G89" t="s">
        <v>19</v>
      </c>
      <c r="H89" t="s">
        <v>85</v>
      </c>
      <c r="I89" t="s">
        <v>338</v>
      </c>
      <c r="J89">
        <v>232</v>
      </c>
      <c r="K89" t="s">
        <v>87</v>
      </c>
      <c r="L89" t="s">
        <v>88</v>
      </c>
      <c r="M89" t="s">
        <v>89</v>
      </c>
      <c r="N89">
        <v>2</v>
      </c>
      <c r="O89" s="1">
        <v>44692.551874999997</v>
      </c>
      <c r="P89" s="1">
        <v>44692.613437499997</v>
      </c>
      <c r="Q89">
        <v>1624</v>
      </c>
      <c r="R89">
        <v>3695</v>
      </c>
      <c r="S89" t="b">
        <v>0</v>
      </c>
      <c r="T89" t="s">
        <v>90</v>
      </c>
      <c r="U89" t="b">
        <v>0</v>
      </c>
      <c r="V89" t="s">
        <v>159</v>
      </c>
      <c r="W89" s="1">
        <v>44692.576168981483</v>
      </c>
      <c r="X89">
        <v>1980</v>
      </c>
      <c r="Y89">
        <v>202</v>
      </c>
      <c r="Z89">
        <v>0</v>
      </c>
      <c r="AA89">
        <v>202</v>
      </c>
      <c r="AB89">
        <v>0</v>
      </c>
      <c r="AC89">
        <v>48</v>
      </c>
      <c r="AD89">
        <v>30</v>
      </c>
      <c r="AE89">
        <v>0</v>
      </c>
      <c r="AF89">
        <v>0</v>
      </c>
      <c r="AG89">
        <v>0</v>
      </c>
      <c r="AH89" t="s">
        <v>92</v>
      </c>
      <c r="AI89" s="1">
        <v>44692.613437499997</v>
      </c>
      <c r="AJ89">
        <v>1465</v>
      </c>
      <c r="AK89">
        <v>2</v>
      </c>
      <c r="AL89">
        <v>0</v>
      </c>
      <c r="AM89">
        <v>2</v>
      </c>
      <c r="AN89">
        <v>0</v>
      </c>
      <c r="AO89">
        <v>2</v>
      </c>
      <c r="AP89">
        <v>28</v>
      </c>
      <c r="AQ89">
        <v>0</v>
      </c>
      <c r="AR89">
        <v>0</v>
      </c>
      <c r="AS89">
        <v>0</v>
      </c>
      <c r="AT89" t="s">
        <v>90</v>
      </c>
      <c r="AU89" t="s">
        <v>90</v>
      </c>
      <c r="AV89" t="s">
        <v>90</v>
      </c>
      <c r="AW89" t="s">
        <v>90</v>
      </c>
      <c r="AX89" t="s">
        <v>90</v>
      </c>
      <c r="AY89" t="s">
        <v>90</v>
      </c>
      <c r="AZ89" t="s">
        <v>90</v>
      </c>
      <c r="BA89" t="s">
        <v>90</v>
      </c>
      <c r="BB89" t="s">
        <v>90</v>
      </c>
      <c r="BC89" t="s">
        <v>90</v>
      </c>
      <c r="BD89" t="s">
        <v>90</v>
      </c>
      <c r="BE89" t="s">
        <v>90</v>
      </c>
    </row>
    <row r="90" spans="1:57" hidden="1" x14ac:dyDescent="0.45">
      <c r="A90" t="s">
        <v>339</v>
      </c>
      <c r="B90" t="s">
        <v>82</v>
      </c>
      <c r="C90" t="s">
        <v>340</v>
      </c>
      <c r="D90" t="s">
        <v>84</v>
      </c>
      <c r="E90" s="2" t="str">
        <f>HYPERLINK("capsilon://?command=openfolder&amp;siteaddress=FAM.docvelocity-na8.net&amp;folderid=FX90198FF8-7C19-801A-C24B-E1637DAFC4DC","FX22046942")</f>
        <v>FX22046942</v>
      </c>
      <c r="F90" t="s">
        <v>19</v>
      </c>
      <c r="G90" t="s">
        <v>19</v>
      </c>
      <c r="H90" t="s">
        <v>85</v>
      </c>
      <c r="I90" t="s">
        <v>341</v>
      </c>
      <c r="J90">
        <v>0</v>
      </c>
      <c r="K90" t="s">
        <v>87</v>
      </c>
      <c r="L90" t="s">
        <v>88</v>
      </c>
      <c r="M90" t="s">
        <v>89</v>
      </c>
      <c r="N90">
        <v>2</v>
      </c>
      <c r="O90" s="1">
        <v>44683.693576388891</v>
      </c>
      <c r="P90" s="1">
        <v>44683.711412037039</v>
      </c>
      <c r="Q90">
        <v>1053</v>
      </c>
      <c r="R90">
        <v>488</v>
      </c>
      <c r="S90" t="b">
        <v>0</v>
      </c>
      <c r="T90" t="s">
        <v>90</v>
      </c>
      <c r="U90" t="b">
        <v>0</v>
      </c>
      <c r="V90" t="s">
        <v>141</v>
      </c>
      <c r="W90" s="1">
        <v>44683.708078703705</v>
      </c>
      <c r="X90">
        <v>220</v>
      </c>
      <c r="Y90">
        <v>52</v>
      </c>
      <c r="Z90">
        <v>0</v>
      </c>
      <c r="AA90">
        <v>52</v>
      </c>
      <c r="AB90">
        <v>0</v>
      </c>
      <c r="AC90">
        <v>35</v>
      </c>
      <c r="AD90">
        <v>-52</v>
      </c>
      <c r="AE90">
        <v>0</v>
      </c>
      <c r="AF90">
        <v>0</v>
      </c>
      <c r="AG90">
        <v>0</v>
      </c>
      <c r="AH90" t="s">
        <v>92</v>
      </c>
      <c r="AI90" s="1">
        <v>44683.711412037039</v>
      </c>
      <c r="AJ90">
        <v>248</v>
      </c>
      <c r="AK90">
        <v>2</v>
      </c>
      <c r="AL90">
        <v>0</v>
      </c>
      <c r="AM90">
        <v>2</v>
      </c>
      <c r="AN90">
        <v>0</v>
      </c>
      <c r="AO90">
        <v>3</v>
      </c>
      <c r="AP90">
        <v>-54</v>
      </c>
      <c r="AQ90">
        <v>0</v>
      </c>
      <c r="AR90">
        <v>0</v>
      </c>
      <c r="AS90">
        <v>0</v>
      </c>
      <c r="AT90" t="s">
        <v>90</v>
      </c>
      <c r="AU90" t="s">
        <v>90</v>
      </c>
      <c r="AV90" t="s">
        <v>90</v>
      </c>
      <c r="AW90" t="s">
        <v>90</v>
      </c>
      <c r="AX90" t="s">
        <v>90</v>
      </c>
      <c r="AY90" t="s">
        <v>90</v>
      </c>
      <c r="AZ90" t="s">
        <v>90</v>
      </c>
      <c r="BA90" t="s">
        <v>90</v>
      </c>
      <c r="BB90" t="s">
        <v>90</v>
      </c>
      <c r="BC90" t="s">
        <v>90</v>
      </c>
      <c r="BD90" t="s">
        <v>90</v>
      </c>
      <c r="BE90" t="s">
        <v>90</v>
      </c>
    </row>
    <row r="91" spans="1:57" hidden="1" x14ac:dyDescent="0.45">
      <c r="A91" t="s">
        <v>342</v>
      </c>
      <c r="B91" t="s">
        <v>82</v>
      </c>
      <c r="C91" t="s">
        <v>209</v>
      </c>
      <c r="D91" t="s">
        <v>84</v>
      </c>
      <c r="E91" s="2" t="str">
        <f>HYPERLINK("capsilon://?command=openfolder&amp;siteaddress=FAM.docvelocity-na8.net&amp;folderid=FX275B6F83-29F5-C8D7-B397-36393770B7AC","FX220112991")</f>
        <v>FX220112991</v>
      </c>
      <c r="F91" t="s">
        <v>19</v>
      </c>
      <c r="G91" t="s">
        <v>19</v>
      </c>
      <c r="H91" t="s">
        <v>85</v>
      </c>
      <c r="I91" t="s">
        <v>343</v>
      </c>
      <c r="J91">
        <v>0</v>
      </c>
      <c r="K91" t="s">
        <v>87</v>
      </c>
      <c r="L91" t="s">
        <v>88</v>
      </c>
      <c r="M91" t="s">
        <v>89</v>
      </c>
      <c r="N91">
        <v>2</v>
      </c>
      <c r="O91" s="1">
        <v>44692.572337962964</v>
      </c>
      <c r="P91" s="1">
        <v>44692.613738425927</v>
      </c>
      <c r="Q91">
        <v>3516</v>
      </c>
      <c r="R91">
        <v>61</v>
      </c>
      <c r="S91" t="b">
        <v>0</v>
      </c>
      <c r="T91" t="s">
        <v>90</v>
      </c>
      <c r="U91" t="b">
        <v>0</v>
      </c>
      <c r="V91" t="s">
        <v>344</v>
      </c>
      <c r="W91" s="1">
        <v>44692.575520833336</v>
      </c>
      <c r="X91">
        <v>35</v>
      </c>
      <c r="Y91">
        <v>0</v>
      </c>
      <c r="Z91">
        <v>0</v>
      </c>
      <c r="AA91">
        <v>0</v>
      </c>
      <c r="AB91">
        <v>52</v>
      </c>
      <c r="AC91">
        <v>0</v>
      </c>
      <c r="AD91">
        <v>0</v>
      </c>
      <c r="AE91">
        <v>0</v>
      </c>
      <c r="AF91">
        <v>0</v>
      </c>
      <c r="AG91">
        <v>0</v>
      </c>
      <c r="AH91" t="s">
        <v>92</v>
      </c>
      <c r="AI91" s="1">
        <v>44692.613738425927</v>
      </c>
      <c r="AJ91">
        <v>26</v>
      </c>
      <c r="AK91">
        <v>0</v>
      </c>
      <c r="AL91">
        <v>0</v>
      </c>
      <c r="AM91">
        <v>0</v>
      </c>
      <c r="AN91">
        <v>52</v>
      </c>
      <c r="AO91">
        <v>0</v>
      </c>
      <c r="AP91">
        <v>0</v>
      </c>
      <c r="AQ91">
        <v>0</v>
      </c>
      <c r="AR91">
        <v>0</v>
      </c>
      <c r="AS91">
        <v>0</v>
      </c>
      <c r="AT91" t="s">
        <v>90</v>
      </c>
      <c r="AU91" t="s">
        <v>90</v>
      </c>
      <c r="AV91" t="s">
        <v>90</v>
      </c>
      <c r="AW91" t="s">
        <v>90</v>
      </c>
      <c r="AX91" t="s">
        <v>90</v>
      </c>
      <c r="AY91" t="s">
        <v>90</v>
      </c>
      <c r="AZ91" t="s">
        <v>90</v>
      </c>
      <c r="BA91" t="s">
        <v>90</v>
      </c>
      <c r="BB91" t="s">
        <v>90</v>
      </c>
      <c r="BC91" t="s">
        <v>90</v>
      </c>
      <c r="BD91" t="s">
        <v>90</v>
      </c>
      <c r="BE91" t="s">
        <v>90</v>
      </c>
    </row>
    <row r="92" spans="1:57" hidden="1" x14ac:dyDescent="0.45">
      <c r="A92" t="s">
        <v>345</v>
      </c>
      <c r="B92" t="s">
        <v>82</v>
      </c>
      <c r="C92" t="s">
        <v>346</v>
      </c>
      <c r="D92" t="s">
        <v>84</v>
      </c>
      <c r="E92" s="2" t="str">
        <f>HYPERLINK("capsilon://?command=openfolder&amp;siteaddress=FAM.docvelocity-na8.net&amp;folderid=FX7D3C4DDB-1923-02F9-2F5A-E14B50879579","FX22046077")</f>
        <v>FX22046077</v>
      </c>
      <c r="F92" t="s">
        <v>19</v>
      </c>
      <c r="G92" t="s">
        <v>19</v>
      </c>
      <c r="H92" t="s">
        <v>85</v>
      </c>
      <c r="I92" t="s">
        <v>347</v>
      </c>
      <c r="J92">
        <v>0</v>
      </c>
      <c r="K92" t="s">
        <v>87</v>
      </c>
      <c r="L92" t="s">
        <v>88</v>
      </c>
      <c r="M92" t="s">
        <v>89</v>
      </c>
      <c r="N92">
        <v>2</v>
      </c>
      <c r="O92" s="1">
        <v>44692.590740740743</v>
      </c>
      <c r="P92" s="1">
        <v>44692.623310185183</v>
      </c>
      <c r="Q92">
        <v>1128</v>
      </c>
      <c r="R92">
        <v>1686</v>
      </c>
      <c r="S92" t="b">
        <v>0</v>
      </c>
      <c r="T92" t="s">
        <v>90</v>
      </c>
      <c r="U92" t="b">
        <v>0</v>
      </c>
      <c r="V92" t="s">
        <v>348</v>
      </c>
      <c r="W92" s="1">
        <v>44692.618564814817</v>
      </c>
      <c r="X92">
        <v>29</v>
      </c>
      <c r="Y92">
        <v>0</v>
      </c>
      <c r="Z92">
        <v>0</v>
      </c>
      <c r="AA92">
        <v>0</v>
      </c>
      <c r="AB92">
        <v>52</v>
      </c>
      <c r="AC92">
        <v>0</v>
      </c>
      <c r="AD92">
        <v>0</v>
      </c>
      <c r="AE92">
        <v>0</v>
      </c>
      <c r="AF92">
        <v>0</v>
      </c>
      <c r="AG92">
        <v>0</v>
      </c>
      <c r="AH92" t="s">
        <v>92</v>
      </c>
      <c r="AI92" s="1">
        <v>44692.623310185183</v>
      </c>
      <c r="AJ92">
        <v>19</v>
      </c>
      <c r="AK92">
        <v>0</v>
      </c>
      <c r="AL92">
        <v>0</v>
      </c>
      <c r="AM92">
        <v>0</v>
      </c>
      <c r="AN92">
        <v>52</v>
      </c>
      <c r="AO92">
        <v>0</v>
      </c>
      <c r="AP92">
        <v>0</v>
      </c>
      <c r="AQ92">
        <v>0</v>
      </c>
      <c r="AR92">
        <v>0</v>
      </c>
      <c r="AS92">
        <v>0</v>
      </c>
      <c r="AT92" t="s">
        <v>90</v>
      </c>
      <c r="AU92" t="s">
        <v>90</v>
      </c>
      <c r="AV92" t="s">
        <v>90</v>
      </c>
      <c r="AW92" t="s">
        <v>90</v>
      </c>
      <c r="AX92" t="s">
        <v>90</v>
      </c>
      <c r="AY92" t="s">
        <v>90</v>
      </c>
      <c r="AZ92" t="s">
        <v>90</v>
      </c>
      <c r="BA92" t="s">
        <v>90</v>
      </c>
      <c r="BB92" t="s">
        <v>90</v>
      </c>
      <c r="BC92" t="s">
        <v>90</v>
      </c>
      <c r="BD92" t="s">
        <v>90</v>
      </c>
      <c r="BE92" t="s">
        <v>90</v>
      </c>
    </row>
    <row r="93" spans="1:57" hidden="1" x14ac:dyDescent="0.45">
      <c r="A93" t="s">
        <v>349</v>
      </c>
      <c r="B93" t="s">
        <v>82</v>
      </c>
      <c r="C93" t="s">
        <v>350</v>
      </c>
      <c r="D93" t="s">
        <v>84</v>
      </c>
      <c r="E93" s="2" t="str">
        <f>HYPERLINK("capsilon://?command=openfolder&amp;siteaddress=FAM.docvelocity-na8.net&amp;folderid=FXBA17BDED-4309-CC79-222A-1FB6D920A63A","FX22049245")</f>
        <v>FX22049245</v>
      </c>
      <c r="F93" t="s">
        <v>19</v>
      </c>
      <c r="G93" t="s">
        <v>19</v>
      </c>
      <c r="H93" t="s">
        <v>85</v>
      </c>
      <c r="I93" t="s">
        <v>351</v>
      </c>
      <c r="J93">
        <v>46</v>
      </c>
      <c r="K93" t="s">
        <v>87</v>
      </c>
      <c r="L93" t="s">
        <v>88</v>
      </c>
      <c r="M93" t="s">
        <v>89</v>
      </c>
      <c r="N93">
        <v>2</v>
      </c>
      <c r="O93" s="1">
        <v>44683.378541666665</v>
      </c>
      <c r="P93" s="1">
        <v>44683.386192129627</v>
      </c>
      <c r="Q93">
        <v>383</v>
      </c>
      <c r="R93">
        <v>278</v>
      </c>
      <c r="S93" t="b">
        <v>0</v>
      </c>
      <c r="T93" t="s">
        <v>90</v>
      </c>
      <c r="U93" t="b">
        <v>0</v>
      </c>
      <c r="V93" t="s">
        <v>131</v>
      </c>
      <c r="W93" s="1">
        <v>44683.38484953704</v>
      </c>
      <c r="X93">
        <v>163</v>
      </c>
      <c r="Y93">
        <v>41</v>
      </c>
      <c r="Z93">
        <v>0</v>
      </c>
      <c r="AA93">
        <v>41</v>
      </c>
      <c r="AB93">
        <v>0</v>
      </c>
      <c r="AC93">
        <v>3</v>
      </c>
      <c r="AD93">
        <v>5</v>
      </c>
      <c r="AE93">
        <v>0</v>
      </c>
      <c r="AF93">
        <v>0</v>
      </c>
      <c r="AG93">
        <v>0</v>
      </c>
      <c r="AH93" t="s">
        <v>120</v>
      </c>
      <c r="AI93" s="1">
        <v>44683.386192129627</v>
      </c>
      <c r="AJ93">
        <v>115</v>
      </c>
      <c r="AK93">
        <v>1</v>
      </c>
      <c r="AL93">
        <v>0</v>
      </c>
      <c r="AM93">
        <v>1</v>
      </c>
      <c r="AN93">
        <v>0</v>
      </c>
      <c r="AO93">
        <v>1</v>
      </c>
      <c r="AP93">
        <v>4</v>
      </c>
      <c r="AQ93">
        <v>0</v>
      </c>
      <c r="AR93">
        <v>0</v>
      </c>
      <c r="AS93">
        <v>0</v>
      </c>
      <c r="AT93" t="s">
        <v>90</v>
      </c>
      <c r="AU93" t="s">
        <v>90</v>
      </c>
      <c r="AV93" t="s">
        <v>90</v>
      </c>
      <c r="AW93" t="s">
        <v>90</v>
      </c>
      <c r="AX93" t="s">
        <v>90</v>
      </c>
      <c r="AY93" t="s">
        <v>90</v>
      </c>
      <c r="AZ93" t="s">
        <v>90</v>
      </c>
      <c r="BA93" t="s">
        <v>90</v>
      </c>
      <c r="BB93" t="s">
        <v>90</v>
      </c>
      <c r="BC93" t="s">
        <v>90</v>
      </c>
      <c r="BD93" t="s">
        <v>90</v>
      </c>
      <c r="BE93" t="s">
        <v>90</v>
      </c>
    </row>
    <row r="94" spans="1:57" hidden="1" x14ac:dyDescent="0.45">
      <c r="A94" t="s">
        <v>352</v>
      </c>
      <c r="B94" t="s">
        <v>82</v>
      </c>
      <c r="C94" t="s">
        <v>111</v>
      </c>
      <c r="D94" t="s">
        <v>84</v>
      </c>
      <c r="E94" s="2" t="str">
        <f>HYPERLINK("capsilon://?command=openfolder&amp;siteaddress=FAM.docvelocity-na8.net&amp;folderid=FXE59DBEFD-2823-A2DE-D487-C3FBE1027BF4","FX220410160")</f>
        <v>FX220410160</v>
      </c>
      <c r="F94" t="s">
        <v>19</v>
      </c>
      <c r="G94" t="s">
        <v>19</v>
      </c>
      <c r="H94" t="s">
        <v>85</v>
      </c>
      <c r="I94" t="s">
        <v>353</v>
      </c>
      <c r="J94">
        <v>234</v>
      </c>
      <c r="K94" t="s">
        <v>87</v>
      </c>
      <c r="L94" t="s">
        <v>88</v>
      </c>
      <c r="M94" t="s">
        <v>89</v>
      </c>
      <c r="N94">
        <v>2</v>
      </c>
      <c r="O94" s="1">
        <v>44692.609398148146</v>
      </c>
      <c r="P94" s="1">
        <v>44692.629849537036</v>
      </c>
      <c r="Q94">
        <v>501</v>
      </c>
      <c r="R94">
        <v>1266</v>
      </c>
      <c r="S94" t="b">
        <v>0</v>
      </c>
      <c r="T94" t="s">
        <v>90</v>
      </c>
      <c r="U94" t="b">
        <v>0</v>
      </c>
      <c r="V94" t="s">
        <v>348</v>
      </c>
      <c r="W94" s="1">
        <v>44692.618217592593</v>
      </c>
      <c r="X94">
        <v>702</v>
      </c>
      <c r="Y94">
        <v>204</v>
      </c>
      <c r="Z94">
        <v>0</v>
      </c>
      <c r="AA94">
        <v>204</v>
      </c>
      <c r="AB94">
        <v>0</v>
      </c>
      <c r="AC94">
        <v>8</v>
      </c>
      <c r="AD94">
        <v>30</v>
      </c>
      <c r="AE94">
        <v>0</v>
      </c>
      <c r="AF94">
        <v>0</v>
      </c>
      <c r="AG94">
        <v>0</v>
      </c>
      <c r="AH94" t="s">
        <v>92</v>
      </c>
      <c r="AI94" s="1">
        <v>44692.629849537036</v>
      </c>
      <c r="AJ94">
        <v>564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30</v>
      </c>
      <c r="AQ94">
        <v>0</v>
      </c>
      <c r="AR94">
        <v>0</v>
      </c>
      <c r="AS94">
        <v>0</v>
      </c>
      <c r="AT94" t="s">
        <v>90</v>
      </c>
      <c r="AU94" t="s">
        <v>90</v>
      </c>
      <c r="AV94" t="s">
        <v>90</v>
      </c>
      <c r="AW94" t="s">
        <v>90</v>
      </c>
      <c r="AX94" t="s">
        <v>90</v>
      </c>
      <c r="AY94" t="s">
        <v>90</v>
      </c>
      <c r="AZ94" t="s">
        <v>90</v>
      </c>
      <c r="BA94" t="s">
        <v>90</v>
      </c>
      <c r="BB94" t="s">
        <v>90</v>
      </c>
      <c r="BC94" t="s">
        <v>90</v>
      </c>
      <c r="BD94" t="s">
        <v>90</v>
      </c>
      <c r="BE94" t="s">
        <v>90</v>
      </c>
    </row>
    <row r="95" spans="1:57" hidden="1" x14ac:dyDescent="0.45">
      <c r="A95" t="s">
        <v>354</v>
      </c>
      <c r="B95" t="s">
        <v>82</v>
      </c>
      <c r="C95" t="s">
        <v>350</v>
      </c>
      <c r="D95" t="s">
        <v>84</v>
      </c>
      <c r="E95" s="2" t="str">
        <f>HYPERLINK("capsilon://?command=openfolder&amp;siteaddress=FAM.docvelocity-na8.net&amp;folderid=FXBA17BDED-4309-CC79-222A-1FB6D920A63A","FX22049245")</f>
        <v>FX22049245</v>
      </c>
      <c r="F95" t="s">
        <v>19</v>
      </c>
      <c r="G95" t="s">
        <v>19</v>
      </c>
      <c r="H95" t="s">
        <v>85</v>
      </c>
      <c r="I95" t="s">
        <v>355</v>
      </c>
      <c r="J95">
        <v>41</v>
      </c>
      <c r="K95" t="s">
        <v>87</v>
      </c>
      <c r="L95" t="s">
        <v>88</v>
      </c>
      <c r="M95" t="s">
        <v>89</v>
      </c>
      <c r="N95">
        <v>2</v>
      </c>
      <c r="O95" s="1">
        <v>44683.378819444442</v>
      </c>
      <c r="P95" s="1">
        <v>44683.387974537036</v>
      </c>
      <c r="Q95">
        <v>522</v>
      </c>
      <c r="R95">
        <v>269</v>
      </c>
      <c r="S95" t="b">
        <v>0</v>
      </c>
      <c r="T95" t="s">
        <v>90</v>
      </c>
      <c r="U95" t="b">
        <v>0</v>
      </c>
      <c r="V95" t="s">
        <v>131</v>
      </c>
      <c r="W95" s="1">
        <v>44683.387141203704</v>
      </c>
      <c r="X95">
        <v>197</v>
      </c>
      <c r="Y95">
        <v>36</v>
      </c>
      <c r="Z95">
        <v>0</v>
      </c>
      <c r="AA95">
        <v>36</v>
      </c>
      <c r="AB95">
        <v>0</v>
      </c>
      <c r="AC95">
        <v>4</v>
      </c>
      <c r="AD95">
        <v>5</v>
      </c>
      <c r="AE95">
        <v>0</v>
      </c>
      <c r="AF95">
        <v>0</v>
      </c>
      <c r="AG95">
        <v>0</v>
      </c>
      <c r="AH95" t="s">
        <v>120</v>
      </c>
      <c r="AI95" s="1">
        <v>44683.387974537036</v>
      </c>
      <c r="AJ95">
        <v>72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5</v>
      </c>
      <c r="AQ95">
        <v>0</v>
      </c>
      <c r="AR95">
        <v>0</v>
      </c>
      <c r="AS95">
        <v>0</v>
      </c>
      <c r="AT95" t="s">
        <v>90</v>
      </c>
      <c r="AU95" t="s">
        <v>90</v>
      </c>
      <c r="AV95" t="s">
        <v>90</v>
      </c>
      <c r="AW95" t="s">
        <v>90</v>
      </c>
      <c r="AX95" t="s">
        <v>90</v>
      </c>
      <c r="AY95" t="s">
        <v>90</v>
      </c>
      <c r="AZ95" t="s">
        <v>90</v>
      </c>
      <c r="BA95" t="s">
        <v>90</v>
      </c>
      <c r="BB95" t="s">
        <v>90</v>
      </c>
      <c r="BC95" t="s">
        <v>90</v>
      </c>
      <c r="BD95" t="s">
        <v>90</v>
      </c>
      <c r="BE95" t="s">
        <v>90</v>
      </c>
    </row>
    <row r="96" spans="1:57" hidden="1" x14ac:dyDescent="0.45">
      <c r="A96" t="s">
        <v>356</v>
      </c>
      <c r="B96" t="s">
        <v>82</v>
      </c>
      <c r="C96" t="s">
        <v>337</v>
      </c>
      <c r="D96" t="s">
        <v>84</v>
      </c>
      <c r="E96" s="2" t="str">
        <f>HYPERLINK("capsilon://?command=openfolder&amp;siteaddress=FAM.docvelocity-na8.net&amp;folderid=FX5B334AE0-3B08-A359-D580-6A401C18BDC1","FX220211620")</f>
        <v>FX220211620</v>
      </c>
      <c r="F96" t="s">
        <v>19</v>
      </c>
      <c r="G96" t="s">
        <v>19</v>
      </c>
      <c r="H96" t="s">
        <v>85</v>
      </c>
      <c r="I96" t="s">
        <v>357</v>
      </c>
      <c r="J96">
        <v>46</v>
      </c>
      <c r="K96" t="s">
        <v>87</v>
      </c>
      <c r="L96" t="s">
        <v>88</v>
      </c>
      <c r="M96" t="s">
        <v>89</v>
      </c>
      <c r="N96">
        <v>2</v>
      </c>
      <c r="O96" s="1">
        <v>44693.325138888889</v>
      </c>
      <c r="P96" s="1">
        <v>44693.342881944445</v>
      </c>
      <c r="Q96">
        <v>1027</v>
      </c>
      <c r="R96">
        <v>506</v>
      </c>
      <c r="S96" t="b">
        <v>0</v>
      </c>
      <c r="T96" t="s">
        <v>90</v>
      </c>
      <c r="U96" t="b">
        <v>0</v>
      </c>
      <c r="V96" t="s">
        <v>100</v>
      </c>
      <c r="W96" s="1">
        <v>44693.328321759262</v>
      </c>
      <c r="X96">
        <v>167</v>
      </c>
      <c r="Y96">
        <v>41</v>
      </c>
      <c r="Z96">
        <v>0</v>
      </c>
      <c r="AA96">
        <v>41</v>
      </c>
      <c r="AB96">
        <v>0</v>
      </c>
      <c r="AC96">
        <v>1</v>
      </c>
      <c r="AD96">
        <v>5</v>
      </c>
      <c r="AE96">
        <v>0</v>
      </c>
      <c r="AF96">
        <v>0</v>
      </c>
      <c r="AG96">
        <v>0</v>
      </c>
      <c r="AH96" t="s">
        <v>120</v>
      </c>
      <c r="AI96" s="1">
        <v>44693.342881944445</v>
      </c>
      <c r="AJ96">
        <v>339</v>
      </c>
      <c r="AK96">
        <v>2</v>
      </c>
      <c r="AL96">
        <v>0</v>
      </c>
      <c r="AM96">
        <v>2</v>
      </c>
      <c r="AN96">
        <v>0</v>
      </c>
      <c r="AO96">
        <v>2</v>
      </c>
      <c r="AP96">
        <v>3</v>
      </c>
      <c r="AQ96">
        <v>0</v>
      </c>
      <c r="AR96">
        <v>0</v>
      </c>
      <c r="AS96">
        <v>0</v>
      </c>
      <c r="AT96" t="s">
        <v>90</v>
      </c>
      <c r="AU96" t="s">
        <v>90</v>
      </c>
      <c r="AV96" t="s">
        <v>90</v>
      </c>
      <c r="AW96" t="s">
        <v>90</v>
      </c>
      <c r="AX96" t="s">
        <v>90</v>
      </c>
      <c r="AY96" t="s">
        <v>90</v>
      </c>
      <c r="AZ96" t="s">
        <v>90</v>
      </c>
      <c r="BA96" t="s">
        <v>90</v>
      </c>
      <c r="BB96" t="s">
        <v>90</v>
      </c>
      <c r="BC96" t="s">
        <v>90</v>
      </c>
      <c r="BD96" t="s">
        <v>90</v>
      </c>
      <c r="BE96" t="s">
        <v>90</v>
      </c>
    </row>
    <row r="97" spans="1:57" hidden="1" x14ac:dyDescent="0.45">
      <c r="A97" t="s">
        <v>358</v>
      </c>
      <c r="B97" t="s">
        <v>82</v>
      </c>
      <c r="C97" t="s">
        <v>359</v>
      </c>
      <c r="D97" t="s">
        <v>84</v>
      </c>
      <c r="E97" s="2" t="str">
        <f>HYPERLINK("capsilon://?command=openfolder&amp;siteaddress=FAM.docvelocity-na8.net&amp;folderid=FX7E18FADA-83AD-BDF3-728F-E58537817656","FX22035011")</f>
        <v>FX22035011</v>
      </c>
      <c r="F97" t="s">
        <v>19</v>
      </c>
      <c r="G97" t="s">
        <v>19</v>
      </c>
      <c r="H97" t="s">
        <v>85</v>
      </c>
      <c r="I97" t="s">
        <v>360</v>
      </c>
      <c r="J97">
        <v>109</v>
      </c>
      <c r="K97" t="s">
        <v>87</v>
      </c>
      <c r="L97" t="s">
        <v>88</v>
      </c>
      <c r="M97" t="s">
        <v>89</v>
      </c>
      <c r="N97">
        <v>2</v>
      </c>
      <c r="O97" s="1">
        <v>44693.381851851853</v>
      </c>
      <c r="P97" s="1">
        <v>44693.404189814813</v>
      </c>
      <c r="Q97">
        <v>1208</v>
      </c>
      <c r="R97">
        <v>722</v>
      </c>
      <c r="S97" t="b">
        <v>0</v>
      </c>
      <c r="T97" t="s">
        <v>90</v>
      </c>
      <c r="U97" t="b">
        <v>0</v>
      </c>
      <c r="V97" t="s">
        <v>150</v>
      </c>
      <c r="W97" s="1">
        <v>44693.397939814815</v>
      </c>
      <c r="X97">
        <v>483</v>
      </c>
      <c r="Y97">
        <v>101</v>
      </c>
      <c r="Z97">
        <v>0</v>
      </c>
      <c r="AA97">
        <v>101</v>
      </c>
      <c r="AB97">
        <v>0</v>
      </c>
      <c r="AC97">
        <v>10</v>
      </c>
      <c r="AD97">
        <v>8</v>
      </c>
      <c r="AE97">
        <v>0</v>
      </c>
      <c r="AF97">
        <v>0</v>
      </c>
      <c r="AG97">
        <v>0</v>
      </c>
      <c r="AH97" t="s">
        <v>101</v>
      </c>
      <c r="AI97" s="1">
        <v>44693.404189814813</v>
      </c>
      <c r="AJ97">
        <v>239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8</v>
      </c>
      <c r="AQ97">
        <v>0</v>
      </c>
      <c r="AR97">
        <v>0</v>
      </c>
      <c r="AS97">
        <v>0</v>
      </c>
      <c r="AT97" t="s">
        <v>90</v>
      </c>
      <c r="AU97" t="s">
        <v>90</v>
      </c>
      <c r="AV97" t="s">
        <v>90</v>
      </c>
      <c r="AW97" t="s">
        <v>90</v>
      </c>
      <c r="AX97" t="s">
        <v>90</v>
      </c>
      <c r="AY97" t="s">
        <v>90</v>
      </c>
      <c r="AZ97" t="s">
        <v>90</v>
      </c>
      <c r="BA97" t="s">
        <v>90</v>
      </c>
      <c r="BB97" t="s">
        <v>90</v>
      </c>
      <c r="BC97" t="s">
        <v>90</v>
      </c>
      <c r="BD97" t="s">
        <v>90</v>
      </c>
      <c r="BE97" t="s">
        <v>90</v>
      </c>
    </row>
    <row r="98" spans="1:57" hidden="1" x14ac:dyDescent="0.45">
      <c r="A98" t="s">
        <v>361</v>
      </c>
      <c r="B98" t="s">
        <v>82</v>
      </c>
      <c r="C98" t="s">
        <v>359</v>
      </c>
      <c r="D98" t="s">
        <v>84</v>
      </c>
      <c r="E98" s="2" t="str">
        <f>HYPERLINK("capsilon://?command=openfolder&amp;siteaddress=FAM.docvelocity-na8.net&amp;folderid=FX7E18FADA-83AD-BDF3-728F-E58537817656","FX22035011")</f>
        <v>FX22035011</v>
      </c>
      <c r="F98" t="s">
        <v>19</v>
      </c>
      <c r="G98" t="s">
        <v>19</v>
      </c>
      <c r="H98" t="s">
        <v>85</v>
      </c>
      <c r="I98" t="s">
        <v>362</v>
      </c>
      <c r="J98">
        <v>114</v>
      </c>
      <c r="K98" t="s">
        <v>87</v>
      </c>
      <c r="L98" t="s">
        <v>88</v>
      </c>
      <c r="M98" t="s">
        <v>89</v>
      </c>
      <c r="N98">
        <v>2</v>
      </c>
      <c r="O98" s="1">
        <v>44693.382407407407</v>
      </c>
      <c r="P98" s="1">
        <v>44693.406736111108</v>
      </c>
      <c r="Q98">
        <v>1536</v>
      </c>
      <c r="R98">
        <v>566</v>
      </c>
      <c r="S98" t="b">
        <v>0</v>
      </c>
      <c r="T98" t="s">
        <v>90</v>
      </c>
      <c r="U98" t="b">
        <v>0</v>
      </c>
      <c r="V98" t="s">
        <v>150</v>
      </c>
      <c r="W98" s="1">
        <v>44693.401967592596</v>
      </c>
      <c r="X98">
        <v>347</v>
      </c>
      <c r="Y98">
        <v>106</v>
      </c>
      <c r="Z98">
        <v>0</v>
      </c>
      <c r="AA98">
        <v>106</v>
      </c>
      <c r="AB98">
        <v>0</v>
      </c>
      <c r="AC98">
        <v>8</v>
      </c>
      <c r="AD98">
        <v>8</v>
      </c>
      <c r="AE98">
        <v>0</v>
      </c>
      <c r="AF98">
        <v>0</v>
      </c>
      <c r="AG98">
        <v>0</v>
      </c>
      <c r="AH98" t="s">
        <v>101</v>
      </c>
      <c r="AI98" s="1">
        <v>44693.406736111108</v>
      </c>
      <c r="AJ98">
        <v>219</v>
      </c>
      <c r="AK98">
        <v>1</v>
      </c>
      <c r="AL98">
        <v>0</v>
      </c>
      <c r="AM98">
        <v>1</v>
      </c>
      <c r="AN98">
        <v>0</v>
      </c>
      <c r="AO98">
        <v>1</v>
      </c>
      <c r="AP98">
        <v>7</v>
      </c>
      <c r="AQ98">
        <v>0</v>
      </c>
      <c r="AR98">
        <v>0</v>
      </c>
      <c r="AS98">
        <v>0</v>
      </c>
      <c r="AT98" t="s">
        <v>90</v>
      </c>
      <c r="AU98" t="s">
        <v>90</v>
      </c>
      <c r="AV98" t="s">
        <v>90</v>
      </c>
      <c r="AW98" t="s">
        <v>90</v>
      </c>
      <c r="AX98" t="s">
        <v>90</v>
      </c>
      <c r="AY98" t="s">
        <v>90</v>
      </c>
      <c r="AZ98" t="s">
        <v>90</v>
      </c>
      <c r="BA98" t="s">
        <v>90</v>
      </c>
      <c r="BB98" t="s">
        <v>90</v>
      </c>
      <c r="BC98" t="s">
        <v>90</v>
      </c>
      <c r="BD98" t="s">
        <v>90</v>
      </c>
      <c r="BE98" t="s">
        <v>90</v>
      </c>
    </row>
    <row r="99" spans="1:57" hidden="1" x14ac:dyDescent="0.45">
      <c r="A99" t="s">
        <v>363</v>
      </c>
      <c r="B99" t="s">
        <v>82</v>
      </c>
      <c r="C99" t="s">
        <v>359</v>
      </c>
      <c r="D99" t="s">
        <v>84</v>
      </c>
      <c r="E99" s="2" t="str">
        <f>HYPERLINK("capsilon://?command=openfolder&amp;siteaddress=FAM.docvelocity-na8.net&amp;folderid=FX7E18FADA-83AD-BDF3-728F-E58537817656","FX22035011")</f>
        <v>FX22035011</v>
      </c>
      <c r="F99" t="s">
        <v>19</v>
      </c>
      <c r="G99" t="s">
        <v>19</v>
      </c>
      <c r="H99" t="s">
        <v>85</v>
      </c>
      <c r="I99" t="s">
        <v>364</v>
      </c>
      <c r="J99">
        <v>113</v>
      </c>
      <c r="K99" t="s">
        <v>87</v>
      </c>
      <c r="L99" t="s">
        <v>88</v>
      </c>
      <c r="M99" t="s">
        <v>89</v>
      </c>
      <c r="N99">
        <v>2</v>
      </c>
      <c r="O99" s="1">
        <v>44693.384409722225</v>
      </c>
      <c r="P99" s="1">
        <v>44693.418356481481</v>
      </c>
      <c r="Q99">
        <v>1261</v>
      </c>
      <c r="R99">
        <v>1672</v>
      </c>
      <c r="S99" t="b">
        <v>0</v>
      </c>
      <c r="T99" t="s">
        <v>90</v>
      </c>
      <c r="U99" t="b">
        <v>0</v>
      </c>
      <c r="V99" t="s">
        <v>100</v>
      </c>
      <c r="W99" s="1">
        <v>44693.413402777776</v>
      </c>
      <c r="X99">
        <v>1244</v>
      </c>
      <c r="Y99">
        <v>156</v>
      </c>
      <c r="Z99">
        <v>0</v>
      </c>
      <c r="AA99">
        <v>156</v>
      </c>
      <c r="AB99">
        <v>0</v>
      </c>
      <c r="AC99">
        <v>39</v>
      </c>
      <c r="AD99">
        <v>-43</v>
      </c>
      <c r="AE99">
        <v>0</v>
      </c>
      <c r="AF99">
        <v>0</v>
      </c>
      <c r="AG99">
        <v>0</v>
      </c>
      <c r="AH99" t="s">
        <v>120</v>
      </c>
      <c r="AI99" s="1">
        <v>44693.418356481481</v>
      </c>
      <c r="AJ99">
        <v>428</v>
      </c>
      <c r="AK99">
        <v>2</v>
      </c>
      <c r="AL99">
        <v>0</v>
      </c>
      <c r="AM99">
        <v>2</v>
      </c>
      <c r="AN99">
        <v>0</v>
      </c>
      <c r="AO99">
        <v>1</v>
      </c>
      <c r="AP99">
        <v>-45</v>
      </c>
      <c r="AQ99">
        <v>0</v>
      </c>
      <c r="AR99">
        <v>0</v>
      </c>
      <c r="AS99">
        <v>0</v>
      </c>
      <c r="AT99" t="s">
        <v>90</v>
      </c>
      <c r="AU99" t="s">
        <v>90</v>
      </c>
      <c r="AV99" t="s">
        <v>90</v>
      </c>
      <c r="AW99" t="s">
        <v>90</v>
      </c>
      <c r="AX99" t="s">
        <v>90</v>
      </c>
      <c r="AY99" t="s">
        <v>90</v>
      </c>
      <c r="AZ99" t="s">
        <v>90</v>
      </c>
      <c r="BA99" t="s">
        <v>90</v>
      </c>
      <c r="BB99" t="s">
        <v>90</v>
      </c>
      <c r="BC99" t="s">
        <v>90</v>
      </c>
      <c r="BD99" t="s">
        <v>90</v>
      </c>
      <c r="BE99" t="s">
        <v>90</v>
      </c>
    </row>
    <row r="100" spans="1:57" hidden="1" x14ac:dyDescent="0.45">
      <c r="A100" t="s">
        <v>365</v>
      </c>
      <c r="B100" t="s">
        <v>82</v>
      </c>
      <c r="C100" t="s">
        <v>359</v>
      </c>
      <c r="D100" t="s">
        <v>84</v>
      </c>
      <c r="E100" s="2" t="str">
        <f>HYPERLINK("capsilon://?command=openfolder&amp;siteaddress=FAM.docvelocity-na8.net&amp;folderid=FX7E18FADA-83AD-BDF3-728F-E58537817656","FX22035011")</f>
        <v>FX22035011</v>
      </c>
      <c r="F100" t="s">
        <v>19</v>
      </c>
      <c r="G100" t="s">
        <v>19</v>
      </c>
      <c r="H100" t="s">
        <v>85</v>
      </c>
      <c r="I100" t="s">
        <v>366</v>
      </c>
      <c r="J100">
        <v>58</v>
      </c>
      <c r="K100" t="s">
        <v>87</v>
      </c>
      <c r="L100" t="s">
        <v>88</v>
      </c>
      <c r="M100" t="s">
        <v>89</v>
      </c>
      <c r="N100">
        <v>2</v>
      </c>
      <c r="O100" s="1">
        <v>44693.384918981479</v>
      </c>
      <c r="P100" s="1">
        <v>44693.409953703704</v>
      </c>
      <c r="Q100">
        <v>1415</v>
      </c>
      <c r="R100">
        <v>748</v>
      </c>
      <c r="S100" t="b">
        <v>0</v>
      </c>
      <c r="T100" t="s">
        <v>90</v>
      </c>
      <c r="U100" t="b">
        <v>0</v>
      </c>
      <c r="V100" t="s">
        <v>131</v>
      </c>
      <c r="W100" s="1">
        <v>44693.406736111108</v>
      </c>
      <c r="X100">
        <v>477</v>
      </c>
      <c r="Y100">
        <v>76</v>
      </c>
      <c r="Z100">
        <v>0</v>
      </c>
      <c r="AA100">
        <v>76</v>
      </c>
      <c r="AB100">
        <v>0</v>
      </c>
      <c r="AC100">
        <v>23</v>
      </c>
      <c r="AD100">
        <v>-18</v>
      </c>
      <c r="AE100">
        <v>0</v>
      </c>
      <c r="AF100">
        <v>0</v>
      </c>
      <c r="AG100">
        <v>0</v>
      </c>
      <c r="AH100" t="s">
        <v>271</v>
      </c>
      <c r="AI100" s="1">
        <v>44693.409953703704</v>
      </c>
      <c r="AJ100">
        <v>262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-18</v>
      </c>
      <c r="AQ100">
        <v>0</v>
      </c>
      <c r="AR100">
        <v>0</v>
      </c>
      <c r="AS100">
        <v>0</v>
      </c>
      <c r="AT100" t="s">
        <v>90</v>
      </c>
      <c r="AU100" t="s">
        <v>90</v>
      </c>
      <c r="AV100" t="s">
        <v>90</v>
      </c>
      <c r="AW100" t="s">
        <v>90</v>
      </c>
      <c r="AX100" t="s">
        <v>90</v>
      </c>
      <c r="AY100" t="s">
        <v>90</v>
      </c>
      <c r="AZ100" t="s">
        <v>90</v>
      </c>
      <c r="BA100" t="s">
        <v>90</v>
      </c>
      <c r="BB100" t="s">
        <v>90</v>
      </c>
      <c r="BC100" t="s">
        <v>90</v>
      </c>
      <c r="BD100" t="s">
        <v>90</v>
      </c>
      <c r="BE100" t="s">
        <v>90</v>
      </c>
    </row>
    <row r="101" spans="1:57" hidden="1" x14ac:dyDescent="0.45">
      <c r="A101" t="s">
        <v>367</v>
      </c>
      <c r="B101" t="s">
        <v>82</v>
      </c>
      <c r="C101" t="s">
        <v>368</v>
      </c>
      <c r="D101" t="s">
        <v>84</v>
      </c>
      <c r="E101" s="2" t="str">
        <f>HYPERLINK("capsilon://?command=openfolder&amp;siteaddress=FAM.docvelocity-na8.net&amp;folderid=FX8897D2D8-1832-647A-4C84-345253EAF8DB","FX220411511")</f>
        <v>FX220411511</v>
      </c>
      <c r="F101" t="s">
        <v>19</v>
      </c>
      <c r="G101" t="s">
        <v>19</v>
      </c>
      <c r="H101" t="s">
        <v>85</v>
      </c>
      <c r="I101" t="s">
        <v>369</v>
      </c>
      <c r="J101">
        <v>657</v>
      </c>
      <c r="K101" t="s">
        <v>87</v>
      </c>
      <c r="L101" t="s">
        <v>88</v>
      </c>
      <c r="M101" t="s">
        <v>89</v>
      </c>
      <c r="N101">
        <v>2</v>
      </c>
      <c r="O101" s="1">
        <v>44693.402997685182</v>
      </c>
      <c r="P101" s="1">
        <v>44693.446666666663</v>
      </c>
      <c r="Q101">
        <v>1373</v>
      </c>
      <c r="R101">
        <v>2400</v>
      </c>
      <c r="S101" t="b">
        <v>0</v>
      </c>
      <c r="T101" t="s">
        <v>90</v>
      </c>
      <c r="U101" t="b">
        <v>0</v>
      </c>
      <c r="V101" t="s">
        <v>131</v>
      </c>
      <c r="W101" s="1">
        <v>44693.422777777778</v>
      </c>
      <c r="X101">
        <v>1385</v>
      </c>
      <c r="Y101">
        <v>514</v>
      </c>
      <c r="Z101">
        <v>0</v>
      </c>
      <c r="AA101">
        <v>514</v>
      </c>
      <c r="AB101">
        <v>52</v>
      </c>
      <c r="AC101">
        <v>30</v>
      </c>
      <c r="AD101">
        <v>143</v>
      </c>
      <c r="AE101">
        <v>0</v>
      </c>
      <c r="AF101">
        <v>0</v>
      </c>
      <c r="AG101">
        <v>0</v>
      </c>
      <c r="AH101" t="s">
        <v>271</v>
      </c>
      <c r="AI101" s="1">
        <v>44693.446666666663</v>
      </c>
      <c r="AJ101">
        <v>996</v>
      </c>
      <c r="AK101">
        <v>7</v>
      </c>
      <c r="AL101">
        <v>0</v>
      </c>
      <c r="AM101">
        <v>7</v>
      </c>
      <c r="AN101">
        <v>52</v>
      </c>
      <c r="AO101">
        <v>6</v>
      </c>
      <c r="AP101">
        <v>136</v>
      </c>
      <c r="AQ101">
        <v>0</v>
      </c>
      <c r="AR101">
        <v>0</v>
      </c>
      <c r="AS101">
        <v>0</v>
      </c>
      <c r="AT101" t="s">
        <v>90</v>
      </c>
      <c r="AU101" t="s">
        <v>90</v>
      </c>
      <c r="AV101" t="s">
        <v>90</v>
      </c>
      <c r="AW101" t="s">
        <v>90</v>
      </c>
      <c r="AX101" t="s">
        <v>90</v>
      </c>
      <c r="AY101" t="s">
        <v>90</v>
      </c>
      <c r="AZ101" t="s">
        <v>90</v>
      </c>
      <c r="BA101" t="s">
        <v>90</v>
      </c>
      <c r="BB101" t="s">
        <v>90</v>
      </c>
      <c r="BC101" t="s">
        <v>90</v>
      </c>
      <c r="BD101" t="s">
        <v>90</v>
      </c>
      <c r="BE101" t="s">
        <v>90</v>
      </c>
    </row>
    <row r="102" spans="1:57" hidden="1" x14ac:dyDescent="0.45">
      <c r="A102" t="s">
        <v>370</v>
      </c>
      <c r="B102" t="s">
        <v>82</v>
      </c>
      <c r="C102" t="s">
        <v>371</v>
      </c>
      <c r="D102" t="s">
        <v>84</v>
      </c>
      <c r="E102" s="2" t="str">
        <f>HYPERLINK("capsilon://?command=openfolder&amp;siteaddress=FAM.docvelocity-na8.net&amp;folderid=FX09F5403C-B19C-90FF-1486-92BCD9D82102","FX22042888")</f>
        <v>FX22042888</v>
      </c>
      <c r="F102" t="s">
        <v>19</v>
      </c>
      <c r="G102" t="s">
        <v>19</v>
      </c>
      <c r="H102" t="s">
        <v>85</v>
      </c>
      <c r="I102" t="s">
        <v>372</v>
      </c>
      <c r="J102">
        <v>0</v>
      </c>
      <c r="K102" t="s">
        <v>87</v>
      </c>
      <c r="L102" t="s">
        <v>88</v>
      </c>
      <c r="M102" t="s">
        <v>89</v>
      </c>
      <c r="N102">
        <v>2</v>
      </c>
      <c r="O102" s="1">
        <v>44693.426898148151</v>
      </c>
      <c r="P102" s="1">
        <v>44693.44085648148</v>
      </c>
      <c r="Q102">
        <v>1089</v>
      </c>
      <c r="R102">
        <v>117</v>
      </c>
      <c r="S102" t="b">
        <v>0</v>
      </c>
      <c r="T102" t="s">
        <v>90</v>
      </c>
      <c r="U102" t="b">
        <v>0</v>
      </c>
      <c r="V102" t="s">
        <v>100</v>
      </c>
      <c r="W102" s="1">
        <v>44693.438263888886</v>
      </c>
      <c r="X102">
        <v>76</v>
      </c>
      <c r="Y102">
        <v>0</v>
      </c>
      <c r="Z102">
        <v>0</v>
      </c>
      <c r="AA102">
        <v>0</v>
      </c>
      <c r="AB102">
        <v>52</v>
      </c>
      <c r="AC102">
        <v>0</v>
      </c>
      <c r="AD102">
        <v>0</v>
      </c>
      <c r="AE102">
        <v>0</v>
      </c>
      <c r="AF102">
        <v>0</v>
      </c>
      <c r="AG102">
        <v>0</v>
      </c>
      <c r="AH102" t="s">
        <v>120</v>
      </c>
      <c r="AI102" s="1">
        <v>44693.44085648148</v>
      </c>
      <c r="AJ102">
        <v>20</v>
      </c>
      <c r="AK102">
        <v>0</v>
      </c>
      <c r="AL102">
        <v>0</v>
      </c>
      <c r="AM102">
        <v>0</v>
      </c>
      <c r="AN102">
        <v>52</v>
      </c>
      <c r="AO102">
        <v>0</v>
      </c>
      <c r="AP102">
        <v>0</v>
      </c>
      <c r="AQ102">
        <v>0</v>
      </c>
      <c r="AR102">
        <v>0</v>
      </c>
      <c r="AS102">
        <v>0</v>
      </c>
      <c r="AT102" t="s">
        <v>90</v>
      </c>
      <c r="AU102" t="s">
        <v>90</v>
      </c>
      <c r="AV102" t="s">
        <v>90</v>
      </c>
      <c r="AW102" t="s">
        <v>90</v>
      </c>
      <c r="AX102" t="s">
        <v>90</v>
      </c>
      <c r="AY102" t="s">
        <v>90</v>
      </c>
      <c r="AZ102" t="s">
        <v>90</v>
      </c>
      <c r="BA102" t="s">
        <v>90</v>
      </c>
      <c r="BB102" t="s">
        <v>90</v>
      </c>
      <c r="BC102" t="s">
        <v>90</v>
      </c>
      <c r="BD102" t="s">
        <v>90</v>
      </c>
      <c r="BE102" t="s">
        <v>90</v>
      </c>
    </row>
    <row r="103" spans="1:57" hidden="1" x14ac:dyDescent="0.45">
      <c r="A103" t="s">
        <v>373</v>
      </c>
      <c r="B103" t="s">
        <v>82</v>
      </c>
      <c r="C103" t="s">
        <v>374</v>
      </c>
      <c r="D103" t="s">
        <v>84</v>
      </c>
      <c r="E103" s="2" t="str">
        <f>HYPERLINK("capsilon://?command=openfolder&amp;siteaddress=FAM.docvelocity-na8.net&amp;folderid=FX2E94155E-7CCB-EC39-A672-208E03F8A872","FX220547")</f>
        <v>FX220547</v>
      </c>
      <c r="F103" t="s">
        <v>19</v>
      </c>
      <c r="G103" t="s">
        <v>19</v>
      </c>
      <c r="H103" t="s">
        <v>85</v>
      </c>
      <c r="I103" t="s">
        <v>375</v>
      </c>
      <c r="J103">
        <v>431</v>
      </c>
      <c r="K103" t="s">
        <v>87</v>
      </c>
      <c r="L103" t="s">
        <v>88</v>
      </c>
      <c r="M103" t="s">
        <v>89</v>
      </c>
      <c r="N103">
        <v>2</v>
      </c>
      <c r="O103" s="1">
        <v>44693.546493055554</v>
      </c>
      <c r="P103" s="1">
        <v>44693.61787037037</v>
      </c>
      <c r="Q103">
        <v>4111</v>
      </c>
      <c r="R103">
        <v>2056</v>
      </c>
      <c r="S103" t="b">
        <v>0</v>
      </c>
      <c r="T103" t="s">
        <v>90</v>
      </c>
      <c r="U103" t="b">
        <v>0</v>
      </c>
      <c r="V103" t="s">
        <v>145</v>
      </c>
      <c r="W103" s="1">
        <v>44693.579456018517</v>
      </c>
      <c r="X103">
        <v>961</v>
      </c>
      <c r="Y103">
        <v>385</v>
      </c>
      <c r="Z103">
        <v>0</v>
      </c>
      <c r="AA103">
        <v>385</v>
      </c>
      <c r="AB103">
        <v>0</v>
      </c>
      <c r="AC103">
        <v>13</v>
      </c>
      <c r="AD103">
        <v>46</v>
      </c>
      <c r="AE103">
        <v>0</v>
      </c>
      <c r="AF103">
        <v>0</v>
      </c>
      <c r="AG103">
        <v>0</v>
      </c>
      <c r="AH103" t="s">
        <v>92</v>
      </c>
      <c r="AI103" s="1">
        <v>44693.61787037037</v>
      </c>
      <c r="AJ103">
        <v>1006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46</v>
      </c>
      <c r="AQ103">
        <v>0</v>
      </c>
      <c r="AR103">
        <v>0</v>
      </c>
      <c r="AS103">
        <v>0</v>
      </c>
      <c r="AT103" t="s">
        <v>90</v>
      </c>
      <c r="AU103" t="s">
        <v>90</v>
      </c>
      <c r="AV103" t="s">
        <v>90</v>
      </c>
      <c r="AW103" t="s">
        <v>90</v>
      </c>
      <c r="AX103" t="s">
        <v>90</v>
      </c>
      <c r="AY103" t="s">
        <v>90</v>
      </c>
      <c r="AZ103" t="s">
        <v>90</v>
      </c>
      <c r="BA103" t="s">
        <v>90</v>
      </c>
      <c r="BB103" t="s">
        <v>90</v>
      </c>
      <c r="BC103" t="s">
        <v>90</v>
      </c>
      <c r="BD103" t="s">
        <v>90</v>
      </c>
      <c r="BE103" t="s">
        <v>90</v>
      </c>
    </row>
    <row r="104" spans="1:57" hidden="1" x14ac:dyDescent="0.45">
      <c r="A104" t="s">
        <v>376</v>
      </c>
      <c r="B104" t="s">
        <v>82</v>
      </c>
      <c r="C104" t="s">
        <v>377</v>
      </c>
      <c r="D104" t="s">
        <v>84</v>
      </c>
      <c r="E104" s="2" t="str">
        <f>HYPERLINK("capsilon://?command=openfolder&amp;siteaddress=FAM.docvelocity-na8.net&amp;folderid=FX4347E5A7-0B0E-71A2-26A0-6085AB7A31B0","FX22045579")</f>
        <v>FX22045579</v>
      </c>
      <c r="F104" t="s">
        <v>19</v>
      </c>
      <c r="G104" t="s">
        <v>19</v>
      </c>
      <c r="H104" t="s">
        <v>85</v>
      </c>
      <c r="I104" t="s">
        <v>378</v>
      </c>
      <c r="J104">
        <v>240</v>
      </c>
      <c r="K104" t="s">
        <v>87</v>
      </c>
      <c r="L104" t="s">
        <v>88</v>
      </c>
      <c r="M104" t="s">
        <v>89</v>
      </c>
      <c r="N104">
        <v>2</v>
      </c>
      <c r="O104" s="1">
        <v>44683.389791666668</v>
      </c>
      <c r="P104" s="1">
        <v>44683.409074074072</v>
      </c>
      <c r="Q104">
        <v>416</v>
      </c>
      <c r="R104">
        <v>1250</v>
      </c>
      <c r="S104" t="b">
        <v>0</v>
      </c>
      <c r="T104" t="s">
        <v>90</v>
      </c>
      <c r="U104" t="b">
        <v>0</v>
      </c>
      <c r="V104" t="s">
        <v>131</v>
      </c>
      <c r="W104" s="1">
        <v>44683.405706018515</v>
      </c>
      <c r="X104">
        <v>960</v>
      </c>
      <c r="Y104">
        <v>204</v>
      </c>
      <c r="Z104">
        <v>0</v>
      </c>
      <c r="AA104">
        <v>204</v>
      </c>
      <c r="AB104">
        <v>0</v>
      </c>
      <c r="AC104">
        <v>1</v>
      </c>
      <c r="AD104">
        <v>36</v>
      </c>
      <c r="AE104">
        <v>0</v>
      </c>
      <c r="AF104">
        <v>0</v>
      </c>
      <c r="AG104">
        <v>0</v>
      </c>
      <c r="AH104" t="s">
        <v>120</v>
      </c>
      <c r="AI104" s="1">
        <v>44683.409074074072</v>
      </c>
      <c r="AJ104">
        <v>290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36</v>
      </c>
      <c r="AQ104">
        <v>0</v>
      </c>
      <c r="AR104">
        <v>0</v>
      </c>
      <c r="AS104">
        <v>0</v>
      </c>
      <c r="AT104" t="s">
        <v>90</v>
      </c>
      <c r="AU104" t="s">
        <v>90</v>
      </c>
      <c r="AV104" t="s">
        <v>90</v>
      </c>
      <c r="AW104" t="s">
        <v>90</v>
      </c>
      <c r="AX104" t="s">
        <v>90</v>
      </c>
      <c r="AY104" t="s">
        <v>90</v>
      </c>
      <c r="AZ104" t="s">
        <v>90</v>
      </c>
      <c r="BA104" t="s">
        <v>90</v>
      </c>
      <c r="BB104" t="s">
        <v>90</v>
      </c>
      <c r="BC104" t="s">
        <v>90</v>
      </c>
      <c r="BD104" t="s">
        <v>90</v>
      </c>
      <c r="BE104" t="s">
        <v>90</v>
      </c>
    </row>
    <row r="105" spans="1:57" hidden="1" x14ac:dyDescent="0.45">
      <c r="A105" t="s">
        <v>379</v>
      </c>
      <c r="B105" t="s">
        <v>82</v>
      </c>
      <c r="C105" t="s">
        <v>346</v>
      </c>
      <c r="D105" t="s">
        <v>84</v>
      </c>
      <c r="E105" s="2" t="str">
        <f>HYPERLINK("capsilon://?command=openfolder&amp;siteaddress=FAM.docvelocity-na8.net&amp;folderid=FX7D3C4DDB-1923-02F9-2F5A-E14B50879579","FX22046077")</f>
        <v>FX22046077</v>
      </c>
      <c r="F105" t="s">
        <v>19</v>
      </c>
      <c r="G105" t="s">
        <v>19</v>
      </c>
      <c r="H105" t="s">
        <v>85</v>
      </c>
      <c r="I105" t="s">
        <v>380</v>
      </c>
      <c r="J105">
        <v>0</v>
      </c>
      <c r="K105" t="s">
        <v>87</v>
      </c>
      <c r="L105" t="s">
        <v>88</v>
      </c>
      <c r="M105" t="s">
        <v>89</v>
      </c>
      <c r="N105">
        <v>2</v>
      </c>
      <c r="O105" s="1">
        <v>44683.391145833331</v>
      </c>
      <c r="P105" s="1">
        <v>44683.4059837963</v>
      </c>
      <c r="Q105">
        <v>1074</v>
      </c>
      <c r="R105">
        <v>208</v>
      </c>
      <c r="S105" t="b">
        <v>0</v>
      </c>
      <c r="T105" t="s">
        <v>90</v>
      </c>
      <c r="U105" t="b">
        <v>0</v>
      </c>
      <c r="V105" t="s">
        <v>109</v>
      </c>
      <c r="W105" s="1">
        <v>44683.404826388891</v>
      </c>
      <c r="X105">
        <v>117</v>
      </c>
      <c r="Y105">
        <v>0</v>
      </c>
      <c r="Z105">
        <v>0</v>
      </c>
      <c r="AA105">
        <v>0</v>
      </c>
      <c r="AB105">
        <v>52</v>
      </c>
      <c r="AC105">
        <v>0</v>
      </c>
      <c r="AD105">
        <v>0</v>
      </c>
      <c r="AE105">
        <v>0</v>
      </c>
      <c r="AF105">
        <v>0</v>
      </c>
      <c r="AG105">
        <v>0</v>
      </c>
      <c r="AH105" t="s">
        <v>106</v>
      </c>
      <c r="AI105" s="1">
        <v>44683.4059837963</v>
      </c>
      <c r="AJ105">
        <v>91</v>
      </c>
      <c r="AK105">
        <v>0</v>
      </c>
      <c r="AL105">
        <v>0</v>
      </c>
      <c r="AM105">
        <v>0</v>
      </c>
      <c r="AN105">
        <v>52</v>
      </c>
      <c r="AO105">
        <v>0</v>
      </c>
      <c r="AP105">
        <v>0</v>
      </c>
      <c r="AQ105">
        <v>0</v>
      </c>
      <c r="AR105">
        <v>0</v>
      </c>
      <c r="AS105">
        <v>0</v>
      </c>
      <c r="AT105" t="s">
        <v>90</v>
      </c>
      <c r="AU105" t="s">
        <v>90</v>
      </c>
      <c r="AV105" t="s">
        <v>90</v>
      </c>
      <c r="AW105" t="s">
        <v>90</v>
      </c>
      <c r="AX105" t="s">
        <v>90</v>
      </c>
      <c r="AY105" t="s">
        <v>90</v>
      </c>
      <c r="AZ105" t="s">
        <v>90</v>
      </c>
      <c r="BA105" t="s">
        <v>90</v>
      </c>
      <c r="BB105" t="s">
        <v>90</v>
      </c>
      <c r="BC105" t="s">
        <v>90</v>
      </c>
      <c r="BD105" t="s">
        <v>90</v>
      </c>
      <c r="BE105" t="s">
        <v>90</v>
      </c>
    </row>
    <row r="106" spans="1:57" hidden="1" x14ac:dyDescent="0.45">
      <c r="A106" t="s">
        <v>381</v>
      </c>
      <c r="B106" t="s">
        <v>82</v>
      </c>
      <c r="C106" t="s">
        <v>374</v>
      </c>
      <c r="D106" t="s">
        <v>84</v>
      </c>
      <c r="E106" s="2" t="str">
        <f>HYPERLINK("capsilon://?command=openfolder&amp;siteaddress=FAM.docvelocity-na8.net&amp;folderid=FX2E94155E-7CCB-EC39-A672-208E03F8A872","FX220547")</f>
        <v>FX220547</v>
      </c>
      <c r="F106" t="s">
        <v>19</v>
      </c>
      <c r="G106" t="s">
        <v>19</v>
      </c>
      <c r="H106" t="s">
        <v>85</v>
      </c>
      <c r="I106" t="s">
        <v>382</v>
      </c>
      <c r="J106">
        <v>0</v>
      </c>
      <c r="K106" t="s">
        <v>87</v>
      </c>
      <c r="L106" t="s">
        <v>88</v>
      </c>
      <c r="M106" t="s">
        <v>89</v>
      </c>
      <c r="N106">
        <v>2</v>
      </c>
      <c r="O106" s="1">
        <v>44694.283125000002</v>
      </c>
      <c r="P106" s="1">
        <v>44694.294872685183</v>
      </c>
      <c r="Q106">
        <v>725</v>
      </c>
      <c r="R106">
        <v>290</v>
      </c>
      <c r="S106" t="b">
        <v>0</v>
      </c>
      <c r="T106" t="s">
        <v>90</v>
      </c>
      <c r="U106" t="b">
        <v>0</v>
      </c>
      <c r="V106" t="s">
        <v>150</v>
      </c>
      <c r="W106" s="1">
        <v>44694.287048611113</v>
      </c>
      <c r="X106">
        <v>167</v>
      </c>
      <c r="Y106">
        <v>9</v>
      </c>
      <c r="Z106">
        <v>0</v>
      </c>
      <c r="AA106">
        <v>9</v>
      </c>
      <c r="AB106">
        <v>0</v>
      </c>
      <c r="AC106">
        <v>2</v>
      </c>
      <c r="AD106">
        <v>-9</v>
      </c>
      <c r="AE106">
        <v>0</v>
      </c>
      <c r="AF106">
        <v>0</v>
      </c>
      <c r="AG106">
        <v>0</v>
      </c>
      <c r="AH106" t="s">
        <v>271</v>
      </c>
      <c r="AI106" s="1">
        <v>44694.294872685183</v>
      </c>
      <c r="AJ106">
        <v>123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-9</v>
      </c>
      <c r="AQ106">
        <v>0</v>
      </c>
      <c r="AR106">
        <v>0</v>
      </c>
      <c r="AS106">
        <v>0</v>
      </c>
      <c r="AT106" t="s">
        <v>90</v>
      </c>
      <c r="AU106" t="s">
        <v>90</v>
      </c>
      <c r="AV106" t="s">
        <v>90</v>
      </c>
      <c r="AW106" t="s">
        <v>90</v>
      </c>
      <c r="AX106" t="s">
        <v>90</v>
      </c>
      <c r="AY106" t="s">
        <v>90</v>
      </c>
      <c r="AZ106" t="s">
        <v>90</v>
      </c>
      <c r="BA106" t="s">
        <v>90</v>
      </c>
      <c r="BB106" t="s">
        <v>90</v>
      </c>
      <c r="BC106" t="s">
        <v>90</v>
      </c>
      <c r="BD106" t="s">
        <v>90</v>
      </c>
      <c r="BE106" t="s">
        <v>90</v>
      </c>
    </row>
    <row r="107" spans="1:57" hidden="1" x14ac:dyDescent="0.45">
      <c r="A107" t="s">
        <v>383</v>
      </c>
      <c r="B107" t="s">
        <v>82</v>
      </c>
      <c r="C107" t="s">
        <v>368</v>
      </c>
      <c r="D107" t="s">
        <v>84</v>
      </c>
      <c r="E107" s="2" t="str">
        <f>HYPERLINK("capsilon://?command=openfolder&amp;siteaddress=FAM.docvelocity-na8.net&amp;folderid=FX8897D2D8-1832-647A-4C84-345253EAF8DB","FX220411511")</f>
        <v>FX220411511</v>
      </c>
      <c r="F107" t="s">
        <v>19</v>
      </c>
      <c r="G107" t="s">
        <v>19</v>
      </c>
      <c r="H107" t="s">
        <v>85</v>
      </c>
      <c r="I107" t="s">
        <v>384</v>
      </c>
      <c r="J107">
        <v>0</v>
      </c>
      <c r="K107" t="s">
        <v>87</v>
      </c>
      <c r="L107" t="s">
        <v>88</v>
      </c>
      <c r="M107" t="s">
        <v>89</v>
      </c>
      <c r="N107">
        <v>2</v>
      </c>
      <c r="O107" s="1">
        <v>44694.330659722225</v>
      </c>
      <c r="P107" s="1">
        <v>44694.337476851855</v>
      </c>
      <c r="Q107">
        <v>352</v>
      </c>
      <c r="R107">
        <v>237</v>
      </c>
      <c r="S107" t="b">
        <v>0</v>
      </c>
      <c r="T107" t="s">
        <v>90</v>
      </c>
      <c r="U107" t="b">
        <v>0</v>
      </c>
      <c r="V107" t="s">
        <v>150</v>
      </c>
      <c r="W107" s="1">
        <v>44694.332337962966</v>
      </c>
      <c r="X107">
        <v>142</v>
      </c>
      <c r="Y107">
        <v>11</v>
      </c>
      <c r="Z107">
        <v>0</v>
      </c>
      <c r="AA107">
        <v>11</v>
      </c>
      <c r="AB107">
        <v>0</v>
      </c>
      <c r="AC107">
        <v>3</v>
      </c>
      <c r="AD107">
        <v>-11</v>
      </c>
      <c r="AE107">
        <v>0</v>
      </c>
      <c r="AF107">
        <v>0</v>
      </c>
      <c r="AG107">
        <v>0</v>
      </c>
      <c r="AH107" t="s">
        <v>271</v>
      </c>
      <c r="AI107" s="1">
        <v>44694.337476851855</v>
      </c>
      <c r="AJ107">
        <v>95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-11</v>
      </c>
      <c r="AQ107">
        <v>0</v>
      </c>
      <c r="AR107">
        <v>0</v>
      </c>
      <c r="AS107">
        <v>0</v>
      </c>
      <c r="AT107" t="s">
        <v>90</v>
      </c>
      <c r="AU107" t="s">
        <v>90</v>
      </c>
      <c r="AV107" t="s">
        <v>90</v>
      </c>
      <c r="AW107" t="s">
        <v>90</v>
      </c>
      <c r="AX107" t="s">
        <v>90</v>
      </c>
      <c r="AY107" t="s">
        <v>90</v>
      </c>
      <c r="AZ107" t="s">
        <v>90</v>
      </c>
      <c r="BA107" t="s">
        <v>90</v>
      </c>
      <c r="BB107" t="s">
        <v>90</v>
      </c>
      <c r="BC107" t="s">
        <v>90</v>
      </c>
      <c r="BD107" t="s">
        <v>90</v>
      </c>
      <c r="BE107" t="s">
        <v>90</v>
      </c>
    </row>
    <row r="108" spans="1:57" hidden="1" x14ac:dyDescent="0.45">
      <c r="A108" t="s">
        <v>385</v>
      </c>
      <c r="B108" t="s">
        <v>82</v>
      </c>
      <c r="C108" t="s">
        <v>386</v>
      </c>
      <c r="D108" t="s">
        <v>84</v>
      </c>
      <c r="E108" s="2" t="str">
        <f>HYPERLINK("capsilon://?command=openfolder&amp;siteaddress=FAM.docvelocity-na8.net&amp;folderid=FXF4A57F45-74EB-CB9F-816E-4AAFACCB6EFD","FX220311593")</f>
        <v>FX220311593</v>
      </c>
      <c r="F108" t="s">
        <v>19</v>
      </c>
      <c r="G108" t="s">
        <v>19</v>
      </c>
      <c r="H108" t="s">
        <v>85</v>
      </c>
      <c r="I108" t="s">
        <v>387</v>
      </c>
      <c r="J108">
        <v>206</v>
      </c>
      <c r="K108" t="s">
        <v>87</v>
      </c>
      <c r="L108" t="s">
        <v>88</v>
      </c>
      <c r="M108" t="s">
        <v>89</v>
      </c>
      <c r="N108">
        <v>2</v>
      </c>
      <c r="O108" s="1">
        <v>44694.361956018518</v>
      </c>
      <c r="P108" s="1">
        <v>44694.373483796298</v>
      </c>
      <c r="Q108">
        <v>68</v>
      </c>
      <c r="R108">
        <v>928</v>
      </c>
      <c r="S108" t="b">
        <v>0</v>
      </c>
      <c r="T108" t="s">
        <v>90</v>
      </c>
      <c r="U108" t="b">
        <v>0</v>
      </c>
      <c r="V108" t="s">
        <v>100</v>
      </c>
      <c r="W108" s="1">
        <v>44694.367650462962</v>
      </c>
      <c r="X108">
        <v>479</v>
      </c>
      <c r="Y108">
        <v>148</v>
      </c>
      <c r="Z108">
        <v>0</v>
      </c>
      <c r="AA108">
        <v>148</v>
      </c>
      <c r="AB108">
        <v>0</v>
      </c>
      <c r="AC108">
        <v>1</v>
      </c>
      <c r="AD108">
        <v>58</v>
      </c>
      <c r="AE108">
        <v>0</v>
      </c>
      <c r="AF108">
        <v>0</v>
      </c>
      <c r="AG108">
        <v>0</v>
      </c>
      <c r="AH108" t="s">
        <v>106</v>
      </c>
      <c r="AI108" s="1">
        <v>44694.373483796298</v>
      </c>
      <c r="AJ108">
        <v>449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58</v>
      </c>
      <c r="AQ108">
        <v>0</v>
      </c>
      <c r="AR108">
        <v>0</v>
      </c>
      <c r="AS108">
        <v>0</v>
      </c>
      <c r="AT108" t="s">
        <v>90</v>
      </c>
      <c r="AU108" t="s">
        <v>90</v>
      </c>
      <c r="AV108" t="s">
        <v>90</v>
      </c>
      <c r="AW108" t="s">
        <v>90</v>
      </c>
      <c r="AX108" t="s">
        <v>90</v>
      </c>
      <c r="AY108" t="s">
        <v>90</v>
      </c>
      <c r="AZ108" t="s">
        <v>90</v>
      </c>
      <c r="BA108" t="s">
        <v>90</v>
      </c>
      <c r="BB108" t="s">
        <v>90</v>
      </c>
      <c r="BC108" t="s">
        <v>90</v>
      </c>
      <c r="BD108" t="s">
        <v>90</v>
      </c>
      <c r="BE108" t="s">
        <v>90</v>
      </c>
    </row>
    <row r="109" spans="1:57" hidden="1" x14ac:dyDescent="0.45">
      <c r="A109" t="s">
        <v>388</v>
      </c>
      <c r="B109" t="s">
        <v>82</v>
      </c>
      <c r="C109" t="s">
        <v>389</v>
      </c>
      <c r="D109" t="s">
        <v>84</v>
      </c>
      <c r="E109" s="2" t="str">
        <f>HYPERLINK("capsilon://?command=openfolder&amp;siteaddress=FAM.docvelocity-na8.net&amp;folderid=FX12AA92EB-77B6-76C1-ED7C-5A9D9C85312A","FX22047468")</f>
        <v>FX22047468</v>
      </c>
      <c r="F109" t="s">
        <v>19</v>
      </c>
      <c r="G109" t="s">
        <v>19</v>
      </c>
      <c r="H109" t="s">
        <v>85</v>
      </c>
      <c r="I109" t="s">
        <v>390</v>
      </c>
      <c r="J109">
        <v>52</v>
      </c>
      <c r="K109" t="s">
        <v>87</v>
      </c>
      <c r="L109" t="s">
        <v>88</v>
      </c>
      <c r="M109" t="s">
        <v>89</v>
      </c>
      <c r="N109">
        <v>2</v>
      </c>
      <c r="O109" s="1">
        <v>44694.364270833335</v>
      </c>
      <c r="P109" s="1">
        <v>44694.372627314813</v>
      </c>
      <c r="Q109">
        <v>341</v>
      </c>
      <c r="R109">
        <v>381</v>
      </c>
      <c r="S109" t="b">
        <v>0</v>
      </c>
      <c r="T109" t="s">
        <v>90</v>
      </c>
      <c r="U109" t="b">
        <v>0</v>
      </c>
      <c r="V109" t="s">
        <v>100</v>
      </c>
      <c r="W109" s="1">
        <v>44694.370381944442</v>
      </c>
      <c r="X109">
        <v>235</v>
      </c>
      <c r="Y109">
        <v>44</v>
      </c>
      <c r="Z109">
        <v>0</v>
      </c>
      <c r="AA109">
        <v>44</v>
      </c>
      <c r="AB109">
        <v>0</v>
      </c>
      <c r="AC109">
        <v>8</v>
      </c>
      <c r="AD109">
        <v>8</v>
      </c>
      <c r="AE109">
        <v>0</v>
      </c>
      <c r="AF109">
        <v>0</v>
      </c>
      <c r="AG109">
        <v>0</v>
      </c>
      <c r="AH109" t="s">
        <v>271</v>
      </c>
      <c r="AI109" s="1">
        <v>44694.372627314813</v>
      </c>
      <c r="AJ109">
        <v>146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8</v>
      </c>
      <c r="AQ109">
        <v>0</v>
      </c>
      <c r="AR109">
        <v>0</v>
      </c>
      <c r="AS109">
        <v>0</v>
      </c>
      <c r="AT109" t="s">
        <v>90</v>
      </c>
      <c r="AU109" t="s">
        <v>90</v>
      </c>
      <c r="AV109" t="s">
        <v>90</v>
      </c>
      <c r="AW109" t="s">
        <v>90</v>
      </c>
      <c r="AX109" t="s">
        <v>90</v>
      </c>
      <c r="AY109" t="s">
        <v>90</v>
      </c>
      <c r="AZ109" t="s">
        <v>90</v>
      </c>
      <c r="BA109" t="s">
        <v>90</v>
      </c>
      <c r="BB109" t="s">
        <v>90</v>
      </c>
      <c r="BC109" t="s">
        <v>90</v>
      </c>
      <c r="BD109" t="s">
        <v>90</v>
      </c>
      <c r="BE109" t="s">
        <v>90</v>
      </c>
    </row>
    <row r="110" spans="1:57" hidden="1" x14ac:dyDescent="0.45">
      <c r="A110" t="s">
        <v>391</v>
      </c>
      <c r="B110" t="s">
        <v>82</v>
      </c>
      <c r="C110" t="s">
        <v>139</v>
      </c>
      <c r="D110" t="s">
        <v>84</v>
      </c>
      <c r="E110" s="2" t="str">
        <f>HYPERLINK("capsilon://?command=openfolder&amp;siteaddress=FAM.docvelocity-na8.net&amp;folderid=FXA4CF96F0-FFB8-D060-7F52-E4B63A03C509","FX2205235")</f>
        <v>FX2205235</v>
      </c>
      <c r="F110" t="s">
        <v>19</v>
      </c>
      <c r="G110" t="s">
        <v>19</v>
      </c>
      <c r="H110" t="s">
        <v>85</v>
      </c>
      <c r="I110" t="s">
        <v>392</v>
      </c>
      <c r="J110">
        <v>0</v>
      </c>
      <c r="K110" t="s">
        <v>87</v>
      </c>
      <c r="L110" t="s">
        <v>88</v>
      </c>
      <c r="M110" t="s">
        <v>89</v>
      </c>
      <c r="N110">
        <v>2</v>
      </c>
      <c r="O110" s="1">
        <v>44694.4062962963</v>
      </c>
      <c r="P110" s="1">
        <v>44694.40892361111</v>
      </c>
      <c r="Q110">
        <v>97</v>
      </c>
      <c r="R110">
        <v>130</v>
      </c>
      <c r="S110" t="b">
        <v>0</v>
      </c>
      <c r="T110" t="s">
        <v>90</v>
      </c>
      <c r="U110" t="b">
        <v>0</v>
      </c>
      <c r="V110" t="s">
        <v>100</v>
      </c>
      <c r="W110" s="1">
        <v>44694.407696759263</v>
      </c>
      <c r="X110">
        <v>112</v>
      </c>
      <c r="Y110">
        <v>0</v>
      </c>
      <c r="Z110">
        <v>0</v>
      </c>
      <c r="AA110">
        <v>0</v>
      </c>
      <c r="AB110">
        <v>37</v>
      </c>
      <c r="AC110">
        <v>0</v>
      </c>
      <c r="AD110">
        <v>0</v>
      </c>
      <c r="AE110">
        <v>0</v>
      </c>
      <c r="AF110">
        <v>0</v>
      </c>
      <c r="AG110">
        <v>0</v>
      </c>
      <c r="AH110" t="s">
        <v>271</v>
      </c>
      <c r="AI110" s="1">
        <v>44694.40892361111</v>
      </c>
      <c r="AJ110">
        <v>18</v>
      </c>
      <c r="AK110">
        <v>0</v>
      </c>
      <c r="AL110">
        <v>0</v>
      </c>
      <c r="AM110">
        <v>0</v>
      </c>
      <c r="AN110">
        <v>37</v>
      </c>
      <c r="AO110">
        <v>0</v>
      </c>
      <c r="AP110">
        <v>0</v>
      </c>
      <c r="AQ110">
        <v>0</v>
      </c>
      <c r="AR110">
        <v>0</v>
      </c>
      <c r="AS110">
        <v>0</v>
      </c>
      <c r="AT110" t="s">
        <v>90</v>
      </c>
      <c r="AU110" t="s">
        <v>90</v>
      </c>
      <c r="AV110" t="s">
        <v>90</v>
      </c>
      <c r="AW110" t="s">
        <v>90</v>
      </c>
      <c r="AX110" t="s">
        <v>90</v>
      </c>
      <c r="AY110" t="s">
        <v>90</v>
      </c>
      <c r="AZ110" t="s">
        <v>90</v>
      </c>
      <c r="BA110" t="s">
        <v>90</v>
      </c>
      <c r="BB110" t="s">
        <v>90</v>
      </c>
      <c r="BC110" t="s">
        <v>90</v>
      </c>
      <c r="BD110" t="s">
        <v>90</v>
      </c>
      <c r="BE110" t="s">
        <v>90</v>
      </c>
    </row>
    <row r="111" spans="1:57" hidden="1" x14ac:dyDescent="0.45">
      <c r="A111" t="s">
        <v>393</v>
      </c>
      <c r="B111" t="s">
        <v>82</v>
      </c>
      <c r="C111" t="s">
        <v>394</v>
      </c>
      <c r="D111" t="s">
        <v>84</v>
      </c>
      <c r="E111" s="2" t="str">
        <f>HYPERLINK("capsilon://?command=openfolder&amp;siteaddress=FAM.docvelocity-na8.net&amp;folderid=FX11096E56-78BE-6938-4A41-127D6298C299","FX22054700")</f>
        <v>FX22054700</v>
      </c>
      <c r="F111" t="s">
        <v>19</v>
      </c>
      <c r="G111" t="s">
        <v>19</v>
      </c>
      <c r="H111" t="s">
        <v>85</v>
      </c>
      <c r="I111" t="s">
        <v>395</v>
      </c>
      <c r="J111">
        <v>0</v>
      </c>
      <c r="K111" t="s">
        <v>87</v>
      </c>
      <c r="L111" t="s">
        <v>88</v>
      </c>
      <c r="M111" t="s">
        <v>89</v>
      </c>
      <c r="N111">
        <v>2</v>
      </c>
      <c r="O111" s="1">
        <v>44694.449247685188</v>
      </c>
      <c r="P111" s="1">
        <v>44694.453252314815</v>
      </c>
      <c r="Q111">
        <v>61</v>
      </c>
      <c r="R111">
        <v>285</v>
      </c>
      <c r="S111" t="b">
        <v>0</v>
      </c>
      <c r="T111" t="s">
        <v>90</v>
      </c>
      <c r="U111" t="b">
        <v>0</v>
      </c>
      <c r="V111" t="s">
        <v>159</v>
      </c>
      <c r="W111" s="1">
        <v>44694.451898148145</v>
      </c>
      <c r="X111">
        <v>198</v>
      </c>
      <c r="Y111">
        <v>9</v>
      </c>
      <c r="Z111">
        <v>0</v>
      </c>
      <c r="AA111">
        <v>9</v>
      </c>
      <c r="AB111">
        <v>0</v>
      </c>
      <c r="AC111">
        <v>2</v>
      </c>
      <c r="AD111">
        <v>-9</v>
      </c>
      <c r="AE111">
        <v>0</v>
      </c>
      <c r="AF111">
        <v>0</v>
      </c>
      <c r="AG111">
        <v>0</v>
      </c>
      <c r="AH111" t="s">
        <v>271</v>
      </c>
      <c r="AI111" s="1">
        <v>44694.453252314815</v>
      </c>
      <c r="AJ111">
        <v>87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-9</v>
      </c>
      <c r="AQ111">
        <v>0</v>
      </c>
      <c r="AR111">
        <v>0</v>
      </c>
      <c r="AS111">
        <v>0</v>
      </c>
      <c r="AT111" t="s">
        <v>90</v>
      </c>
      <c r="AU111" t="s">
        <v>90</v>
      </c>
      <c r="AV111" t="s">
        <v>90</v>
      </c>
      <c r="AW111" t="s">
        <v>90</v>
      </c>
      <c r="AX111" t="s">
        <v>90</v>
      </c>
      <c r="AY111" t="s">
        <v>90</v>
      </c>
      <c r="AZ111" t="s">
        <v>90</v>
      </c>
      <c r="BA111" t="s">
        <v>90</v>
      </c>
      <c r="BB111" t="s">
        <v>90</v>
      </c>
      <c r="BC111" t="s">
        <v>90</v>
      </c>
      <c r="BD111" t="s">
        <v>90</v>
      </c>
      <c r="BE111" t="s">
        <v>90</v>
      </c>
    </row>
    <row r="112" spans="1:57" hidden="1" x14ac:dyDescent="0.45">
      <c r="A112" t="s">
        <v>396</v>
      </c>
      <c r="B112" t="s">
        <v>82</v>
      </c>
      <c r="C112" t="s">
        <v>397</v>
      </c>
      <c r="D112" t="s">
        <v>84</v>
      </c>
      <c r="E112" s="2" t="str">
        <f>HYPERLINK("capsilon://?command=openfolder&amp;siteaddress=FAM.docvelocity-na8.net&amp;folderid=FX2FFCC6B9-E2E7-BB5A-00F4-4018ED889B8B","FX22041338")</f>
        <v>FX22041338</v>
      </c>
      <c r="F112" t="s">
        <v>19</v>
      </c>
      <c r="G112" t="s">
        <v>19</v>
      </c>
      <c r="H112" t="s">
        <v>85</v>
      </c>
      <c r="I112" t="s">
        <v>398</v>
      </c>
      <c r="J112">
        <v>0</v>
      </c>
      <c r="K112" t="s">
        <v>87</v>
      </c>
      <c r="L112" t="s">
        <v>88</v>
      </c>
      <c r="M112" t="s">
        <v>89</v>
      </c>
      <c r="N112">
        <v>2</v>
      </c>
      <c r="O112" s="1">
        <v>44694.478750000002</v>
      </c>
      <c r="P112" s="1">
        <v>44694.486122685186</v>
      </c>
      <c r="Q112">
        <v>588</v>
      </c>
      <c r="R112">
        <v>49</v>
      </c>
      <c r="S112" t="b">
        <v>0</v>
      </c>
      <c r="T112" t="s">
        <v>90</v>
      </c>
      <c r="U112" t="b">
        <v>0</v>
      </c>
      <c r="V112" t="s">
        <v>163</v>
      </c>
      <c r="W112" s="1">
        <v>44694.485509259262</v>
      </c>
      <c r="X112">
        <v>24</v>
      </c>
      <c r="Y112">
        <v>0</v>
      </c>
      <c r="Z112">
        <v>0</v>
      </c>
      <c r="AA112">
        <v>0</v>
      </c>
      <c r="AB112">
        <v>37</v>
      </c>
      <c r="AC112">
        <v>0</v>
      </c>
      <c r="AD112">
        <v>0</v>
      </c>
      <c r="AE112">
        <v>0</v>
      </c>
      <c r="AF112">
        <v>0</v>
      </c>
      <c r="AG112">
        <v>0</v>
      </c>
      <c r="AH112" t="s">
        <v>271</v>
      </c>
      <c r="AI112" s="1">
        <v>44694.486122685186</v>
      </c>
      <c r="AJ112">
        <v>25</v>
      </c>
      <c r="AK112">
        <v>0</v>
      </c>
      <c r="AL112">
        <v>0</v>
      </c>
      <c r="AM112">
        <v>0</v>
      </c>
      <c r="AN112">
        <v>37</v>
      </c>
      <c r="AO112">
        <v>0</v>
      </c>
      <c r="AP112">
        <v>0</v>
      </c>
      <c r="AQ112">
        <v>0</v>
      </c>
      <c r="AR112">
        <v>0</v>
      </c>
      <c r="AS112">
        <v>0</v>
      </c>
      <c r="AT112" t="s">
        <v>90</v>
      </c>
      <c r="AU112" t="s">
        <v>90</v>
      </c>
      <c r="AV112" t="s">
        <v>90</v>
      </c>
      <c r="AW112" t="s">
        <v>90</v>
      </c>
      <c r="AX112" t="s">
        <v>90</v>
      </c>
      <c r="AY112" t="s">
        <v>90</v>
      </c>
      <c r="AZ112" t="s">
        <v>90</v>
      </c>
      <c r="BA112" t="s">
        <v>90</v>
      </c>
      <c r="BB112" t="s">
        <v>90</v>
      </c>
      <c r="BC112" t="s">
        <v>90</v>
      </c>
      <c r="BD112" t="s">
        <v>90</v>
      </c>
      <c r="BE112" t="s">
        <v>90</v>
      </c>
    </row>
    <row r="113" spans="1:57" hidden="1" x14ac:dyDescent="0.45">
      <c r="A113" t="s">
        <v>399</v>
      </c>
      <c r="B113" t="s">
        <v>82</v>
      </c>
      <c r="C113" t="s">
        <v>320</v>
      </c>
      <c r="D113" t="s">
        <v>84</v>
      </c>
      <c r="E113" s="2" t="str">
        <f>HYPERLINK("capsilon://?command=openfolder&amp;siteaddress=FAM.docvelocity-na8.net&amp;folderid=FXCE84A39F-AD93-F295-1F78-2CFD54773E44","FX22018360")</f>
        <v>FX22018360</v>
      </c>
      <c r="F113" t="s">
        <v>19</v>
      </c>
      <c r="G113" t="s">
        <v>19</v>
      </c>
      <c r="H113" t="s">
        <v>85</v>
      </c>
      <c r="I113" t="s">
        <v>400</v>
      </c>
      <c r="J113">
        <v>0</v>
      </c>
      <c r="K113" t="s">
        <v>87</v>
      </c>
      <c r="L113" t="s">
        <v>88</v>
      </c>
      <c r="M113" t="s">
        <v>89</v>
      </c>
      <c r="N113">
        <v>2</v>
      </c>
      <c r="O113" s="1">
        <v>44694.479328703703</v>
      </c>
      <c r="P113" s="1">
        <v>44694.486273148148</v>
      </c>
      <c r="Q113">
        <v>566</v>
      </c>
      <c r="R113">
        <v>34</v>
      </c>
      <c r="S113" t="b">
        <v>0</v>
      </c>
      <c r="T113" t="s">
        <v>90</v>
      </c>
      <c r="U113" t="b">
        <v>0</v>
      </c>
      <c r="V113" t="s">
        <v>163</v>
      </c>
      <c r="W113" s="1">
        <v>44694.485775462963</v>
      </c>
      <c r="X113">
        <v>22</v>
      </c>
      <c r="Y113">
        <v>0</v>
      </c>
      <c r="Z113">
        <v>0</v>
      </c>
      <c r="AA113">
        <v>0</v>
      </c>
      <c r="AB113">
        <v>37</v>
      </c>
      <c r="AC113">
        <v>0</v>
      </c>
      <c r="AD113">
        <v>0</v>
      </c>
      <c r="AE113">
        <v>0</v>
      </c>
      <c r="AF113">
        <v>0</v>
      </c>
      <c r="AG113">
        <v>0</v>
      </c>
      <c r="AH113" t="s">
        <v>271</v>
      </c>
      <c r="AI113" s="1">
        <v>44694.486273148148</v>
      </c>
      <c r="AJ113">
        <v>12</v>
      </c>
      <c r="AK113">
        <v>0</v>
      </c>
      <c r="AL113">
        <v>0</v>
      </c>
      <c r="AM113">
        <v>0</v>
      </c>
      <c r="AN113">
        <v>37</v>
      </c>
      <c r="AO113">
        <v>0</v>
      </c>
      <c r="AP113">
        <v>0</v>
      </c>
      <c r="AQ113">
        <v>0</v>
      </c>
      <c r="AR113">
        <v>0</v>
      </c>
      <c r="AS113">
        <v>0</v>
      </c>
      <c r="AT113" t="s">
        <v>90</v>
      </c>
      <c r="AU113" t="s">
        <v>90</v>
      </c>
      <c r="AV113" t="s">
        <v>90</v>
      </c>
      <c r="AW113" t="s">
        <v>90</v>
      </c>
      <c r="AX113" t="s">
        <v>90</v>
      </c>
      <c r="AY113" t="s">
        <v>90</v>
      </c>
      <c r="AZ113" t="s">
        <v>90</v>
      </c>
      <c r="BA113" t="s">
        <v>90</v>
      </c>
      <c r="BB113" t="s">
        <v>90</v>
      </c>
      <c r="BC113" t="s">
        <v>90</v>
      </c>
      <c r="BD113" t="s">
        <v>90</v>
      </c>
      <c r="BE113" t="s">
        <v>90</v>
      </c>
    </row>
    <row r="114" spans="1:57" hidden="1" x14ac:dyDescent="0.45">
      <c r="A114" t="s">
        <v>401</v>
      </c>
      <c r="B114" t="s">
        <v>82</v>
      </c>
      <c r="C114" t="s">
        <v>320</v>
      </c>
      <c r="D114" t="s">
        <v>84</v>
      </c>
      <c r="E114" s="2" t="str">
        <f>HYPERLINK("capsilon://?command=openfolder&amp;siteaddress=FAM.docvelocity-na8.net&amp;folderid=FXCE84A39F-AD93-F295-1F78-2CFD54773E44","FX22018360")</f>
        <v>FX22018360</v>
      </c>
      <c r="F114" t="s">
        <v>19</v>
      </c>
      <c r="G114" t="s">
        <v>19</v>
      </c>
      <c r="H114" t="s">
        <v>85</v>
      </c>
      <c r="I114" t="s">
        <v>402</v>
      </c>
      <c r="J114">
        <v>0</v>
      </c>
      <c r="K114" t="s">
        <v>87</v>
      </c>
      <c r="L114" t="s">
        <v>88</v>
      </c>
      <c r="M114" t="s">
        <v>89</v>
      </c>
      <c r="N114">
        <v>2</v>
      </c>
      <c r="O114" s="1">
        <v>44694.479872685188</v>
      </c>
      <c r="P114" s="1">
        <v>44694.486574074072</v>
      </c>
      <c r="Q114">
        <v>517</v>
      </c>
      <c r="R114">
        <v>62</v>
      </c>
      <c r="S114" t="b">
        <v>0</v>
      </c>
      <c r="T114" t="s">
        <v>90</v>
      </c>
      <c r="U114" t="b">
        <v>0</v>
      </c>
      <c r="V114" t="s">
        <v>163</v>
      </c>
      <c r="W114" s="1">
        <v>44694.486296296294</v>
      </c>
      <c r="X114">
        <v>44</v>
      </c>
      <c r="Y114">
        <v>0</v>
      </c>
      <c r="Z114">
        <v>0</v>
      </c>
      <c r="AA114">
        <v>0</v>
      </c>
      <c r="AB114">
        <v>37</v>
      </c>
      <c r="AC114">
        <v>0</v>
      </c>
      <c r="AD114">
        <v>0</v>
      </c>
      <c r="AE114">
        <v>0</v>
      </c>
      <c r="AF114">
        <v>0</v>
      </c>
      <c r="AG114">
        <v>0</v>
      </c>
      <c r="AH114" t="s">
        <v>271</v>
      </c>
      <c r="AI114" s="1">
        <v>44694.486574074072</v>
      </c>
      <c r="AJ114">
        <v>18</v>
      </c>
      <c r="AK114">
        <v>0</v>
      </c>
      <c r="AL114">
        <v>0</v>
      </c>
      <c r="AM114">
        <v>0</v>
      </c>
      <c r="AN114">
        <v>37</v>
      </c>
      <c r="AO114">
        <v>0</v>
      </c>
      <c r="AP114">
        <v>0</v>
      </c>
      <c r="AQ114">
        <v>0</v>
      </c>
      <c r="AR114">
        <v>0</v>
      </c>
      <c r="AS114">
        <v>0</v>
      </c>
      <c r="AT114" t="s">
        <v>90</v>
      </c>
      <c r="AU114" t="s">
        <v>90</v>
      </c>
      <c r="AV114" t="s">
        <v>90</v>
      </c>
      <c r="AW114" t="s">
        <v>90</v>
      </c>
      <c r="AX114" t="s">
        <v>90</v>
      </c>
      <c r="AY114" t="s">
        <v>90</v>
      </c>
      <c r="AZ114" t="s">
        <v>90</v>
      </c>
      <c r="BA114" t="s">
        <v>90</v>
      </c>
      <c r="BB114" t="s">
        <v>90</v>
      </c>
      <c r="BC114" t="s">
        <v>90</v>
      </c>
      <c r="BD114" t="s">
        <v>90</v>
      </c>
      <c r="BE114" t="s">
        <v>90</v>
      </c>
    </row>
    <row r="115" spans="1:57" hidden="1" x14ac:dyDescent="0.45">
      <c r="A115" t="s">
        <v>403</v>
      </c>
      <c r="B115" t="s">
        <v>82</v>
      </c>
      <c r="C115" t="s">
        <v>404</v>
      </c>
      <c r="D115" t="s">
        <v>84</v>
      </c>
      <c r="E115" s="2" t="str">
        <f>HYPERLINK("capsilon://?command=openfolder&amp;siteaddress=FAM.docvelocity-na8.net&amp;folderid=FX7A616745-D8D1-D53B-891E-7FB269E24C78","FX22053183")</f>
        <v>FX22053183</v>
      </c>
      <c r="F115" t="s">
        <v>19</v>
      </c>
      <c r="G115" t="s">
        <v>19</v>
      </c>
      <c r="H115" t="s">
        <v>85</v>
      </c>
      <c r="I115" t="s">
        <v>405</v>
      </c>
      <c r="J115">
        <v>241</v>
      </c>
      <c r="K115" t="s">
        <v>87</v>
      </c>
      <c r="L115" t="s">
        <v>88</v>
      </c>
      <c r="M115" t="s">
        <v>89</v>
      </c>
      <c r="N115">
        <v>2</v>
      </c>
      <c r="O115" s="1">
        <v>44694.52138888889</v>
      </c>
      <c r="P115" s="1">
        <v>44694.576296296298</v>
      </c>
      <c r="Q115">
        <v>2835</v>
      </c>
      <c r="R115">
        <v>1909</v>
      </c>
      <c r="S115" t="b">
        <v>0</v>
      </c>
      <c r="T115" t="s">
        <v>90</v>
      </c>
      <c r="U115" t="b">
        <v>0</v>
      </c>
      <c r="V115" t="s">
        <v>159</v>
      </c>
      <c r="W115" s="1">
        <v>44694.542291666665</v>
      </c>
      <c r="X115">
        <v>1083</v>
      </c>
      <c r="Y115">
        <v>219</v>
      </c>
      <c r="Z115">
        <v>0</v>
      </c>
      <c r="AA115">
        <v>219</v>
      </c>
      <c r="AB115">
        <v>0</v>
      </c>
      <c r="AC115">
        <v>5</v>
      </c>
      <c r="AD115">
        <v>22</v>
      </c>
      <c r="AE115">
        <v>0</v>
      </c>
      <c r="AF115">
        <v>0</v>
      </c>
      <c r="AG115">
        <v>0</v>
      </c>
      <c r="AH115" t="s">
        <v>92</v>
      </c>
      <c r="AI115" s="1">
        <v>44694.576296296298</v>
      </c>
      <c r="AJ115">
        <v>773</v>
      </c>
      <c r="AK115">
        <v>1</v>
      </c>
      <c r="AL115">
        <v>0</v>
      </c>
      <c r="AM115">
        <v>1</v>
      </c>
      <c r="AN115">
        <v>0</v>
      </c>
      <c r="AO115">
        <v>1</v>
      </c>
      <c r="AP115">
        <v>21</v>
      </c>
      <c r="AQ115">
        <v>0</v>
      </c>
      <c r="AR115">
        <v>0</v>
      </c>
      <c r="AS115">
        <v>0</v>
      </c>
      <c r="AT115" t="s">
        <v>90</v>
      </c>
      <c r="AU115" t="s">
        <v>90</v>
      </c>
      <c r="AV115" t="s">
        <v>90</v>
      </c>
      <c r="AW115" t="s">
        <v>90</v>
      </c>
      <c r="AX115" t="s">
        <v>90</v>
      </c>
      <c r="AY115" t="s">
        <v>90</v>
      </c>
      <c r="AZ115" t="s">
        <v>90</v>
      </c>
      <c r="BA115" t="s">
        <v>90</v>
      </c>
      <c r="BB115" t="s">
        <v>90</v>
      </c>
      <c r="BC115" t="s">
        <v>90</v>
      </c>
      <c r="BD115" t="s">
        <v>90</v>
      </c>
      <c r="BE115" t="s">
        <v>90</v>
      </c>
    </row>
    <row r="116" spans="1:57" hidden="1" x14ac:dyDescent="0.45">
      <c r="A116" t="s">
        <v>406</v>
      </c>
      <c r="B116" t="s">
        <v>82</v>
      </c>
      <c r="C116" t="s">
        <v>407</v>
      </c>
      <c r="D116" t="s">
        <v>84</v>
      </c>
      <c r="E116" s="2" t="str">
        <f>HYPERLINK("capsilon://?command=openfolder&amp;siteaddress=FAM.docvelocity-na8.net&amp;folderid=FX5DAE7BC0-179F-42E6-82A6-B01D71DA2ED6","FX22054256")</f>
        <v>FX22054256</v>
      </c>
      <c r="F116" t="s">
        <v>19</v>
      </c>
      <c r="G116" t="s">
        <v>19</v>
      </c>
      <c r="H116" t="s">
        <v>85</v>
      </c>
      <c r="I116" t="s">
        <v>408</v>
      </c>
      <c r="J116">
        <v>250</v>
      </c>
      <c r="K116" t="s">
        <v>87</v>
      </c>
      <c r="L116" t="s">
        <v>88</v>
      </c>
      <c r="M116" t="s">
        <v>89</v>
      </c>
      <c r="N116">
        <v>2</v>
      </c>
      <c r="O116" s="1">
        <v>44694.585497685184</v>
      </c>
      <c r="P116" s="1">
        <v>44694.650960648149</v>
      </c>
      <c r="Q116">
        <v>2359</v>
      </c>
      <c r="R116">
        <v>3297</v>
      </c>
      <c r="S116" t="b">
        <v>0</v>
      </c>
      <c r="T116" t="s">
        <v>90</v>
      </c>
      <c r="U116" t="b">
        <v>0</v>
      </c>
      <c r="V116" t="s">
        <v>335</v>
      </c>
      <c r="W116" s="1">
        <v>44694.61414351852</v>
      </c>
      <c r="X116">
        <v>2066</v>
      </c>
      <c r="Y116">
        <v>194</v>
      </c>
      <c r="Z116">
        <v>0</v>
      </c>
      <c r="AA116">
        <v>194</v>
      </c>
      <c r="AB116">
        <v>0</v>
      </c>
      <c r="AC116">
        <v>16</v>
      </c>
      <c r="AD116">
        <v>56</v>
      </c>
      <c r="AE116">
        <v>0</v>
      </c>
      <c r="AF116">
        <v>0</v>
      </c>
      <c r="AG116">
        <v>0</v>
      </c>
      <c r="AH116" t="s">
        <v>92</v>
      </c>
      <c r="AI116" s="1">
        <v>44694.650960648149</v>
      </c>
      <c r="AJ116">
        <v>1097</v>
      </c>
      <c r="AK116">
        <v>41</v>
      </c>
      <c r="AL116">
        <v>0</v>
      </c>
      <c r="AM116">
        <v>41</v>
      </c>
      <c r="AN116">
        <v>0</v>
      </c>
      <c r="AO116">
        <v>41</v>
      </c>
      <c r="AP116">
        <v>15</v>
      </c>
      <c r="AQ116">
        <v>0</v>
      </c>
      <c r="AR116">
        <v>0</v>
      </c>
      <c r="AS116">
        <v>0</v>
      </c>
      <c r="AT116" t="s">
        <v>90</v>
      </c>
      <c r="AU116" t="s">
        <v>90</v>
      </c>
      <c r="AV116" t="s">
        <v>90</v>
      </c>
      <c r="AW116" t="s">
        <v>90</v>
      </c>
      <c r="AX116" t="s">
        <v>90</v>
      </c>
      <c r="AY116" t="s">
        <v>90</v>
      </c>
      <c r="AZ116" t="s">
        <v>90</v>
      </c>
      <c r="BA116" t="s">
        <v>90</v>
      </c>
      <c r="BB116" t="s">
        <v>90</v>
      </c>
      <c r="BC116" t="s">
        <v>90</v>
      </c>
      <c r="BD116" t="s">
        <v>90</v>
      </c>
      <c r="BE116" t="s">
        <v>90</v>
      </c>
    </row>
    <row r="117" spans="1:57" hidden="1" x14ac:dyDescent="0.45">
      <c r="A117" t="s">
        <v>409</v>
      </c>
      <c r="B117" t="s">
        <v>82</v>
      </c>
      <c r="C117" t="s">
        <v>410</v>
      </c>
      <c r="D117" t="s">
        <v>84</v>
      </c>
      <c r="E117" s="2" t="str">
        <f>HYPERLINK("capsilon://?command=openfolder&amp;siteaddress=FAM.docvelocity-na8.net&amp;folderid=FX76D6FDB6-63DC-ADC4-0FFE-B4858E0FA3D3","FX22041120")</f>
        <v>FX22041120</v>
      </c>
      <c r="F117" t="s">
        <v>19</v>
      </c>
      <c r="G117" t="s">
        <v>19</v>
      </c>
      <c r="H117" t="s">
        <v>85</v>
      </c>
      <c r="I117" t="s">
        <v>411</v>
      </c>
      <c r="J117">
        <v>0</v>
      </c>
      <c r="K117" t="s">
        <v>87</v>
      </c>
      <c r="L117" t="s">
        <v>88</v>
      </c>
      <c r="M117" t="s">
        <v>89</v>
      </c>
      <c r="N117">
        <v>2</v>
      </c>
      <c r="O117" s="1">
        <v>44694.694710648146</v>
      </c>
      <c r="P117" s="1">
        <v>44694.743298611109</v>
      </c>
      <c r="Q117">
        <v>3481</v>
      </c>
      <c r="R117">
        <v>717</v>
      </c>
      <c r="S117" t="b">
        <v>0</v>
      </c>
      <c r="T117" t="s">
        <v>90</v>
      </c>
      <c r="U117" t="b">
        <v>0</v>
      </c>
      <c r="V117" t="s">
        <v>145</v>
      </c>
      <c r="W117" s="1">
        <v>44694.725648148145</v>
      </c>
      <c r="X117">
        <v>501</v>
      </c>
      <c r="Y117">
        <v>52</v>
      </c>
      <c r="Z117">
        <v>0</v>
      </c>
      <c r="AA117">
        <v>52</v>
      </c>
      <c r="AB117">
        <v>0</v>
      </c>
      <c r="AC117">
        <v>39</v>
      </c>
      <c r="AD117">
        <v>-52</v>
      </c>
      <c r="AE117">
        <v>0</v>
      </c>
      <c r="AF117">
        <v>0</v>
      </c>
      <c r="AG117">
        <v>0</v>
      </c>
      <c r="AH117" t="s">
        <v>301</v>
      </c>
      <c r="AI117" s="1">
        <v>44694.743298611109</v>
      </c>
      <c r="AJ117">
        <v>205</v>
      </c>
      <c r="AK117">
        <v>2</v>
      </c>
      <c r="AL117">
        <v>0</v>
      </c>
      <c r="AM117">
        <v>2</v>
      </c>
      <c r="AN117">
        <v>0</v>
      </c>
      <c r="AO117">
        <v>2</v>
      </c>
      <c r="AP117">
        <v>-54</v>
      </c>
      <c r="AQ117">
        <v>0</v>
      </c>
      <c r="AR117">
        <v>0</v>
      </c>
      <c r="AS117">
        <v>0</v>
      </c>
      <c r="AT117" t="s">
        <v>90</v>
      </c>
      <c r="AU117" t="s">
        <v>90</v>
      </c>
      <c r="AV117" t="s">
        <v>90</v>
      </c>
      <c r="AW117" t="s">
        <v>90</v>
      </c>
      <c r="AX117" t="s">
        <v>90</v>
      </c>
      <c r="AY117" t="s">
        <v>90</v>
      </c>
      <c r="AZ117" t="s">
        <v>90</v>
      </c>
      <c r="BA117" t="s">
        <v>90</v>
      </c>
      <c r="BB117" t="s">
        <v>90</v>
      </c>
      <c r="BC117" t="s">
        <v>90</v>
      </c>
      <c r="BD117" t="s">
        <v>90</v>
      </c>
      <c r="BE117" t="s">
        <v>90</v>
      </c>
    </row>
    <row r="118" spans="1:57" hidden="1" x14ac:dyDescent="0.45">
      <c r="A118" t="s">
        <v>412</v>
      </c>
      <c r="B118" t="s">
        <v>82</v>
      </c>
      <c r="C118" t="s">
        <v>413</v>
      </c>
      <c r="D118" t="s">
        <v>84</v>
      </c>
      <c r="E118" s="2" t="str">
        <f>HYPERLINK("capsilon://?command=openfolder&amp;siteaddress=FAM.docvelocity-na8.net&amp;folderid=FX659BD966-014C-CB05-4F15-EC5566296190","FX22034014")</f>
        <v>FX22034014</v>
      </c>
      <c r="F118" t="s">
        <v>19</v>
      </c>
      <c r="G118" t="s">
        <v>19</v>
      </c>
      <c r="H118" t="s">
        <v>85</v>
      </c>
      <c r="I118" t="s">
        <v>414</v>
      </c>
      <c r="J118">
        <v>44</v>
      </c>
      <c r="K118" t="s">
        <v>87</v>
      </c>
      <c r="L118" t="s">
        <v>88</v>
      </c>
      <c r="M118" t="s">
        <v>89</v>
      </c>
      <c r="N118">
        <v>2</v>
      </c>
      <c r="O118" s="1">
        <v>44684.304085648146</v>
      </c>
      <c r="P118" s="1">
        <v>44684.310046296298</v>
      </c>
      <c r="Q118">
        <v>108</v>
      </c>
      <c r="R118">
        <v>407</v>
      </c>
      <c r="S118" t="b">
        <v>0</v>
      </c>
      <c r="T118" t="s">
        <v>90</v>
      </c>
      <c r="U118" t="b">
        <v>0</v>
      </c>
      <c r="V118" t="s">
        <v>100</v>
      </c>
      <c r="W118" s="1">
        <v>44684.307708333334</v>
      </c>
      <c r="X118">
        <v>240</v>
      </c>
      <c r="Y118">
        <v>39</v>
      </c>
      <c r="Z118">
        <v>0</v>
      </c>
      <c r="AA118">
        <v>39</v>
      </c>
      <c r="AB118">
        <v>0</v>
      </c>
      <c r="AC118">
        <v>3</v>
      </c>
      <c r="AD118">
        <v>5</v>
      </c>
      <c r="AE118">
        <v>0</v>
      </c>
      <c r="AF118">
        <v>0</v>
      </c>
      <c r="AG118">
        <v>0</v>
      </c>
      <c r="AH118" t="s">
        <v>106</v>
      </c>
      <c r="AI118" s="1">
        <v>44684.310046296298</v>
      </c>
      <c r="AJ118">
        <v>167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5</v>
      </c>
      <c r="AQ118">
        <v>0</v>
      </c>
      <c r="AR118">
        <v>0</v>
      </c>
      <c r="AS118">
        <v>0</v>
      </c>
      <c r="AT118" t="s">
        <v>90</v>
      </c>
      <c r="AU118" t="s">
        <v>90</v>
      </c>
      <c r="AV118" t="s">
        <v>90</v>
      </c>
      <c r="AW118" t="s">
        <v>90</v>
      </c>
      <c r="AX118" t="s">
        <v>90</v>
      </c>
      <c r="AY118" t="s">
        <v>90</v>
      </c>
      <c r="AZ118" t="s">
        <v>90</v>
      </c>
      <c r="BA118" t="s">
        <v>90</v>
      </c>
      <c r="BB118" t="s">
        <v>90</v>
      </c>
      <c r="BC118" t="s">
        <v>90</v>
      </c>
      <c r="BD118" t="s">
        <v>90</v>
      </c>
      <c r="BE118" t="s">
        <v>90</v>
      </c>
    </row>
    <row r="119" spans="1:57" hidden="1" x14ac:dyDescent="0.45">
      <c r="A119" t="s">
        <v>415</v>
      </c>
      <c r="B119" t="s">
        <v>82</v>
      </c>
      <c r="C119" t="s">
        <v>413</v>
      </c>
      <c r="D119" t="s">
        <v>84</v>
      </c>
      <c r="E119" s="2" t="str">
        <f>HYPERLINK("capsilon://?command=openfolder&amp;siteaddress=FAM.docvelocity-na8.net&amp;folderid=FX659BD966-014C-CB05-4F15-EC5566296190","FX22034014")</f>
        <v>FX22034014</v>
      </c>
      <c r="F119" t="s">
        <v>19</v>
      </c>
      <c r="G119" t="s">
        <v>19</v>
      </c>
      <c r="H119" t="s">
        <v>85</v>
      </c>
      <c r="I119" t="s">
        <v>416</v>
      </c>
      <c r="J119">
        <v>44</v>
      </c>
      <c r="K119" t="s">
        <v>87</v>
      </c>
      <c r="L119" t="s">
        <v>88</v>
      </c>
      <c r="M119" t="s">
        <v>89</v>
      </c>
      <c r="N119">
        <v>2</v>
      </c>
      <c r="O119" s="1">
        <v>44684.304120370369</v>
      </c>
      <c r="P119" s="1">
        <v>44684.313402777778</v>
      </c>
      <c r="Q119">
        <v>273</v>
      </c>
      <c r="R119">
        <v>529</v>
      </c>
      <c r="S119" t="b">
        <v>0</v>
      </c>
      <c r="T119" t="s">
        <v>90</v>
      </c>
      <c r="U119" t="b">
        <v>0</v>
      </c>
      <c r="V119" t="s">
        <v>267</v>
      </c>
      <c r="W119" s="1">
        <v>44684.311215277776</v>
      </c>
      <c r="X119">
        <v>358</v>
      </c>
      <c r="Y119">
        <v>39</v>
      </c>
      <c r="Z119">
        <v>0</v>
      </c>
      <c r="AA119">
        <v>39</v>
      </c>
      <c r="AB119">
        <v>0</v>
      </c>
      <c r="AC119">
        <v>1</v>
      </c>
      <c r="AD119">
        <v>5</v>
      </c>
      <c r="AE119">
        <v>0</v>
      </c>
      <c r="AF119">
        <v>0</v>
      </c>
      <c r="AG119">
        <v>0</v>
      </c>
      <c r="AH119" t="s">
        <v>106</v>
      </c>
      <c r="AI119" s="1">
        <v>44684.313402777778</v>
      </c>
      <c r="AJ119">
        <v>171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5</v>
      </c>
      <c r="AQ119">
        <v>0</v>
      </c>
      <c r="AR119">
        <v>0</v>
      </c>
      <c r="AS119">
        <v>0</v>
      </c>
      <c r="AT119" t="s">
        <v>90</v>
      </c>
      <c r="AU119" t="s">
        <v>90</v>
      </c>
      <c r="AV119" t="s">
        <v>90</v>
      </c>
      <c r="AW119" t="s">
        <v>90</v>
      </c>
      <c r="AX119" t="s">
        <v>90</v>
      </c>
      <c r="AY119" t="s">
        <v>90</v>
      </c>
      <c r="AZ119" t="s">
        <v>90</v>
      </c>
      <c r="BA119" t="s">
        <v>90</v>
      </c>
      <c r="BB119" t="s">
        <v>90</v>
      </c>
      <c r="BC119" t="s">
        <v>90</v>
      </c>
      <c r="BD119" t="s">
        <v>90</v>
      </c>
      <c r="BE119" t="s">
        <v>90</v>
      </c>
    </row>
    <row r="120" spans="1:57" hidden="1" x14ac:dyDescent="0.45">
      <c r="A120" t="s">
        <v>417</v>
      </c>
      <c r="B120" t="s">
        <v>82</v>
      </c>
      <c r="C120" t="s">
        <v>269</v>
      </c>
      <c r="D120" t="s">
        <v>84</v>
      </c>
      <c r="E120" s="2" t="str">
        <f>HYPERLINK("capsilon://?command=openfolder&amp;siteaddress=FAM.docvelocity-na8.net&amp;folderid=FX3AD6B2C4-0E20-6952-008F-A419C1BCBF79","FX22036770")</f>
        <v>FX22036770</v>
      </c>
      <c r="F120" t="s">
        <v>19</v>
      </c>
      <c r="G120" t="s">
        <v>19</v>
      </c>
      <c r="H120" t="s">
        <v>85</v>
      </c>
      <c r="I120" t="s">
        <v>418</v>
      </c>
      <c r="J120">
        <v>112</v>
      </c>
      <c r="K120" t="s">
        <v>87</v>
      </c>
      <c r="L120" t="s">
        <v>88</v>
      </c>
      <c r="M120" t="s">
        <v>89</v>
      </c>
      <c r="N120">
        <v>2</v>
      </c>
      <c r="O120" s="1">
        <v>44697.322696759256</v>
      </c>
      <c r="P120" s="1">
        <v>44697.337800925925</v>
      </c>
      <c r="Q120">
        <v>347</v>
      </c>
      <c r="R120">
        <v>958</v>
      </c>
      <c r="S120" t="b">
        <v>0</v>
      </c>
      <c r="T120" t="s">
        <v>90</v>
      </c>
      <c r="U120" t="b">
        <v>0</v>
      </c>
      <c r="V120" t="s">
        <v>131</v>
      </c>
      <c r="W120" s="1">
        <v>44697.334143518521</v>
      </c>
      <c r="X120">
        <v>494</v>
      </c>
      <c r="Y120">
        <v>92</v>
      </c>
      <c r="Z120">
        <v>0</v>
      </c>
      <c r="AA120">
        <v>92</v>
      </c>
      <c r="AB120">
        <v>21</v>
      </c>
      <c r="AC120">
        <v>38</v>
      </c>
      <c r="AD120">
        <v>20</v>
      </c>
      <c r="AE120">
        <v>0</v>
      </c>
      <c r="AF120">
        <v>0</v>
      </c>
      <c r="AG120">
        <v>0</v>
      </c>
      <c r="AH120" t="s">
        <v>120</v>
      </c>
      <c r="AI120" s="1">
        <v>44697.337800925925</v>
      </c>
      <c r="AJ120">
        <v>316</v>
      </c>
      <c r="AK120">
        <v>6</v>
      </c>
      <c r="AL120">
        <v>0</v>
      </c>
      <c r="AM120">
        <v>6</v>
      </c>
      <c r="AN120">
        <v>21</v>
      </c>
      <c r="AO120">
        <v>6</v>
      </c>
      <c r="AP120">
        <v>14</v>
      </c>
      <c r="AQ120">
        <v>0</v>
      </c>
      <c r="AR120">
        <v>0</v>
      </c>
      <c r="AS120">
        <v>0</v>
      </c>
      <c r="AT120" t="s">
        <v>90</v>
      </c>
      <c r="AU120" t="s">
        <v>90</v>
      </c>
      <c r="AV120" t="s">
        <v>90</v>
      </c>
      <c r="AW120" t="s">
        <v>90</v>
      </c>
      <c r="AX120" t="s">
        <v>90</v>
      </c>
      <c r="AY120" t="s">
        <v>90</v>
      </c>
      <c r="AZ120" t="s">
        <v>90</v>
      </c>
      <c r="BA120" t="s">
        <v>90</v>
      </c>
      <c r="BB120" t="s">
        <v>90</v>
      </c>
      <c r="BC120" t="s">
        <v>90</v>
      </c>
      <c r="BD120" t="s">
        <v>90</v>
      </c>
      <c r="BE120" t="s">
        <v>90</v>
      </c>
    </row>
    <row r="121" spans="1:57" hidden="1" x14ac:dyDescent="0.45">
      <c r="A121" t="s">
        <v>419</v>
      </c>
      <c r="B121" t="s">
        <v>82</v>
      </c>
      <c r="C121" t="s">
        <v>420</v>
      </c>
      <c r="D121" t="s">
        <v>84</v>
      </c>
      <c r="E121" s="2" t="str">
        <f>HYPERLINK("capsilon://?command=openfolder&amp;siteaddress=FAM.docvelocity-na8.net&amp;folderid=FX5249ECDA-D668-58C8-4E7B-0D471E0947F6","FX22032374")</f>
        <v>FX22032374</v>
      </c>
      <c r="F121" t="s">
        <v>19</v>
      </c>
      <c r="G121" t="s">
        <v>19</v>
      </c>
      <c r="H121" t="s">
        <v>85</v>
      </c>
      <c r="I121" t="s">
        <v>421</v>
      </c>
      <c r="J121">
        <v>56</v>
      </c>
      <c r="K121" t="s">
        <v>87</v>
      </c>
      <c r="L121" t="s">
        <v>88</v>
      </c>
      <c r="M121" t="s">
        <v>89</v>
      </c>
      <c r="N121">
        <v>2</v>
      </c>
      <c r="O121" s="1">
        <v>44697.347395833334</v>
      </c>
      <c r="P121" s="1">
        <v>44697.353900462964</v>
      </c>
      <c r="Q121">
        <v>8</v>
      </c>
      <c r="R121">
        <v>554</v>
      </c>
      <c r="S121" t="b">
        <v>0</v>
      </c>
      <c r="T121" t="s">
        <v>90</v>
      </c>
      <c r="U121" t="b">
        <v>0</v>
      </c>
      <c r="V121" t="s">
        <v>159</v>
      </c>
      <c r="W121" s="1">
        <v>44697.352106481485</v>
      </c>
      <c r="X121">
        <v>404</v>
      </c>
      <c r="Y121">
        <v>42</v>
      </c>
      <c r="Z121">
        <v>0</v>
      </c>
      <c r="AA121">
        <v>42</v>
      </c>
      <c r="AB121">
        <v>0</v>
      </c>
      <c r="AC121">
        <v>3</v>
      </c>
      <c r="AD121">
        <v>14</v>
      </c>
      <c r="AE121">
        <v>0</v>
      </c>
      <c r="AF121">
        <v>0</v>
      </c>
      <c r="AG121">
        <v>0</v>
      </c>
      <c r="AH121" t="s">
        <v>120</v>
      </c>
      <c r="AI121" s="1">
        <v>44697.353900462964</v>
      </c>
      <c r="AJ121">
        <v>150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14</v>
      </c>
      <c r="AQ121">
        <v>0</v>
      </c>
      <c r="AR121">
        <v>0</v>
      </c>
      <c r="AS121">
        <v>0</v>
      </c>
      <c r="AT121" t="s">
        <v>90</v>
      </c>
      <c r="AU121" t="s">
        <v>90</v>
      </c>
      <c r="AV121" t="s">
        <v>90</v>
      </c>
      <c r="AW121" t="s">
        <v>90</v>
      </c>
      <c r="AX121" t="s">
        <v>90</v>
      </c>
      <c r="AY121" t="s">
        <v>90</v>
      </c>
      <c r="AZ121" t="s">
        <v>90</v>
      </c>
      <c r="BA121" t="s">
        <v>90</v>
      </c>
      <c r="BB121" t="s">
        <v>90</v>
      </c>
      <c r="BC121" t="s">
        <v>90</v>
      </c>
      <c r="BD121" t="s">
        <v>90</v>
      </c>
      <c r="BE121" t="s">
        <v>90</v>
      </c>
    </row>
    <row r="122" spans="1:57" hidden="1" x14ac:dyDescent="0.45">
      <c r="A122" t="s">
        <v>422</v>
      </c>
      <c r="B122" t="s">
        <v>82</v>
      </c>
      <c r="C122" t="s">
        <v>423</v>
      </c>
      <c r="D122" t="s">
        <v>84</v>
      </c>
      <c r="E122" s="2" t="str">
        <f>HYPERLINK("capsilon://?command=openfolder&amp;siteaddress=FAM.docvelocity-na8.net&amp;folderid=FX0C5DBFB5-D107-2E7E-A19F-F8F50341D620","FX22049203")</f>
        <v>FX22049203</v>
      </c>
      <c r="F122" t="s">
        <v>19</v>
      </c>
      <c r="G122" t="s">
        <v>19</v>
      </c>
      <c r="H122" t="s">
        <v>85</v>
      </c>
      <c r="I122" t="s">
        <v>424</v>
      </c>
      <c r="J122">
        <v>239</v>
      </c>
      <c r="K122" t="s">
        <v>87</v>
      </c>
      <c r="L122" t="s">
        <v>88</v>
      </c>
      <c r="M122" t="s">
        <v>89</v>
      </c>
      <c r="N122">
        <v>2</v>
      </c>
      <c r="O122" s="1">
        <v>44697.38244212963</v>
      </c>
      <c r="P122" s="1">
        <v>44697.393171296295</v>
      </c>
      <c r="Q122">
        <v>8</v>
      </c>
      <c r="R122">
        <v>919</v>
      </c>
      <c r="S122" t="b">
        <v>0</v>
      </c>
      <c r="T122" t="s">
        <v>90</v>
      </c>
      <c r="U122" t="b">
        <v>0</v>
      </c>
      <c r="V122" t="s">
        <v>100</v>
      </c>
      <c r="W122" s="1">
        <v>44697.38857638889</v>
      </c>
      <c r="X122">
        <v>523</v>
      </c>
      <c r="Y122">
        <v>210</v>
      </c>
      <c r="Z122">
        <v>0</v>
      </c>
      <c r="AA122">
        <v>210</v>
      </c>
      <c r="AB122">
        <v>0</v>
      </c>
      <c r="AC122">
        <v>1</v>
      </c>
      <c r="AD122">
        <v>29</v>
      </c>
      <c r="AE122">
        <v>0</v>
      </c>
      <c r="AF122">
        <v>0</v>
      </c>
      <c r="AG122">
        <v>0</v>
      </c>
      <c r="AH122" t="s">
        <v>271</v>
      </c>
      <c r="AI122" s="1">
        <v>44697.393171296295</v>
      </c>
      <c r="AJ122">
        <v>396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29</v>
      </c>
      <c r="AQ122">
        <v>0</v>
      </c>
      <c r="AR122">
        <v>0</v>
      </c>
      <c r="AS122">
        <v>0</v>
      </c>
      <c r="AT122" t="s">
        <v>90</v>
      </c>
      <c r="AU122" t="s">
        <v>90</v>
      </c>
      <c r="AV122" t="s">
        <v>90</v>
      </c>
      <c r="AW122" t="s">
        <v>90</v>
      </c>
      <c r="AX122" t="s">
        <v>90</v>
      </c>
      <c r="AY122" t="s">
        <v>90</v>
      </c>
      <c r="AZ122" t="s">
        <v>90</v>
      </c>
      <c r="BA122" t="s">
        <v>90</v>
      </c>
      <c r="BB122" t="s">
        <v>90</v>
      </c>
      <c r="BC122" t="s">
        <v>90</v>
      </c>
      <c r="BD122" t="s">
        <v>90</v>
      </c>
      <c r="BE122" t="s">
        <v>90</v>
      </c>
    </row>
    <row r="123" spans="1:57" hidden="1" x14ac:dyDescent="0.45">
      <c r="A123" t="s">
        <v>425</v>
      </c>
      <c r="B123" t="s">
        <v>82</v>
      </c>
      <c r="C123" t="s">
        <v>426</v>
      </c>
      <c r="D123" t="s">
        <v>84</v>
      </c>
      <c r="E123" s="2" t="str">
        <f>HYPERLINK("capsilon://?command=openfolder&amp;siteaddress=FAM.docvelocity-na8.net&amp;folderid=FXF6C8662E-B963-5D56-D6F3-AB0A3E3FE4B3","FX22054299")</f>
        <v>FX22054299</v>
      </c>
      <c r="F123" t="s">
        <v>19</v>
      </c>
      <c r="G123" t="s">
        <v>19</v>
      </c>
      <c r="H123" t="s">
        <v>85</v>
      </c>
      <c r="I123" t="s">
        <v>427</v>
      </c>
      <c r="J123">
        <v>138</v>
      </c>
      <c r="K123" t="s">
        <v>87</v>
      </c>
      <c r="L123" t="s">
        <v>88</v>
      </c>
      <c r="M123" t="s">
        <v>89</v>
      </c>
      <c r="N123">
        <v>1</v>
      </c>
      <c r="O123" s="1">
        <v>44697.413657407407</v>
      </c>
      <c r="P123" s="1">
        <v>44697.427430555559</v>
      </c>
      <c r="Q123">
        <v>243</v>
      </c>
      <c r="R123">
        <v>947</v>
      </c>
      <c r="S123" t="b">
        <v>0</v>
      </c>
      <c r="T123" t="s">
        <v>90</v>
      </c>
      <c r="U123" t="b">
        <v>0</v>
      </c>
      <c r="V123" t="s">
        <v>100</v>
      </c>
      <c r="W123" s="1">
        <v>44697.427430555559</v>
      </c>
      <c r="X123">
        <v>513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138</v>
      </c>
      <c r="AE123">
        <v>121</v>
      </c>
      <c r="AF123">
        <v>0</v>
      </c>
      <c r="AG123">
        <v>5</v>
      </c>
      <c r="AH123" t="s">
        <v>90</v>
      </c>
      <c r="AI123" t="s">
        <v>90</v>
      </c>
      <c r="AJ123" t="s">
        <v>90</v>
      </c>
      <c r="AK123" t="s">
        <v>90</v>
      </c>
      <c r="AL123" t="s">
        <v>90</v>
      </c>
      <c r="AM123" t="s">
        <v>90</v>
      </c>
      <c r="AN123" t="s">
        <v>90</v>
      </c>
      <c r="AO123" t="s">
        <v>90</v>
      </c>
      <c r="AP123" t="s">
        <v>90</v>
      </c>
      <c r="AQ123" t="s">
        <v>90</v>
      </c>
      <c r="AR123" t="s">
        <v>90</v>
      </c>
      <c r="AS123" t="s">
        <v>90</v>
      </c>
      <c r="AT123" t="s">
        <v>90</v>
      </c>
      <c r="AU123" t="s">
        <v>90</v>
      </c>
      <c r="AV123" t="s">
        <v>90</v>
      </c>
      <c r="AW123" t="s">
        <v>90</v>
      </c>
      <c r="AX123" t="s">
        <v>90</v>
      </c>
      <c r="AY123" t="s">
        <v>90</v>
      </c>
      <c r="AZ123" t="s">
        <v>90</v>
      </c>
      <c r="BA123" t="s">
        <v>90</v>
      </c>
      <c r="BB123" t="s">
        <v>90</v>
      </c>
      <c r="BC123" t="s">
        <v>90</v>
      </c>
      <c r="BD123" t="s">
        <v>90</v>
      </c>
      <c r="BE123" t="s">
        <v>90</v>
      </c>
    </row>
    <row r="124" spans="1:57" hidden="1" x14ac:dyDescent="0.45">
      <c r="A124" t="s">
        <v>428</v>
      </c>
      <c r="B124" t="s">
        <v>82</v>
      </c>
      <c r="C124" t="s">
        <v>426</v>
      </c>
      <c r="D124" t="s">
        <v>84</v>
      </c>
      <c r="E124" s="2" t="str">
        <f>HYPERLINK("capsilon://?command=openfolder&amp;siteaddress=FAM.docvelocity-na8.net&amp;folderid=FXF6C8662E-B963-5D56-D6F3-AB0A3E3FE4B3","FX22054299")</f>
        <v>FX22054299</v>
      </c>
      <c r="F124" t="s">
        <v>19</v>
      </c>
      <c r="G124" t="s">
        <v>19</v>
      </c>
      <c r="H124" t="s">
        <v>85</v>
      </c>
      <c r="I124" t="s">
        <v>427</v>
      </c>
      <c r="J124">
        <v>190</v>
      </c>
      <c r="K124" t="s">
        <v>87</v>
      </c>
      <c r="L124" t="s">
        <v>88</v>
      </c>
      <c r="M124" t="s">
        <v>89</v>
      </c>
      <c r="N124">
        <v>2</v>
      </c>
      <c r="O124" s="1">
        <v>44697.428900462961</v>
      </c>
      <c r="P124" s="1">
        <v>44697.440254629626</v>
      </c>
      <c r="Q124">
        <v>70</v>
      </c>
      <c r="R124">
        <v>911</v>
      </c>
      <c r="S124" t="b">
        <v>0</v>
      </c>
      <c r="T124" t="s">
        <v>90</v>
      </c>
      <c r="U124" t="b">
        <v>1</v>
      </c>
      <c r="V124" t="s">
        <v>100</v>
      </c>
      <c r="W124" s="1">
        <v>44697.436782407407</v>
      </c>
      <c r="X124">
        <v>612</v>
      </c>
      <c r="Y124">
        <v>161</v>
      </c>
      <c r="Z124">
        <v>0</v>
      </c>
      <c r="AA124">
        <v>161</v>
      </c>
      <c r="AB124">
        <v>0</v>
      </c>
      <c r="AC124">
        <v>11</v>
      </c>
      <c r="AD124">
        <v>29</v>
      </c>
      <c r="AE124">
        <v>0</v>
      </c>
      <c r="AF124">
        <v>0</v>
      </c>
      <c r="AG124">
        <v>0</v>
      </c>
      <c r="AH124" t="s">
        <v>120</v>
      </c>
      <c r="AI124" s="1">
        <v>44697.440254629626</v>
      </c>
      <c r="AJ124">
        <v>299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29</v>
      </c>
      <c r="AQ124">
        <v>0</v>
      </c>
      <c r="AR124">
        <v>0</v>
      </c>
      <c r="AS124">
        <v>0</v>
      </c>
      <c r="AT124" t="s">
        <v>90</v>
      </c>
      <c r="AU124" t="s">
        <v>90</v>
      </c>
      <c r="AV124" t="s">
        <v>90</v>
      </c>
      <c r="AW124" t="s">
        <v>90</v>
      </c>
      <c r="AX124" t="s">
        <v>90</v>
      </c>
      <c r="AY124" t="s">
        <v>90</v>
      </c>
      <c r="AZ124" t="s">
        <v>90</v>
      </c>
      <c r="BA124" t="s">
        <v>90</v>
      </c>
      <c r="BB124" t="s">
        <v>90</v>
      </c>
      <c r="BC124" t="s">
        <v>90</v>
      </c>
      <c r="BD124" t="s">
        <v>90</v>
      </c>
      <c r="BE124" t="s">
        <v>90</v>
      </c>
    </row>
    <row r="125" spans="1:57" hidden="1" x14ac:dyDescent="0.45">
      <c r="A125" t="s">
        <v>429</v>
      </c>
      <c r="B125" t="s">
        <v>82</v>
      </c>
      <c r="C125" t="s">
        <v>143</v>
      </c>
      <c r="D125" t="s">
        <v>84</v>
      </c>
      <c r="E125" s="2" t="str">
        <f>HYPERLINK("capsilon://?command=openfolder&amp;siteaddress=FAM.docvelocity-na8.net&amp;folderid=FX76987148-8F7E-99B7-F0D8-5DE2F57D6137","FX220311902")</f>
        <v>FX220311902</v>
      </c>
      <c r="F125" t="s">
        <v>19</v>
      </c>
      <c r="G125" t="s">
        <v>19</v>
      </c>
      <c r="H125" t="s">
        <v>85</v>
      </c>
      <c r="I125" t="s">
        <v>430</v>
      </c>
      <c r="J125">
        <v>0</v>
      </c>
      <c r="K125" t="s">
        <v>87</v>
      </c>
      <c r="L125" t="s">
        <v>88</v>
      </c>
      <c r="M125" t="s">
        <v>89</v>
      </c>
      <c r="N125">
        <v>2</v>
      </c>
      <c r="O125" s="1">
        <v>44697.439768518518</v>
      </c>
      <c r="P125" s="1">
        <v>44697.442442129628</v>
      </c>
      <c r="Q125">
        <v>86</v>
      </c>
      <c r="R125">
        <v>145</v>
      </c>
      <c r="S125" t="b">
        <v>0</v>
      </c>
      <c r="T125" t="s">
        <v>90</v>
      </c>
      <c r="U125" t="b">
        <v>0</v>
      </c>
      <c r="V125" t="s">
        <v>100</v>
      </c>
      <c r="W125" s="1">
        <v>44697.442037037035</v>
      </c>
      <c r="X125">
        <v>137</v>
      </c>
      <c r="Y125">
        <v>0</v>
      </c>
      <c r="Z125">
        <v>0</v>
      </c>
      <c r="AA125">
        <v>0</v>
      </c>
      <c r="AB125">
        <v>52</v>
      </c>
      <c r="AC125">
        <v>0</v>
      </c>
      <c r="AD125">
        <v>0</v>
      </c>
      <c r="AE125">
        <v>0</v>
      </c>
      <c r="AF125">
        <v>0</v>
      </c>
      <c r="AG125">
        <v>0</v>
      </c>
      <c r="AH125" t="s">
        <v>271</v>
      </c>
      <c r="AI125" s="1">
        <v>44697.442442129628</v>
      </c>
      <c r="AJ125">
        <v>8</v>
      </c>
      <c r="AK125">
        <v>0</v>
      </c>
      <c r="AL125">
        <v>0</v>
      </c>
      <c r="AM125">
        <v>0</v>
      </c>
      <c r="AN125">
        <v>52</v>
      </c>
      <c r="AO125">
        <v>0</v>
      </c>
      <c r="AP125">
        <v>0</v>
      </c>
      <c r="AQ125">
        <v>0</v>
      </c>
      <c r="AR125">
        <v>0</v>
      </c>
      <c r="AS125">
        <v>0</v>
      </c>
      <c r="AT125" t="s">
        <v>90</v>
      </c>
      <c r="AU125" t="s">
        <v>90</v>
      </c>
      <c r="AV125" t="s">
        <v>90</v>
      </c>
      <c r="AW125" t="s">
        <v>90</v>
      </c>
      <c r="AX125" t="s">
        <v>90</v>
      </c>
      <c r="AY125" t="s">
        <v>90</v>
      </c>
      <c r="AZ125" t="s">
        <v>90</v>
      </c>
      <c r="BA125" t="s">
        <v>90</v>
      </c>
      <c r="BB125" t="s">
        <v>90</v>
      </c>
      <c r="BC125" t="s">
        <v>90</v>
      </c>
      <c r="BD125" t="s">
        <v>90</v>
      </c>
      <c r="BE125" t="s">
        <v>90</v>
      </c>
    </row>
    <row r="126" spans="1:57" hidden="1" x14ac:dyDescent="0.45">
      <c r="A126" t="s">
        <v>431</v>
      </c>
      <c r="B126" t="s">
        <v>82</v>
      </c>
      <c r="C126" t="s">
        <v>143</v>
      </c>
      <c r="D126" t="s">
        <v>84</v>
      </c>
      <c r="E126" s="2" t="str">
        <f>HYPERLINK("capsilon://?command=openfolder&amp;siteaddress=FAM.docvelocity-na8.net&amp;folderid=FX76987148-8F7E-99B7-F0D8-5DE2F57D6137","FX220311902")</f>
        <v>FX220311902</v>
      </c>
      <c r="F126" t="s">
        <v>19</v>
      </c>
      <c r="G126" t="s">
        <v>19</v>
      </c>
      <c r="H126" t="s">
        <v>85</v>
      </c>
      <c r="I126" t="s">
        <v>432</v>
      </c>
      <c r="J126">
        <v>66</v>
      </c>
      <c r="K126" t="s">
        <v>87</v>
      </c>
      <c r="L126" t="s">
        <v>88</v>
      </c>
      <c r="M126" t="s">
        <v>89</v>
      </c>
      <c r="N126">
        <v>2</v>
      </c>
      <c r="O126" s="1">
        <v>44697.442037037035</v>
      </c>
      <c r="P126" s="1">
        <v>44697.448611111111</v>
      </c>
      <c r="Q126">
        <v>4</v>
      </c>
      <c r="R126">
        <v>564</v>
      </c>
      <c r="S126" t="b">
        <v>0</v>
      </c>
      <c r="T126" t="s">
        <v>90</v>
      </c>
      <c r="U126" t="b">
        <v>0</v>
      </c>
      <c r="V126" t="s">
        <v>100</v>
      </c>
      <c r="W126" s="1">
        <v>44697.446388888886</v>
      </c>
      <c r="X126">
        <v>375</v>
      </c>
      <c r="Y126">
        <v>51</v>
      </c>
      <c r="Z126">
        <v>0</v>
      </c>
      <c r="AA126">
        <v>51</v>
      </c>
      <c r="AB126">
        <v>5</v>
      </c>
      <c r="AC126">
        <v>5</v>
      </c>
      <c r="AD126">
        <v>15</v>
      </c>
      <c r="AE126">
        <v>0</v>
      </c>
      <c r="AF126">
        <v>0</v>
      </c>
      <c r="AG126">
        <v>0</v>
      </c>
      <c r="AH126" t="s">
        <v>271</v>
      </c>
      <c r="AI126" s="1">
        <v>44697.448611111111</v>
      </c>
      <c r="AJ126">
        <v>189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15</v>
      </c>
      <c r="AQ126">
        <v>0</v>
      </c>
      <c r="AR126">
        <v>0</v>
      </c>
      <c r="AS126">
        <v>0</v>
      </c>
      <c r="AT126" t="s">
        <v>90</v>
      </c>
      <c r="AU126" t="s">
        <v>90</v>
      </c>
      <c r="AV126" t="s">
        <v>90</v>
      </c>
      <c r="AW126" t="s">
        <v>90</v>
      </c>
      <c r="AX126" t="s">
        <v>90</v>
      </c>
      <c r="AY126" t="s">
        <v>90</v>
      </c>
      <c r="AZ126" t="s">
        <v>90</v>
      </c>
      <c r="BA126" t="s">
        <v>90</v>
      </c>
      <c r="BB126" t="s">
        <v>90</v>
      </c>
      <c r="BC126" t="s">
        <v>90</v>
      </c>
      <c r="BD126" t="s">
        <v>90</v>
      </c>
      <c r="BE126" t="s">
        <v>90</v>
      </c>
    </row>
    <row r="127" spans="1:57" hidden="1" x14ac:dyDescent="0.45">
      <c r="A127" t="s">
        <v>433</v>
      </c>
      <c r="B127" t="s">
        <v>82</v>
      </c>
      <c r="C127" t="s">
        <v>434</v>
      </c>
      <c r="D127" t="s">
        <v>84</v>
      </c>
      <c r="E127" s="2" t="str">
        <f>HYPERLINK("capsilon://?command=openfolder&amp;siteaddress=FAM.docvelocity-na8.net&amp;folderid=FXCCE2304A-3F69-DE9D-699B-119C1C30705D","FX2205496")</f>
        <v>FX2205496</v>
      </c>
      <c r="F127" t="s">
        <v>19</v>
      </c>
      <c r="G127" t="s">
        <v>19</v>
      </c>
      <c r="H127" t="s">
        <v>85</v>
      </c>
      <c r="I127" t="s">
        <v>435</v>
      </c>
      <c r="J127">
        <v>178</v>
      </c>
      <c r="K127" t="s">
        <v>87</v>
      </c>
      <c r="L127" t="s">
        <v>88</v>
      </c>
      <c r="M127" t="s">
        <v>89</v>
      </c>
      <c r="N127">
        <v>2</v>
      </c>
      <c r="O127" s="1">
        <v>44697.504918981482</v>
      </c>
      <c r="P127" s="1">
        <v>44697.531041666669</v>
      </c>
      <c r="Q127">
        <v>1487</v>
      </c>
      <c r="R127">
        <v>770</v>
      </c>
      <c r="S127" t="b">
        <v>0</v>
      </c>
      <c r="T127" t="s">
        <v>90</v>
      </c>
      <c r="U127" t="b">
        <v>0</v>
      </c>
      <c r="V127" t="s">
        <v>141</v>
      </c>
      <c r="W127" s="1">
        <v>44697.513159722221</v>
      </c>
      <c r="X127">
        <v>456</v>
      </c>
      <c r="Y127">
        <v>144</v>
      </c>
      <c r="Z127">
        <v>0</v>
      </c>
      <c r="AA127">
        <v>144</v>
      </c>
      <c r="AB127">
        <v>0</v>
      </c>
      <c r="AC127">
        <v>12</v>
      </c>
      <c r="AD127">
        <v>34</v>
      </c>
      <c r="AE127">
        <v>0</v>
      </c>
      <c r="AF127">
        <v>0</v>
      </c>
      <c r="AG127">
        <v>0</v>
      </c>
      <c r="AH127" t="s">
        <v>146</v>
      </c>
      <c r="AI127" s="1">
        <v>44697.531041666669</v>
      </c>
      <c r="AJ127">
        <v>264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34</v>
      </c>
      <c r="AQ127">
        <v>0</v>
      </c>
      <c r="AR127">
        <v>0</v>
      </c>
      <c r="AS127">
        <v>0</v>
      </c>
      <c r="AT127" t="s">
        <v>90</v>
      </c>
      <c r="AU127" t="s">
        <v>90</v>
      </c>
      <c r="AV127" t="s">
        <v>90</v>
      </c>
      <c r="AW127" t="s">
        <v>90</v>
      </c>
      <c r="AX127" t="s">
        <v>90</v>
      </c>
      <c r="AY127" t="s">
        <v>90</v>
      </c>
      <c r="AZ127" t="s">
        <v>90</v>
      </c>
      <c r="BA127" t="s">
        <v>90</v>
      </c>
      <c r="BB127" t="s">
        <v>90</v>
      </c>
      <c r="BC127" t="s">
        <v>90</v>
      </c>
      <c r="BD127" t="s">
        <v>90</v>
      </c>
      <c r="BE127" t="s">
        <v>90</v>
      </c>
    </row>
    <row r="128" spans="1:57" hidden="1" x14ac:dyDescent="0.45">
      <c r="A128" t="s">
        <v>436</v>
      </c>
      <c r="B128" t="s">
        <v>82</v>
      </c>
      <c r="C128" t="s">
        <v>437</v>
      </c>
      <c r="D128" t="s">
        <v>84</v>
      </c>
      <c r="E128" s="2" t="str">
        <f>HYPERLINK("capsilon://?command=openfolder&amp;siteaddress=FAM.docvelocity-na8.net&amp;folderid=FX6B6F8B2C-C7DA-65E0-2A78-E66F55E489AF","FX22055147")</f>
        <v>FX22055147</v>
      </c>
      <c r="F128" t="s">
        <v>19</v>
      </c>
      <c r="G128" t="s">
        <v>19</v>
      </c>
      <c r="H128" t="s">
        <v>85</v>
      </c>
      <c r="I128" t="s">
        <v>438</v>
      </c>
      <c r="J128">
        <v>130</v>
      </c>
      <c r="K128" t="s">
        <v>87</v>
      </c>
      <c r="L128" t="s">
        <v>88</v>
      </c>
      <c r="M128" t="s">
        <v>89</v>
      </c>
      <c r="N128">
        <v>2</v>
      </c>
      <c r="O128" s="1">
        <v>44697.557314814818</v>
      </c>
      <c r="P128" s="1">
        <v>44697.585787037038</v>
      </c>
      <c r="Q128">
        <v>901</v>
      </c>
      <c r="R128">
        <v>1559</v>
      </c>
      <c r="S128" t="b">
        <v>0</v>
      </c>
      <c r="T128" t="s">
        <v>90</v>
      </c>
      <c r="U128" t="b">
        <v>0</v>
      </c>
      <c r="V128" t="s">
        <v>159</v>
      </c>
      <c r="W128" s="1">
        <v>44697.570925925924</v>
      </c>
      <c r="X128">
        <v>1147</v>
      </c>
      <c r="Y128">
        <v>113</v>
      </c>
      <c r="Z128">
        <v>0</v>
      </c>
      <c r="AA128">
        <v>113</v>
      </c>
      <c r="AB128">
        <v>0</v>
      </c>
      <c r="AC128">
        <v>13</v>
      </c>
      <c r="AD128">
        <v>17</v>
      </c>
      <c r="AE128">
        <v>0</v>
      </c>
      <c r="AF128">
        <v>0</v>
      </c>
      <c r="AG128">
        <v>0</v>
      </c>
      <c r="AH128" t="s">
        <v>92</v>
      </c>
      <c r="AI128" s="1">
        <v>44697.585787037038</v>
      </c>
      <c r="AJ128">
        <v>412</v>
      </c>
      <c r="AK128">
        <v>1</v>
      </c>
      <c r="AL128">
        <v>0</v>
      </c>
      <c r="AM128">
        <v>1</v>
      </c>
      <c r="AN128">
        <v>0</v>
      </c>
      <c r="AO128">
        <v>1</v>
      </c>
      <c r="AP128">
        <v>16</v>
      </c>
      <c r="AQ128">
        <v>0</v>
      </c>
      <c r="AR128">
        <v>0</v>
      </c>
      <c r="AS128">
        <v>0</v>
      </c>
      <c r="AT128" t="s">
        <v>90</v>
      </c>
      <c r="AU128" t="s">
        <v>90</v>
      </c>
      <c r="AV128" t="s">
        <v>90</v>
      </c>
      <c r="AW128" t="s">
        <v>90</v>
      </c>
      <c r="AX128" t="s">
        <v>90</v>
      </c>
      <c r="AY128" t="s">
        <v>90</v>
      </c>
      <c r="AZ128" t="s">
        <v>90</v>
      </c>
      <c r="BA128" t="s">
        <v>90</v>
      </c>
      <c r="BB128" t="s">
        <v>90</v>
      </c>
      <c r="BC128" t="s">
        <v>90</v>
      </c>
      <c r="BD128" t="s">
        <v>90</v>
      </c>
      <c r="BE128" t="s">
        <v>90</v>
      </c>
    </row>
    <row r="129" spans="1:57" hidden="1" x14ac:dyDescent="0.45">
      <c r="A129" t="s">
        <v>439</v>
      </c>
      <c r="B129" t="s">
        <v>82</v>
      </c>
      <c r="C129" t="s">
        <v>440</v>
      </c>
      <c r="D129" t="s">
        <v>84</v>
      </c>
      <c r="E129" s="2" t="str">
        <f>HYPERLINK("capsilon://?command=openfolder&amp;siteaddress=FAM.docvelocity-na8.net&amp;folderid=FX15FDEA38-63AC-7746-BB0D-2CE1985EC576","FX22048375")</f>
        <v>FX22048375</v>
      </c>
      <c r="F129" t="s">
        <v>19</v>
      </c>
      <c r="G129" t="s">
        <v>19</v>
      </c>
      <c r="H129" t="s">
        <v>85</v>
      </c>
      <c r="I129" t="s">
        <v>441</v>
      </c>
      <c r="J129">
        <v>530</v>
      </c>
      <c r="K129" t="s">
        <v>87</v>
      </c>
      <c r="L129" t="s">
        <v>88</v>
      </c>
      <c r="M129" t="s">
        <v>89</v>
      </c>
      <c r="N129">
        <v>1</v>
      </c>
      <c r="O129" s="1">
        <v>44697.570486111108</v>
      </c>
      <c r="P129" s="1">
        <v>44697.595520833333</v>
      </c>
      <c r="Q129">
        <v>931</v>
      </c>
      <c r="R129">
        <v>1232</v>
      </c>
      <c r="S129" t="b">
        <v>0</v>
      </c>
      <c r="T129" t="s">
        <v>90</v>
      </c>
      <c r="U129" t="b">
        <v>0</v>
      </c>
      <c r="V129" t="s">
        <v>442</v>
      </c>
      <c r="W129" s="1">
        <v>44697.595520833333</v>
      </c>
      <c r="X129">
        <v>421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530</v>
      </c>
      <c r="AE129">
        <v>486</v>
      </c>
      <c r="AF129">
        <v>0</v>
      </c>
      <c r="AG129">
        <v>10</v>
      </c>
      <c r="AH129" t="s">
        <v>90</v>
      </c>
      <c r="AI129" t="s">
        <v>90</v>
      </c>
      <c r="AJ129" t="s">
        <v>90</v>
      </c>
      <c r="AK129" t="s">
        <v>90</v>
      </c>
      <c r="AL129" t="s">
        <v>90</v>
      </c>
      <c r="AM129" t="s">
        <v>90</v>
      </c>
      <c r="AN129" t="s">
        <v>90</v>
      </c>
      <c r="AO129" t="s">
        <v>90</v>
      </c>
      <c r="AP129" t="s">
        <v>90</v>
      </c>
      <c r="AQ129" t="s">
        <v>90</v>
      </c>
      <c r="AR129" t="s">
        <v>90</v>
      </c>
      <c r="AS129" t="s">
        <v>90</v>
      </c>
      <c r="AT129" t="s">
        <v>90</v>
      </c>
      <c r="AU129" t="s">
        <v>90</v>
      </c>
      <c r="AV129" t="s">
        <v>90</v>
      </c>
      <c r="AW129" t="s">
        <v>90</v>
      </c>
      <c r="AX129" t="s">
        <v>90</v>
      </c>
      <c r="AY129" t="s">
        <v>90</v>
      </c>
      <c r="AZ129" t="s">
        <v>90</v>
      </c>
      <c r="BA129" t="s">
        <v>90</v>
      </c>
      <c r="BB129" t="s">
        <v>90</v>
      </c>
      <c r="BC129" t="s">
        <v>90</v>
      </c>
      <c r="BD129" t="s">
        <v>90</v>
      </c>
      <c r="BE129" t="s">
        <v>90</v>
      </c>
    </row>
    <row r="130" spans="1:57" hidden="1" x14ac:dyDescent="0.45">
      <c r="A130" t="s">
        <v>443</v>
      </c>
      <c r="B130" t="s">
        <v>82</v>
      </c>
      <c r="C130" t="s">
        <v>209</v>
      </c>
      <c r="D130" t="s">
        <v>84</v>
      </c>
      <c r="E130" s="2" t="str">
        <f>HYPERLINK("capsilon://?command=openfolder&amp;siteaddress=FAM.docvelocity-na8.net&amp;folderid=FX275B6F83-29F5-C8D7-B397-36393770B7AC","FX220112991")</f>
        <v>FX220112991</v>
      </c>
      <c r="F130" t="s">
        <v>19</v>
      </c>
      <c r="G130" t="s">
        <v>19</v>
      </c>
      <c r="H130" t="s">
        <v>85</v>
      </c>
      <c r="I130" t="s">
        <v>444</v>
      </c>
      <c r="J130">
        <v>0</v>
      </c>
      <c r="K130" t="s">
        <v>87</v>
      </c>
      <c r="L130" t="s">
        <v>88</v>
      </c>
      <c r="M130" t="s">
        <v>89</v>
      </c>
      <c r="N130">
        <v>2</v>
      </c>
      <c r="O130" s="1">
        <v>44697.570972222224</v>
      </c>
      <c r="P130" s="1">
        <v>44697.587847222225</v>
      </c>
      <c r="Q130">
        <v>1081</v>
      </c>
      <c r="R130">
        <v>377</v>
      </c>
      <c r="S130" t="b">
        <v>0</v>
      </c>
      <c r="T130" t="s">
        <v>90</v>
      </c>
      <c r="U130" t="b">
        <v>0</v>
      </c>
      <c r="V130" t="s">
        <v>163</v>
      </c>
      <c r="W130" s="1">
        <v>44697.582569444443</v>
      </c>
      <c r="X130">
        <v>200</v>
      </c>
      <c r="Y130">
        <v>52</v>
      </c>
      <c r="Z130">
        <v>0</v>
      </c>
      <c r="AA130">
        <v>52</v>
      </c>
      <c r="AB130">
        <v>0</v>
      </c>
      <c r="AC130">
        <v>34</v>
      </c>
      <c r="AD130">
        <v>-52</v>
      </c>
      <c r="AE130">
        <v>0</v>
      </c>
      <c r="AF130">
        <v>0</v>
      </c>
      <c r="AG130">
        <v>0</v>
      </c>
      <c r="AH130" t="s">
        <v>92</v>
      </c>
      <c r="AI130" s="1">
        <v>44697.587847222225</v>
      </c>
      <c r="AJ130">
        <v>177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-52</v>
      </c>
      <c r="AQ130">
        <v>0</v>
      </c>
      <c r="AR130">
        <v>0</v>
      </c>
      <c r="AS130">
        <v>0</v>
      </c>
      <c r="AT130" t="s">
        <v>90</v>
      </c>
      <c r="AU130" t="s">
        <v>90</v>
      </c>
      <c r="AV130" t="s">
        <v>90</v>
      </c>
      <c r="AW130" t="s">
        <v>90</v>
      </c>
      <c r="AX130" t="s">
        <v>90</v>
      </c>
      <c r="AY130" t="s">
        <v>90</v>
      </c>
      <c r="AZ130" t="s">
        <v>90</v>
      </c>
      <c r="BA130" t="s">
        <v>90</v>
      </c>
      <c r="BB130" t="s">
        <v>90</v>
      </c>
      <c r="BC130" t="s">
        <v>90</v>
      </c>
      <c r="BD130" t="s">
        <v>90</v>
      </c>
      <c r="BE130" t="s">
        <v>90</v>
      </c>
    </row>
    <row r="131" spans="1:57" hidden="1" x14ac:dyDescent="0.45">
      <c r="A131" t="s">
        <v>445</v>
      </c>
      <c r="B131" t="s">
        <v>82</v>
      </c>
      <c r="C131" t="s">
        <v>446</v>
      </c>
      <c r="D131" t="s">
        <v>84</v>
      </c>
      <c r="E131" s="2" t="str">
        <f>HYPERLINK("capsilon://?command=openfolder&amp;siteaddress=FAM.docvelocity-na8.net&amp;folderid=FXEF529D93-00EA-4D12-8931-006388449873","FX22039811")</f>
        <v>FX22039811</v>
      </c>
      <c r="F131" t="s">
        <v>19</v>
      </c>
      <c r="G131" t="s">
        <v>19</v>
      </c>
      <c r="H131" t="s">
        <v>85</v>
      </c>
      <c r="I131" t="s">
        <v>447</v>
      </c>
      <c r="J131">
        <v>411</v>
      </c>
      <c r="K131" t="s">
        <v>87</v>
      </c>
      <c r="L131" t="s">
        <v>88</v>
      </c>
      <c r="M131" t="s">
        <v>89</v>
      </c>
      <c r="N131">
        <v>2</v>
      </c>
      <c r="O131" s="1">
        <v>44684.361909722225</v>
      </c>
      <c r="P131" s="1">
        <v>44684.380891203706</v>
      </c>
      <c r="Q131">
        <v>299</v>
      </c>
      <c r="R131">
        <v>1341</v>
      </c>
      <c r="S131" t="b">
        <v>0</v>
      </c>
      <c r="T131" t="s">
        <v>90</v>
      </c>
      <c r="U131" t="b">
        <v>0</v>
      </c>
      <c r="V131" t="s">
        <v>109</v>
      </c>
      <c r="W131" s="1">
        <v>44684.373229166667</v>
      </c>
      <c r="X131">
        <v>950</v>
      </c>
      <c r="Y131">
        <v>144</v>
      </c>
      <c r="Z131">
        <v>0</v>
      </c>
      <c r="AA131">
        <v>144</v>
      </c>
      <c r="AB131">
        <v>42</v>
      </c>
      <c r="AC131">
        <v>4</v>
      </c>
      <c r="AD131">
        <v>267</v>
      </c>
      <c r="AE131">
        <v>0</v>
      </c>
      <c r="AF131">
        <v>0</v>
      </c>
      <c r="AG131">
        <v>0</v>
      </c>
      <c r="AH131" t="s">
        <v>120</v>
      </c>
      <c r="AI131" s="1">
        <v>44684.380891203706</v>
      </c>
      <c r="AJ131">
        <v>391</v>
      </c>
      <c r="AK131">
        <v>0</v>
      </c>
      <c r="AL131">
        <v>0</v>
      </c>
      <c r="AM131">
        <v>0</v>
      </c>
      <c r="AN131">
        <v>42</v>
      </c>
      <c r="AO131">
        <v>0</v>
      </c>
      <c r="AP131">
        <v>267</v>
      </c>
      <c r="AQ131">
        <v>0</v>
      </c>
      <c r="AR131">
        <v>0</v>
      </c>
      <c r="AS131">
        <v>0</v>
      </c>
      <c r="AT131" t="s">
        <v>90</v>
      </c>
      <c r="AU131" t="s">
        <v>90</v>
      </c>
      <c r="AV131" t="s">
        <v>90</v>
      </c>
      <c r="AW131" t="s">
        <v>90</v>
      </c>
      <c r="AX131" t="s">
        <v>90</v>
      </c>
      <c r="AY131" t="s">
        <v>90</v>
      </c>
      <c r="AZ131" t="s">
        <v>90</v>
      </c>
      <c r="BA131" t="s">
        <v>90</v>
      </c>
      <c r="BB131" t="s">
        <v>90</v>
      </c>
      <c r="BC131" t="s">
        <v>90</v>
      </c>
      <c r="BD131" t="s">
        <v>90</v>
      </c>
      <c r="BE131" t="s">
        <v>90</v>
      </c>
    </row>
    <row r="132" spans="1:57" hidden="1" x14ac:dyDescent="0.45">
      <c r="A132" t="s">
        <v>448</v>
      </c>
      <c r="B132" t="s">
        <v>82</v>
      </c>
      <c r="C132" t="s">
        <v>434</v>
      </c>
      <c r="D132" t="s">
        <v>84</v>
      </c>
      <c r="E132" s="2" t="str">
        <f>HYPERLINK("capsilon://?command=openfolder&amp;siteaddress=FAM.docvelocity-na8.net&amp;folderid=FXCCE2304A-3F69-DE9D-699B-119C1C30705D","FX2205496")</f>
        <v>FX2205496</v>
      </c>
      <c r="F132" t="s">
        <v>19</v>
      </c>
      <c r="G132" t="s">
        <v>19</v>
      </c>
      <c r="H132" t="s">
        <v>85</v>
      </c>
      <c r="I132" t="s">
        <v>449</v>
      </c>
      <c r="J132">
        <v>0</v>
      </c>
      <c r="K132" t="s">
        <v>87</v>
      </c>
      <c r="L132" t="s">
        <v>88</v>
      </c>
      <c r="M132" t="s">
        <v>89</v>
      </c>
      <c r="N132">
        <v>1</v>
      </c>
      <c r="O132" s="1">
        <v>44697.581944444442</v>
      </c>
      <c r="P132" s="1">
        <v>44697.583402777775</v>
      </c>
      <c r="Q132">
        <v>55</v>
      </c>
      <c r="R132">
        <v>71</v>
      </c>
      <c r="S132" t="b">
        <v>0</v>
      </c>
      <c r="T132" t="s">
        <v>90</v>
      </c>
      <c r="U132" t="b">
        <v>0</v>
      </c>
      <c r="V132" t="s">
        <v>163</v>
      </c>
      <c r="W132" s="1">
        <v>44697.583402777775</v>
      </c>
      <c r="X132">
        <v>71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104</v>
      </c>
      <c r="AF132">
        <v>0</v>
      </c>
      <c r="AG132">
        <v>2</v>
      </c>
      <c r="AH132" t="s">
        <v>90</v>
      </c>
      <c r="AI132" t="s">
        <v>90</v>
      </c>
      <c r="AJ132" t="s">
        <v>90</v>
      </c>
      <c r="AK132" t="s">
        <v>90</v>
      </c>
      <c r="AL132" t="s">
        <v>90</v>
      </c>
      <c r="AM132" t="s">
        <v>90</v>
      </c>
      <c r="AN132" t="s">
        <v>90</v>
      </c>
      <c r="AO132" t="s">
        <v>90</v>
      </c>
      <c r="AP132" t="s">
        <v>90</v>
      </c>
      <c r="AQ132" t="s">
        <v>90</v>
      </c>
      <c r="AR132" t="s">
        <v>90</v>
      </c>
      <c r="AS132" t="s">
        <v>90</v>
      </c>
      <c r="AT132" t="s">
        <v>90</v>
      </c>
      <c r="AU132" t="s">
        <v>90</v>
      </c>
      <c r="AV132" t="s">
        <v>90</v>
      </c>
      <c r="AW132" t="s">
        <v>90</v>
      </c>
      <c r="AX132" t="s">
        <v>90</v>
      </c>
      <c r="AY132" t="s">
        <v>90</v>
      </c>
      <c r="AZ132" t="s">
        <v>90</v>
      </c>
      <c r="BA132" t="s">
        <v>90</v>
      </c>
      <c r="BB132" t="s">
        <v>90</v>
      </c>
      <c r="BC132" t="s">
        <v>90</v>
      </c>
      <c r="BD132" t="s">
        <v>90</v>
      </c>
      <c r="BE132" t="s">
        <v>90</v>
      </c>
    </row>
    <row r="133" spans="1:57" hidden="1" x14ac:dyDescent="0.45">
      <c r="A133" t="s">
        <v>450</v>
      </c>
      <c r="B133" t="s">
        <v>82</v>
      </c>
      <c r="C133" t="s">
        <v>434</v>
      </c>
      <c r="D133" t="s">
        <v>84</v>
      </c>
      <c r="E133" s="2" t="str">
        <f>HYPERLINK("capsilon://?command=openfolder&amp;siteaddress=FAM.docvelocity-na8.net&amp;folderid=FXCCE2304A-3F69-DE9D-699B-119C1C30705D","FX2205496")</f>
        <v>FX2205496</v>
      </c>
      <c r="F133" t="s">
        <v>19</v>
      </c>
      <c r="G133" t="s">
        <v>19</v>
      </c>
      <c r="H133" t="s">
        <v>85</v>
      </c>
      <c r="I133" t="s">
        <v>449</v>
      </c>
      <c r="J133">
        <v>172</v>
      </c>
      <c r="K133" t="s">
        <v>87</v>
      </c>
      <c r="L133" t="s">
        <v>88</v>
      </c>
      <c r="M133" t="s">
        <v>89</v>
      </c>
      <c r="N133">
        <v>2</v>
      </c>
      <c r="O133" s="1">
        <v>44697.584097222221</v>
      </c>
      <c r="P133" s="1">
        <v>44697.657372685186</v>
      </c>
      <c r="Q133">
        <v>5567</v>
      </c>
      <c r="R133">
        <v>764</v>
      </c>
      <c r="S133" t="b">
        <v>0</v>
      </c>
      <c r="T133" t="s">
        <v>90</v>
      </c>
      <c r="U133" t="b">
        <v>1</v>
      </c>
      <c r="V133" t="s">
        <v>163</v>
      </c>
      <c r="W133" s="1">
        <v>44697.590011574073</v>
      </c>
      <c r="X133">
        <v>510</v>
      </c>
      <c r="Y133">
        <v>152</v>
      </c>
      <c r="Z133">
        <v>0</v>
      </c>
      <c r="AA133">
        <v>152</v>
      </c>
      <c r="AB133">
        <v>0</v>
      </c>
      <c r="AC133">
        <v>17</v>
      </c>
      <c r="AD133">
        <v>20</v>
      </c>
      <c r="AE133">
        <v>0</v>
      </c>
      <c r="AF133">
        <v>0</v>
      </c>
      <c r="AG133">
        <v>0</v>
      </c>
      <c r="AH133" t="s">
        <v>146</v>
      </c>
      <c r="AI133" s="1">
        <v>44697.657372685186</v>
      </c>
      <c r="AJ133">
        <v>254</v>
      </c>
      <c r="AK133">
        <v>1</v>
      </c>
      <c r="AL133">
        <v>0</v>
      </c>
      <c r="AM133">
        <v>1</v>
      </c>
      <c r="AN133">
        <v>0</v>
      </c>
      <c r="AO133">
        <v>1</v>
      </c>
      <c r="AP133">
        <v>19</v>
      </c>
      <c r="AQ133">
        <v>0</v>
      </c>
      <c r="AR133">
        <v>0</v>
      </c>
      <c r="AS133">
        <v>0</v>
      </c>
      <c r="AT133" t="s">
        <v>90</v>
      </c>
      <c r="AU133" t="s">
        <v>90</v>
      </c>
      <c r="AV133" t="s">
        <v>90</v>
      </c>
      <c r="AW133" t="s">
        <v>90</v>
      </c>
      <c r="AX133" t="s">
        <v>90</v>
      </c>
      <c r="AY133" t="s">
        <v>90</v>
      </c>
      <c r="AZ133" t="s">
        <v>90</v>
      </c>
      <c r="BA133" t="s">
        <v>90</v>
      </c>
      <c r="BB133" t="s">
        <v>90</v>
      </c>
      <c r="BC133" t="s">
        <v>90</v>
      </c>
      <c r="BD133" t="s">
        <v>90</v>
      </c>
      <c r="BE133" t="s">
        <v>90</v>
      </c>
    </row>
    <row r="134" spans="1:57" hidden="1" x14ac:dyDescent="0.45">
      <c r="A134" t="s">
        <v>451</v>
      </c>
      <c r="B134" t="s">
        <v>82</v>
      </c>
      <c r="C134" t="s">
        <v>440</v>
      </c>
      <c r="D134" t="s">
        <v>84</v>
      </c>
      <c r="E134" s="2" t="str">
        <f>HYPERLINK("capsilon://?command=openfolder&amp;siteaddress=FAM.docvelocity-na8.net&amp;folderid=FX15FDEA38-63AC-7746-BB0D-2CE1985EC576","FX22048375")</f>
        <v>FX22048375</v>
      </c>
      <c r="F134" t="s">
        <v>19</v>
      </c>
      <c r="G134" t="s">
        <v>19</v>
      </c>
      <c r="H134" t="s">
        <v>85</v>
      </c>
      <c r="I134" t="s">
        <v>441</v>
      </c>
      <c r="J134">
        <v>578</v>
      </c>
      <c r="K134" t="s">
        <v>258</v>
      </c>
      <c r="L134" t="s">
        <v>19</v>
      </c>
      <c r="M134" t="s">
        <v>84</v>
      </c>
      <c r="N134">
        <v>1</v>
      </c>
      <c r="O134" s="1">
        <v>44697.596562500003</v>
      </c>
      <c r="P134" s="1">
        <v>44697.664236111108</v>
      </c>
      <c r="Q134">
        <v>4876</v>
      </c>
      <c r="R134">
        <v>971</v>
      </c>
      <c r="S134" t="b">
        <v>0</v>
      </c>
      <c r="T134" t="s">
        <v>90</v>
      </c>
      <c r="U134" t="b">
        <v>1</v>
      </c>
      <c r="V134" t="s">
        <v>163</v>
      </c>
      <c r="W134" s="1">
        <v>44697.610081018516</v>
      </c>
      <c r="X134">
        <v>971</v>
      </c>
      <c r="Y134">
        <v>474</v>
      </c>
      <c r="Z134">
        <v>0</v>
      </c>
      <c r="AA134">
        <v>474</v>
      </c>
      <c r="AB134">
        <v>0</v>
      </c>
      <c r="AC134">
        <v>47</v>
      </c>
      <c r="AD134">
        <v>104</v>
      </c>
      <c r="AE134">
        <v>0</v>
      </c>
      <c r="AF134">
        <v>0</v>
      </c>
      <c r="AG134">
        <v>0</v>
      </c>
      <c r="AH134" t="s">
        <v>90</v>
      </c>
      <c r="AI134" t="s">
        <v>90</v>
      </c>
      <c r="AJ134" t="s">
        <v>90</v>
      </c>
      <c r="AK134" t="s">
        <v>90</v>
      </c>
      <c r="AL134" t="s">
        <v>90</v>
      </c>
      <c r="AM134" t="s">
        <v>90</v>
      </c>
      <c r="AN134" t="s">
        <v>90</v>
      </c>
      <c r="AO134" t="s">
        <v>90</v>
      </c>
      <c r="AP134" t="s">
        <v>90</v>
      </c>
      <c r="AQ134" t="s">
        <v>90</v>
      </c>
      <c r="AR134" t="s">
        <v>90</v>
      </c>
      <c r="AS134" t="s">
        <v>90</v>
      </c>
      <c r="AT134" t="s">
        <v>90</v>
      </c>
      <c r="AU134" t="s">
        <v>90</v>
      </c>
      <c r="AV134" t="s">
        <v>90</v>
      </c>
      <c r="AW134" t="s">
        <v>90</v>
      </c>
      <c r="AX134" t="s">
        <v>90</v>
      </c>
      <c r="AY134" t="s">
        <v>90</v>
      </c>
      <c r="AZ134" t="s">
        <v>90</v>
      </c>
      <c r="BA134" t="s">
        <v>90</v>
      </c>
      <c r="BB134" t="s">
        <v>90</v>
      </c>
      <c r="BC134" t="s">
        <v>90</v>
      </c>
      <c r="BD134" t="s">
        <v>90</v>
      </c>
      <c r="BE134" t="s">
        <v>90</v>
      </c>
    </row>
    <row r="135" spans="1:57" hidden="1" x14ac:dyDescent="0.45">
      <c r="A135" t="s">
        <v>452</v>
      </c>
      <c r="B135" t="s">
        <v>82</v>
      </c>
      <c r="C135" t="s">
        <v>453</v>
      </c>
      <c r="D135" t="s">
        <v>84</v>
      </c>
      <c r="E135" s="2" t="str">
        <f>HYPERLINK("capsilon://?command=openfolder&amp;siteaddress=FAM.docvelocity-na8.net&amp;folderid=FX1A16867D-1E5F-2C8A-387B-98D733E940EA","FX22054864")</f>
        <v>FX22054864</v>
      </c>
      <c r="F135" t="s">
        <v>19</v>
      </c>
      <c r="G135" t="s">
        <v>19</v>
      </c>
      <c r="H135" t="s">
        <v>85</v>
      </c>
      <c r="I135" t="s">
        <v>454</v>
      </c>
      <c r="J135">
        <v>417</v>
      </c>
      <c r="K135" t="s">
        <v>87</v>
      </c>
      <c r="L135" t="s">
        <v>88</v>
      </c>
      <c r="M135" t="s">
        <v>89</v>
      </c>
      <c r="N135">
        <v>2</v>
      </c>
      <c r="O135" s="1">
        <v>44697.602152777778</v>
      </c>
      <c r="P135" s="1">
        <v>44697.724699074075</v>
      </c>
      <c r="Q135">
        <v>8868</v>
      </c>
      <c r="R135">
        <v>1720</v>
      </c>
      <c r="S135" t="b">
        <v>0</v>
      </c>
      <c r="T135" t="s">
        <v>90</v>
      </c>
      <c r="U135" t="b">
        <v>0</v>
      </c>
      <c r="V135" t="s">
        <v>96</v>
      </c>
      <c r="W135" s="1">
        <v>44697.66033564815</v>
      </c>
      <c r="X135">
        <v>621</v>
      </c>
      <c r="Y135">
        <v>354</v>
      </c>
      <c r="Z135">
        <v>0</v>
      </c>
      <c r="AA135">
        <v>354</v>
      </c>
      <c r="AB135">
        <v>0</v>
      </c>
      <c r="AC135">
        <v>13</v>
      </c>
      <c r="AD135">
        <v>63</v>
      </c>
      <c r="AE135">
        <v>0</v>
      </c>
      <c r="AF135">
        <v>0</v>
      </c>
      <c r="AG135">
        <v>0</v>
      </c>
      <c r="AH135" t="s">
        <v>92</v>
      </c>
      <c r="AI135" s="1">
        <v>44697.724699074075</v>
      </c>
      <c r="AJ135">
        <v>929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63</v>
      </c>
      <c r="AQ135">
        <v>0</v>
      </c>
      <c r="AR135">
        <v>0</v>
      </c>
      <c r="AS135">
        <v>0</v>
      </c>
      <c r="AT135" t="s">
        <v>90</v>
      </c>
      <c r="AU135" t="s">
        <v>90</v>
      </c>
      <c r="AV135" t="s">
        <v>90</v>
      </c>
      <c r="AW135" t="s">
        <v>90</v>
      </c>
      <c r="AX135" t="s">
        <v>90</v>
      </c>
      <c r="AY135" t="s">
        <v>90</v>
      </c>
      <c r="AZ135" t="s">
        <v>90</v>
      </c>
      <c r="BA135" t="s">
        <v>90</v>
      </c>
      <c r="BB135" t="s">
        <v>90</v>
      </c>
      <c r="BC135" t="s">
        <v>90</v>
      </c>
      <c r="BD135" t="s">
        <v>90</v>
      </c>
      <c r="BE135" t="s">
        <v>90</v>
      </c>
    </row>
    <row r="136" spans="1:57" hidden="1" x14ac:dyDescent="0.45">
      <c r="A136" t="s">
        <v>455</v>
      </c>
      <c r="B136" t="s">
        <v>82</v>
      </c>
      <c r="C136" t="s">
        <v>312</v>
      </c>
      <c r="D136" t="s">
        <v>84</v>
      </c>
      <c r="E136" s="2" t="str">
        <f>HYPERLINK("capsilon://?command=openfolder&amp;siteaddress=FAM.docvelocity-na8.net&amp;folderid=FXA229197B-1B22-C55A-3E29-2A6DA6028100","FX22045555")</f>
        <v>FX22045555</v>
      </c>
      <c r="F136" t="s">
        <v>19</v>
      </c>
      <c r="G136" t="s">
        <v>19</v>
      </c>
      <c r="H136" t="s">
        <v>85</v>
      </c>
      <c r="I136" t="s">
        <v>456</v>
      </c>
      <c r="J136">
        <v>58</v>
      </c>
      <c r="K136" t="s">
        <v>87</v>
      </c>
      <c r="L136" t="s">
        <v>88</v>
      </c>
      <c r="M136" t="s">
        <v>89</v>
      </c>
      <c r="N136">
        <v>2</v>
      </c>
      <c r="O136" s="1">
        <v>44697.610960648148</v>
      </c>
      <c r="P136" s="1">
        <v>44697.728090277778</v>
      </c>
      <c r="Q136">
        <v>9463</v>
      </c>
      <c r="R136">
        <v>657</v>
      </c>
      <c r="S136" t="b">
        <v>0</v>
      </c>
      <c r="T136" t="s">
        <v>90</v>
      </c>
      <c r="U136" t="b">
        <v>0</v>
      </c>
      <c r="V136" t="s">
        <v>96</v>
      </c>
      <c r="W136" s="1">
        <v>44697.662708333337</v>
      </c>
      <c r="X136">
        <v>204</v>
      </c>
      <c r="Y136">
        <v>53</v>
      </c>
      <c r="Z136">
        <v>0</v>
      </c>
      <c r="AA136">
        <v>53</v>
      </c>
      <c r="AB136">
        <v>0</v>
      </c>
      <c r="AC136">
        <v>2</v>
      </c>
      <c r="AD136">
        <v>5</v>
      </c>
      <c r="AE136">
        <v>0</v>
      </c>
      <c r="AF136">
        <v>0</v>
      </c>
      <c r="AG136">
        <v>0</v>
      </c>
      <c r="AH136" t="s">
        <v>92</v>
      </c>
      <c r="AI136" s="1">
        <v>44697.728090277778</v>
      </c>
      <c r="AJ136">
        <v>292</v>
      </c>
      <c r="AK136">
        <v>1</v>
      </c>
      <c r="AL136">
        <v>0</v>
      </c>
      <c r="AM136">
        <v>1</v>
      </c>
      <c r="AN136">
        <v>0</v>
      </c>
      <c r="AO136">
        <v>1</v>
      </c>
      <c r="AP136">
        <v>4</v>
      </c>
      <c r="AQ136">
        <v>0</v>
      </c>
      <c r="AR136">
        <v>0</v>
      </c>
      <c r="AS136">
        <v>0</v>
      </c>
      <c r="AT136" t="s">
        <v>90</v>
      </c>
      <c r="AU136" t="s">
        <v>90</v>
      </c>
      <c r="AV136" t="s">
        <v>90</v>
      </c>
      <c r="AW136" t="s">
        <v>90</v>
      </c>
      <c r="AX136" t="s">
        <v>90</v>
      </c>
      <c r="AY136" t="s">
        <v>90</v>
      </c>
      <c r="AZ136" t="s">
        <v>90</v>
      </c>
      <c r="BA136" t="s">
        <v>90</v>
      </c>
      <c r="BB136" t="s">
        <v>90</v>
      </c>
      <c r="BC136" t="s">
        <v>90</v>
      </c>
      <c r="BD136" t="s">
        <v>90</v>
      </c>
      <c r="BE136" t="s">
        <v>90</v>
      </c>
    </row>
    <row r="137" spans="1:57" hidden="1" x14ac:dyDescent="0.45">
      <c r="A137" t="s">
        <v>457</v>
      </c>
      <c r="B137" t="s">
        <v>82</v>
      </c>
      <c r="C137" t="s">
        <v>337</v>
      </c>
      <c r="D137" t="s">
        <v>84</v>
      </c>
      <c r="E137" s="2" t="str">
        <f>HYPERLINK("capsilon://?command=openfolder&amp;siteaddress=FAM.docvelocity-na8.net&amp;folderid=FX5B334AE0-3B08-A359-D580-6A401C18BDC1","FX220211620")</f>
        <v>FX220211620</v>
      </c>
      <c r="F137" t="s">
        <v>19</v>
      </c>
      <c r="G137" t="s">
        <v>19</v>
      </c>
      <c r="H137" t="s">
        <v>85</v>
      </c>
      <c r="I137" t="s">
        <v>458</v>
      </c>
      <c r="J137">
        <v>138</v>
      </c>
      <c r="K137" t="s">
        <v>87</v>
      </c>
      <c r="L137" t="s">
        <v>88</v>
      </c>
      <c r="M137" t="s">
        <v>89</v>
      </c>
      <c r="N137">
        <v>2</v>
      </c>
      <c r="O137" s="1">
        <v>44697.619502314818</v>
      </c>
      <c r="P137" s="1">
        <v>44697.730439814812</v>
      </c>
      <c r="Q137">
        <v>8741</v>
      </c>
      <c r="R137">
        <v>844</v>
      </c>
      <c r="S137" t="b">
        <v>0</v>
      </c>
      <c r="T137" t="s">
        <v>90</v>
      </c>
      <c r="U137" t="b">
        <v>0</v>
      </c>
      <c r="V137" t="s">
        <v>335</v>
      </c>
      <c r="W137" s="1">
        <v>44697.661574074074</v>
      </c>
      <c r="X137">
        <v>389</v>
      </c>
      <c r="Y137">
        <v>123</v>
      </c>
      <c r="Z137">
        <v>0</v>
      </c>
      <c r="AA137">
        <v>123</v>
      </c>
      <c r="AB137">
        <v>0</v>
      </c>
      <c r="AC137">
        <v>5</v>
      </c>
      <c r="AD137">
        <v>15</v>
      </c>
      <c r="AE137">
        <v>0</v>
      </c>
      <c r="AF137">
        <v>0</v>
      </c>
      <c r="AG137">
        <v>0</v>
      </c>
      <c r="AH137" t="s">
        <v>146</v>
      </c>
      <c r="AI137" s="1">
        <v>44697.730439814812</v>
      </c>
      <c r="AJ137">
        <v>422</v>
      </c>
      <c r="AK137">
        <v>3</v>
      </c>
      <c r="AL137">
        <v>0</v>
      </c>
      <c r="AM137">
        <v>3</v>
      </c>
      <c r="AN137">
        <v>0</v>
      </c>
      <c r="AO137">
        <v>3</v>
      </c>
      <c r="AP137">
        <v>12</v>
      </c>
      <c r="AQ137">
        <v>0</v>
      </c>
      <c r="AR137">
        <v>0</v>
      </c>
      <c r="AS137">
        <v>0</v>
      </c>
      <c r="AT137" t="s">
        <v>90</v>
      </c>
      <c r="AU137" t="s">
        <v>90</v>
      </c>
      <c r="AV137" t="s">
        <v>90</v>
      </c>
      <c r="AW137" t="s">
        <v>90</v>
      </c>
      <c r="AX137" t="s">
        <v>90</v>
      </c>
      <c r="AY137" t="s">
        <v>90</v>
      </c>
      <c r="AZ137" t="s">
        <v>90</v>
      </c>
      <c r="BA137" t="s">
        <v>90</v>
      </c>
      <c r="BB137" t="s">
        <v>90</v>
      </c>
      <c r="BC137" t="s">
        <v>90</v>
      </c>
      <c r="BD137" t="s">
        <v>90</v>
      </c>
      <c r="BE137" t="s">
        <v>90</v>
      </c>
    </row>
    <row r="138" spans="1:57" hidden="1" x14ac:dyDescent="0.45">
      <c r="A138" t="s">
        <v>459</v>
      </c>
      <c r="B138" t="s">
        <v>82</v>
      </c>
      <c r="C138" t="s">
        <v>359</v>
      </c>
      <c r="D138" t="s">
        <v>84</v>
      </c>
      <c r="E138" s="2" t="str">
        <f>HYPERLINK("capsilon://?command=openfolder&amp;siteaddress=FAM.docvelocity-na8.net&amp;folderid=FX7E18FADA-83AD-BDF3-728F-E58537817656","FX22035011")</f>
        <v>FX22035011</v>
      </c>
      <c r="F138" t="s">
        <v>19</v>
      </c>
      <c r="G138" t="s">
        <v>19</v>
      </c>
      <c r="H138" t="s">
        <v>85</v>
      </c>
      <c r="I138" t="s">
        <v>460</v>
      </c>
      <c r="J138">
        <v>0</v>
      </c>
      <c r="K138" t="s">
        <v>87</v>
      </c>
      <c r="L138" t="s">
        <v>88</v>
      </c>
      <c r="M138" t="s">
        <v>89</v>
      </c>
      <c r="N138">
        <v>1</v>
      </c>
      <c r="O138" s="1">
        <v>44697.629363425927</v>
      </c>
      <c r="P138" s="1">
        <v>44697.64571759259</v>
      </c>
      <c r="Q138">
        <v>1331</v>
      </c>
      <c r="R138">
        <v>82</v>
      </c>
      <c r="S138" t="b">
        <v>0</v>
      </c>
      <c r="T138" t="s">
        <v>90</v>
      </c>
      <c r="U138" t="b">
        <v>0</v>
      </c>
      <c r="V138" t="s">
        <v>442</v>
      </c>
      <c r="W138" s="1">
        <v>44697.64571759259</v>
      </c>
      <c r="X138">
        <v>82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52</v>
      </c>
      <c r="AF138">
        <v>0</v>
      </c>
      <c r="AG138">
        <v>1</v>
      </c>
      <c r="AH138" t="s">
        <v>90</v>
      </c>
      <c r="AI138" t="s">
        <v>90</v>
      </c>
      <c r="AJ138" t="s">
        <v>90</v>
      </c>
      <c r="AK138" t="s">
        <v>90</v>
      </c>
      <c r="AL138" t="s">
        <v>90</v>
      </c>
      <c r="AM138" t="s">
        <v>90</v>
      </c>
      <c r="AN138" t="s">
        <v>90</v>
      </c>
      <c r="AO138" t="s">
        <v>90</v>
      </c>
      <c r="AP138" t="s">
        <v>90</v>
      </c>
      <c r="AQ138" t="s">
        <v>90</v>
      </c>
      <c r="AR138" t="s">
        <v>90</v>
      </c>
      <c r="AS138" t="s">
        <v>90</v>
      </c>
      <c r="AT138" t="s">
        <v>90</v>
      </c>
      <c r="AU138" t="s">
        <v>90</v>
      </c>
      <c r="AV138" t="s">
        <v>90</v>
      </c>
      <c r="AW138" t="s">
        <v>90</v>
      </c>
      <c r="AX138" t="s">
        <v>90</v>
      </c>
      <c r="AY138" t="s">
        <v>90</v>
      </c>
      <c r="AZ138" t="s">
        <v>90</v>
      </c>
      <c r="BA138" t="s">
        <v>90</v>
      </c>
      <c r="BB138" t="s">
        <v>90</v>
      </c>
      <c r="BC138" t="s">
        <v>90</v>
      </c>
      <c r="BD138" t="s">
        <v>90</v>
      </c>
      <c r="BE138" t="s">
        <v>90</v>
      </c>
    </row>
    <row r="139" spans="1:57" hidden="1" x14ac:dyDescent="0.45">
      <c r="A139" t="s">
        <v>461</v>
      </c>
      <c r="B139" t="s">
        <v>82</v>
      </c>
      <c r="C139" t="s">
        <v>359</v>
      </c>
      <c r="D139" t="s">
        <v>84</v>
      </c>
      <c r="E139" s="2" t="str">
        <f>HYPERLINK("capsilon://?command=openfolder&amp;siteaddress=FAM.docvelocity-na8.net&amp;folderid=FX7E18FADA-83AD-BDF3-728F-E58537817656","FX22035011")</f>
        <v>FX22035011</v>
      </c>
      <c r="F139" t="s">
        <v>19</v>
      </c>
      <c r="G139" t="s">
        <v>19</v>
      </c>
      <c r="H139" t="s">
        <v>85</v>
      </c>
      <c r="I139" t="s">
        <v>460</v>
      </c>
      <c r="J139">
        <v>0</v>
      </c>
      <c r="K139" t="s">
        <v>87</v>
      </c>
      <c r="L139" t="s">
        <v>88</v>
      </c>
      <c r="M139" t="s">
        <v>89</v>
      </c>
      <c r="N139">
        <v>2</v>
      </c>
      <c r="O139" s="1">
        <v>44697.646053240744</v>
      </c>
      <c r="P139" s="1">
        <v>44697.658865740741</v>
      </c>
      <c r="Q139">
        <v>439</v>
      </c>
      <c r="R139">
        <v>668</v>
      </c>
      <c r="S139" t="b">
        <v>0</v>
      </c>
      <c r="T139" t="s">
        <v>90</v>
      </c>
      <c r="U139" t="b">
        <v>1</v>
      </c>
      <c r="V139" t="s">
        <v>96</v>
      </c>
      <c r="W139" s="1">
        <v>44697.653136574074</v>
      </c>
      <c r="X139">
        <v>532</v>
      </c>
      <c r="Y139">
        <v>37</v>
      </c>
      <c r="Z139">
        <v>0</v>
      </c>
      <c r="AA139">
        <v>37</v>
      </c>
      <c r="AB139">
        <v>0</v>
      </c>
      <c r="AC139">
        <v>15</v>
      </c>
      <c r="AD139">
        <v>-37</v>
      </c>
      <c r="AE139">
        <v>0</v>
      </c>
      <c r="AF139">
        <v>0</v>
      </c>
      <c r="AG139">
        <v>0</v>
      </c>
      <c r="AH139" t="s">
        <v>146</v>
      </c>
      <c r="AI139" s="1">
        <v>44697.658865740741</v>
      </c>
      <c r="AJ139">
        <v>128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-37</v>
      </c>
      <c r="AQ139">
        <v>0</v>
      </c>
      <c r="AR139">
        <v>0</v>
      </c>
      <c r="AS139">
        <v>0</v>
      </c>
      <c r="AT139" t="s">
        <v>90</v>
      </c>
      <c r="AU139" t="s">
        <v>90</v>
      </c>
      <c r="AV139" t="s">
        <v>90</v>
      </c>
      <c r="AW139" t="s">
        <v>90</v>
      </c>
      <c r="AX139" t="s">
        <v>90</v>
      </c>
      <c r="AY139" t="s">
        <v>90</v>
      </c>
      <c r="AZ139" t="s">
        <v>90</v>
      </c>
      <c r="BA139" t="s">
        <v>90</v>
      </c>
      <c r="BB139" t="s">
        <v>90</v>
      </c>
      <c r="BC139" t="s">
        <v>90</v>
      </c>
      <c r="BD139" t="s">
        <v>90</v>
      </c>
      <c r="BE139" t="s">
        <v>90</v>
      </c>
    </row>
    <row r="140" spans="1:57" hidden="1" x14ac:dyDescent="0.45">
      <c r="A140" t="s">
        <v>462</v>
      </c>
      <c r="B140" t="s">
        <v>82</v>
      </c>
      <c r="C140" t="s">
        <v>463</v>
      </c>
      <c r="D140" t="s">
        <v>84</v>
      </c>
      <c r="E140" s="2" t="str">
        <f>HYPERLINK("capsilon://?command=openfolder&amp;siteaddress=FAM.docvelocity-na8.net&amp;folderid=FXC78B0374-59A2-9754-21BC-B1244ABC798C","FX220311505")</f>
        <v>FX220311505</v>
      </c>
      <c r="F140" t="s">
        <v>19</v>
      </c>
      <c r="G140" t="s">
        <v>19</v>
      </c>
      <c r="H140" t="s">
        <v>85</v>
      </c>
      <c r="I140" t="s">
        <v>464</v>
      </c>
      <c r="J140">
        <v>205</v>
      </c>
      <c r="K140" t="s">
        <v>87</v>
      </c>
      <c r="L140" t="s">
        <v>88</v>
      </c>
      <c r="M140" t="s">
        <v>89</v>
      </c>
      <c r="N140">
        <v>2</v>
      </c>
      <c r="O140" s="1">
        <v>44697.652777777781</v>
      </c>
      <c r="P140" s="1">
        <v>44697.734942129631</v>
      </c>
      <c r="Q140">
        <v>6031</v>
      </c>
      <c r="R140">
        <v>1068</v>
      </c>
      <c r="S140" t="b">
        <v>0</v>
      </c>
      <c r="T140" t="s">
        <v>90</v>
      </c>
      <c r="U140" t="b">
        <v>0</v>
      </c>
      <c r="V140" t="s">
        <v>335</v>
      </c>
      <c r="W140" s="1">
        <v>44697.667094907411</v>
      </c>
      <c r="X140">
        <v>476</v>
      </c>
      <c r="Y140">
        <v>168</v>
      </c>
      <c r="Z140">
        <v>0</v>
      </c>
      <c r="AA140">
        <v>168</v>
      </c>
      <c r="AB140">
        <v>0</v>
      </c>
      <c r="AC140">
        <v>19</v>
      </c>
      <c r="AD140">
        <v>37</v>
      </c>
      <c r="AE140">
        <v>0</v>
      </c>
      <c r="AF140">
        <v>0</v>
      </c>
      <c r="AG140">
        <v>0</v>
      </c>
      <c r="AH140" t="s">
        <v>92</v>
      </c>
      <c r="AI140" s="1">
        <v>44697.734942129631</v>
      </c>
      <c r="AJ140">
        <v>592</v>
      </c>
      <c r="AK140">
        <v>6</v>
      </c>
      <c r="AL140">
        <v>0</v>
      </c>
      <c r="AM140">
        <v>6</v>
      </c>
      <c r="AN140">
        <v>0</v>
      </c>
      <c r="AO140">
        <v>6</v>
      </c>
      <c r="AP140">
        <v>31</v>
      </c>
      <c r="AQ140">
        <v>0</v>
      </c>
      <c r="AR140">
        <v>0</v>
      </c>
      <c r="AS140">
        <v>0</v>
      </c>
      <c r="AT140" t="s">
        <v>90</v>
      </c>
      <c r="AU140" t="s">
        <v>90</v>
      </c>
      <c r="AV140" t="s">
        <v>90</v>
      </c>
      <c r="AW140" t="s">
        <v>90</v>
      </c>
      <c r="AX140" t="s">
        <v>90</v>
      </c>
      <c r="AY140" t="s">
        <v>90</v>
      </c>
      <c r="AZ140" t="s">
        <v>90</v>
      </c>
      <c r="BA140" t="s">
        <v>90</v>
      </c>
      <c r="BB140" t="s">
        <v>90</v>
      </c>
      <c r="BC140" t="s">
        <v>90</v>
      </c>
      <c r="BD140" t="s">
        <v>90</v>
      </c>
      <c r="BE140" t="s">
        <v>90</v>
      </c>
    </row>
    <row r="141" spans="1:57" hidden="1" x14ac:dyDescent="0.45">
      <c r="A141" t="s">
        <v>465</v>
      </c>
      <c r="B141" t="s">
        <v>82</v>
      </c>
      <c r="C141" t="s">
        <v>466</v>
      </c>
      <c r="D141" t="s">
        <v>84</v>
      </c>
      <c r="E141" s="2" t="str">
        <f>HYPERLINK("capsilon://?command=openfolder&amp;siteaddress=FAM.docvelocity-na8.net&amp;folderid=FX4F34F5FF-7385-AA84-7212-566D733129BD","FX22055269")</f>
        <v>FX22055269</v>
      </c>
      <c r="F141" t="s">
        <v>19</v>
      </c>
      <c r="G141" t="s">
        <v>19</v>
      </c>
      <c r="H141" t="s">
        <v>85</v>
      </c>
      <c r="I141" t="s">
        <v>467</v>
      </c>
      <c r="J141">
        <v>212</v>
      </c>
      <c r="K141" t="s">
        <v>87</v>
      </c>
      <c r="L141" t="s">
        <v>88</v>
      </c>
      <c r="M141" t="s">
        <v>89</v>
      </c>
      <c r="N141">
        <v>2</v>
      </c>
      <c r="O141" s="1">
        <v>44697.676319444443</v>
      </c>
      <c r="P141" s="1">
        <v>44697.735729166663</v>
      </c>
      <c r="Q141">
        <v>3682</v>
      </c>
      <c r="R141">
        <v>1451</v>
      </c>
      <c r="S141" t="b">
        <v>0</v>
      </c>
      <c r="T141" t="s">
        <v>90</v>
      </c>
      <c r="U141" t="b">
        <v>0</v>
      </c>
      <c r="V141" t="s">
        <v>159</v>
      </c>
      <c r="W141" s="1">
        <v>44697.688333333332</v>
      </c>
      <c r="X141">
        <v>995</v>
      </c>
      <c r="Y141">
        <v>165</v>
      </c>
      <c r="Z141">
        <v>0</v>
      </c>
      <c r="AA141">
        <v>165</v>
      </c>
      <c r="AB141">
        <v>0</v>
      </c>
      <c r="AC141">
        <v>24</v>
      </c>
      <c r="AD141">
        <v>47</v>
      </c>
      <c r="AE141">
        <v>0</v>
      </c>
      <c r="AF141">
        <v>0</v>
      </c>
      <c r="AG141">
        <v>0</v>
      </c>
      <c r="AH141" t="s">
        <v>146</v>
      </c>
      <c r="AI141" s="1">
        <v>44697.735729166663</v>
      </c>
      <c r="AJ141">
        <v>456</v>
      </c>
      <c r="AK141">
        <v>4</v>
      </c>
      <c r="AL141">
        <v>0</v>
      </c>
      <c r="AM141">
        <v>4</v>
      </c>
      <c r="AN141">
        <v>0</v>
      </c>
      <c r="AO141">
        <v>4</v>
      </c>
      <c r="AP141">
        <v>43</v>
      </c>
      <c r="AQ141">
        <v>0</v>
      </c>
      <c r="AR141">
        <v>0</v>
      </c>
      <c r="AS141">
        <v>0</v>
      </c>
      <c r="AT141" t="s">
        <v>90</v>
      </c>
      <c r="AU141" t="s">
        <v>90</v>
      </c>
      <c r="AV141" t="s">
        <v>90</v>
      </c>
      <c r="AW141" t="s">
        <v>90</v>
      </c>
      <c r="AX141" t="s">
        <v>90</v>
      </c>
      <c r="AY141" t="s">
        <v>90</v>
      </c>
      <c r="AZ141" t="s">
        <v>90</v>
      </c>
      <c r="BA141" t="s">
        <v>90</v>
      </c>
      <c r="BB141" t="s">
        <v>90</v>
      </c>
      <c r="BC141" t="s">
        <v>90</v>
      </c>
      <c r="BD141" t="s">
        <v>90</v>
      </c>
      <c r="BE141" t="s">
        <v>90</v>
      </c>
    </row>
    <row r="142" spans="1:57" hidden="1" x14ac:dyDescent="0.45">
      <c r="A142" t="s">
        <v>468</v>
      </c>
      <c r="B142" t="s">
        <v>82</v>
      </c>
      <c r="C142" t="s">
        <v>209</v>
      </c>
      <c r="D142" t="s">
        <v>84</v>
      </c>
      <c r="E142" s="2" t="str">
        <f>HYPERLINK("capsilon://?command=openfolder&amp;siteaddress=FAM.docvelocity-na8.net&amp;folderid=FX275B6F83-29F5-C8D7-B397-36393770B7AC","FX220112991")</f>
        <v>FX220112991</v>
      </c>
      <c r="F142" t="s">
        <v>19</v>
      </c>
      <c r="G142" t="s">
        <v>19</v>
      </c>
      <c r="H142" t="s">
        <v>85</v>
      </c>
      <c r="I142" t="s">
        <v>469</v>
      </c>
      <c r="J142">
        <v>0</v>
      </c>
      <c r="K142" t="s">
        <v>87</v>
      </c>
      <c r="L142" t="s">
        <v>88</v>
      </c>
      <c r="M142" t="s">
        <v>89</v>
      </c>
      <c r="N142">
        <v>2</v>
      </c>
      <c r="O142" s="1">
        <v>44697.695960648147</v>
      </c>
      <c r="P142" s="1">
        <v>44697.743310185186</v>
      </c>
      <c r="Q142">
        <v>4031</v>
      </c>
      <c r="R142">
        <v>60</v>
      </c>
      <c r="S142" t="b">
        <v>0</v>
      </c>
      <c r="T142" t="s">
        <v>90</v>
      </c>
      <c r="U142" t="b">
        <v>0</v>
      </c>
      <c r="V142" t="s">
        <v>348</v>
      </c>
      <c r="W142" s="1">
        <v>44697.739201388889</v>
      </c>
      <c r="X142">
        <v>14</v>
      </c>
      <c r="Y142">
        <v>0</v>
      </c>
      <c r="Z142">
        <v>0</v>
      </c>
      <c r="AA142">
        <v>0</v>
      </c>
      <c r="AB142">
        <v>52</v>
      </c>
      <c r="AC142">
        <v>0</v>
      </c>
      <c r="AD142">
        <v>0</v>
      </c>
      <c r="AE142">
        <v>0</v>
      </c>
      <c r="AF142">
        <v>0</v>
      </c>
      <c r="AG142">
        <v>0</v>
      </c>
      <c r="AH142" t="s">
        <v>92</v>
      </c>
      <c r="AI142" s="1">
        <v>44697.743310185186</v>
      </c>
      <c r="AJ142">
        <v>20</v>
      </c>
      <c r="AK142">
        <v>0</v>
      </c>
      <c r="AL142">
        <v>0</v>
      </c>
      <c r="AM142">
        <v>0</v>
      </c>
      <c r="AN142">
        <v>52</v>
      </c>
      <c r="AO142">
        <v>0</v>
      </c>
      <c r="AP142">
        <v>0</v>
      </c>
      <c r="AQ142">
        <v>0</v>
      </c>
      <c r="AR142">
        <v>0</v>
      </c>
      <c r="AS142">
        <v>0</v>
      </c>
      <c r="AT142" t="s">
        <v>90</v>
      </c>
      <c r="AU142" t="s">
        <v>90</v>
      </c>
      <c r="AV142" t="s">
        <v>90</v>
      </c>
      <c r="AW142" t="s">
        <v>90</v>
      </c>
      <c r="AX142" t="s">
        <v>90</v>
      </c>
      <c r="AY142" t="s">
        <v>90</v>
      </c>
      <c r="AZ142" t="s">
        <v>90</v>
      </c>
      <c r="BA142" t="s">
        <v>90</v>
      </c>
      <c r="BB142" t="s">
        <v>90</v>
      </c>
      <c r="BC142" t="s">
        <v>90</v>
      </c>
      <c r="BD142" t="s">
        <v>90</v>
      </c>
      <c r="BE142" t="s">
        <v>90</v>
      </c>
    </row>
    <row r="143" spans="1:57" hidden="1" x14ac:dyDescent="0.45">
      <c r="A143" t="s">
        <v>470</v>
      </c>
      <c r="B143" t="s">
        <v>82</v>
      </c>
      <c r="C143" t="s">
        <v>471</v>
      </c>
      <c r="D143" t="s">
        <v>84</v>
      </c>
      <c r="E143" s="2" t="str">
        <f>HYPERLINK("capsilon://?command=openfolder&amp;siteaddress=FAM.docvelocity-na8.net&amp;folderid=FXF655DD4C-9AB2-F295-1971-92C06DF894CE","FX220410574")</f>
        <v>FX220410574</v>
      </c>
      <c r="F143" t="s">
        <v>19</v>
      </c>
      <c r="G143" t="s">
        <v>19</v>
      </c>
      <c r="H143" t="s">
        <v>85</v>
      </c>
      <c r="I143" t="s">
        <v>472</v>
      </c>
      <c r="J143">
        <v>241</v>
      </c>
      <c r="K143" t="s">
        <v>87</v>
      </c>
      <c r="L143" t="s">
        <v>88</v>
      </c>
      <c r="M143" t="s">
        <v>89</v>
      </c>
      <c r="N143">
        <v>2</v>
      </c>
      <c r="O143" s="1">
        <v>44684.381562499999</v>
      </c>
      <c r="P143" s="1">
        <v>44684.408680555556</v>
      </c>
      <c r="Q143">
        <v>187</v>
      </c>
      <c r="R143">
        <v>2156</v>
      </c>
      <c r="S143" t="b">
        <v>0</v>
      </c>
      <c r="T143" t="s">
        <v>90</v>
      </c>
      <c r="U143" t="b">
        <v>0</v>
      </c>
      <c r="V143" t="s">
        <v>109</v>
      </c>
      <c r="W143" s="1">
        <v>44684.396203703705</v>
      </c>
      <c r="X143">
        <v>1078</v>
      </c>
      <c r="Y143">
        <v>169</v>
      </c>
      <c r="Z143">
        <v>0</v>
      </c>
      <c r="AA143">
        <v>169</v>
      </c>
      <c r="AB143">
        <v>0</v>
      </c>
      <c r="AC143">
        <v>16</v>
      </c>
      <c r="AD143">
        <v>72</v>
      </c>
      <c r="AE143">
        <v>0</v>
      </c>
      <c r="AF143">
        <v>0</v>
      </c>
      <c r="AG143">
        <v>0</v>
      </c>
      <c r="AH143" t="s">
        <v>113</v>
      </c>
      <c r="AI143" s="1">
        <v>44684.408680555556</v>
      </c>
      <c r="AJ143">
        <v>1078</v>
      </c>
      <c r="AK143">
        <v>19</v>
      </c>
      <c r="AL143">
        <v>0</v>
      </c>
      <c r="AM143">
        <v>19</v>
      </c>
      <c r="AN143">
        <v>0</v>
      </c>
      <c r="AO143">
        <v>21</v>
      </c>
      <c r="AP143">
        <v>53</v>
      </c>
      <c r="AQ143">
        <v>0</v>
      </c>
      <c r="AR143">
        <v>0</v>
      </c>
      <c r="AS143">
        <v>0</v>
      </c>
      <c r="AT143" t="s">
        <v>90</v>
      </c>
      <c r="AU143" t="s">
        <v>90</v>
      </c>
      <c r="AV143" t="s">
        <v>90</v>
      </c>
      <c r="AW143" t="s">
        <v>90</v>
      </c>
      <c r="AX143" t="s">
        <v>90</v>
      </c>
      <c r="AY143" t="s">
        <v>90</v>
      </c>
      <c r="AZ143" t="s">
        <v>90</v>
      </c>
      <c r="BA143" t="s">
        <v>90</v>
      </c>
      <c r="BB143" t="s">
        <v>90</v>
      </c>
      <c r="BC143" t="s">
        <v>90</v>
      </c>
      <c r="BD143" t="s">
        <v>90</v>
      </c>
      <c r="BE143" t="s">
        <v>90</v>
      </c>
    </row>
    <row r="144" spans="1:57" hidden="1" x14ac:dyDescent="0.45">
      <c r="A144" t="s">
        <v>473</v>
      </c>
      <c r="B144" t="s">
        <v>82</v>
      </c>
      <c r="C144" t="s">
        <v>474</v>
      </c>
      <c r="D144" t="s">
        <v>84</v>
      </c>
      <c r="E144" s="2" t="str">
        <f>HYPERLINK("capsilon://?command=openfolder&amp;siteaddress=FAM.docvelocity-na8.net&amp;folderid=FX2C43B1DE-6522-A408-6FB8-8261668EB2D9","FX22049918")</f>
        <v>FX22049918</v>
      </c>
      <c r="F144" t="s">
        <v>19</v>
      </c>
      <c r="G144" t="s">
        <v>19</v>
      </c>
      <c r="H144" t="s">
        <v>85</v>
      </c>
      <c r="I144" t="s">
        <v>475</v>
      </c>
      <c r="J144">
        <v>0</v>
      </c>
      <c r="K144" t="s">
        <v>258</v>
      </c>
      <c r="L144" t="s">
        <v>19</v>
      </c>
      <c r="M144" t="s">
        <v>84</v>
      </c>
      <c r="N144">
        <v>0</v>
      </c>
      <c r="O144" s="1">
        <v>44684.387615740743</v>
      </c>
      <c r="P144" s="1">
        <v>44684.387916666667</v>
      </c>
      <c r="Q144">
        <v>26</v>
      </c>
      <c r="R144">
        <v>0</v>
      </c>
      <c r="S144" t="b">
        <v>0</v>
      </c>
      <c r="T144" t="s">
        <v>90</v>
      </c>
      <c r="U144" t="b">
        <v>0</v>
      </c>
      <c r="V144" t="s">
        <v>90</v>
      </c>
      <c r="W144" t="s">
        <v>90</v>
      </c>
      <c r="X144" t="s">
        <v>90</v>
      </c>
      <c r="Y144" t="s">
        <v>90</v>
      </c>
      <c r="Z144" t="s">
        <v>90</v>
      </c>
      <c r="AA144" t="s">
        <v>90</v>
      </c>
      <c r="AB144" t="s">
        <v>90</v>
      </c>
      <c r="AC144" t="s">
        <v>90</v>
      </c>
      <c r="AD144" t="s">
        <v>90</v>
      </c>
      <c r="AE144" t="s">
        <v>90</v>
      </c>
      <c r="AF144" t="s">
        <v>90</v>
      </c>
      <c r="AG144" t="s">
        <v>90</v>
      </c>
      <c r="AH144" t="s">
        <v>90</v>
      </c>
      <c r="AI144" t="s">
        <v>90</v>
      </c>
      <c r="AJ144" t="s">
        <v>90</v>
      </c>
      <c r="AK144" t="s">
        <v>90</v>
      </c>
      <c r="AL144" t="s">
        <v>90</v>
      </c>
      <c r="AM144" t="s">
        <v>90</v>
      </c>
      <c r="AN144" t="s">
        <v>90</v>
      </c>
      <c r="AO144" t="s">
        <v>90</v>
      </c>
      <c r="AP144" t="s">
        <v>90</v>
      </c>
      <c r="AQ144" t="s">
        <v>90</v>
      </c>
      <c r="AR144" t="s">
        <v>90</v>
      </c>
      <c r="AS144" t="s">
        <v>90</v>
      </c>
      <c r="AT144" t="s">
        <v>90</v>
      </c>
      <c r="AU144" t="s">
        <v>90</v>
      </c>
      <c r="AV144" t="s">
        <v>90</v>
      </c>
      <c r="AW144" t="s">
        <v>90</v>
      </c>
      <c r="AX144" t="s">
        <v>90</v>
      </c>
      <c r="AY144" t="s">
        <v>90</v>
      </c>
      <c r="AZ144" t="s">
        <v>90</v>
      </c>
      <c r="BA144" t="s">
        <v>90</v>
      </c>
      <c r="BB144" t="s">
        <v>90</v>
      </c>
      <c r="BC144" t="s">
        <v>90</v>
      </c>
      <c r="BD144" t="s">
        <v>90</v>
      </c>
      <c r="BE144" t="s">
        <v>90</v>
      </c>
    </row>
    <row r="145" spans="1:57" hidden="1" x14ac:dyDescent="0.45">
      <c r="A145" t="s">
        <v>476</v>
      </c>
      <c r="B145" t="s">
        <v>82</v>
      </c>
      <c r="C145" t="s">
        <v>477</v>
      </c>
      <c r="D145" t="s">
        <v>84</v>
      </c>
      <c r="E145" s="2" t="str">
        <f>HYPERLINK("capsilon://?command=openfolder&amp;siteaddress=FAM.docvelocity-na8.net&amp;folderid=FX694CD5F6-DD3C-5C7B-2C4E-EA4565BE7FB5","FX22055199")</f>
        <v>FX22055199</v>
      </c>
      <c r="F145" t="s">
        <v>19</v>
      </c>
      <c r="G145" t="s">
        <v>19</v>
      </c>
      <c r="H145" t="s">
        <v>85</v>
      </c>
      <c r="I145" t="s">
        <v>478</v>
      </c>
      <c r="J145">
        <v>204</v>
      </c>
      <c r="K145" t="s">
        <v>87</v>
      </c>
      <c r="L145" t="s">
        <v>88</v>
      </c>
      <c r="M145" t="s">
        <v>89</v>
      </c>
      <c r="N145">
        <v>2</v>
      </c>
      <c r="O145" s="1">
        <v>44698.363263888888</v>
      </c>
      <c r="P145" s="1">
        <v>44698.381249999999</v>
      </c>
      <c r="Q145">
        <v>432</v>
      </c>
      <c r="R145">
        <v>1122</v>
      </c>
      <c r="S145" t="b">
        <v>0</v>
      </c>
      <c r="T145" t="s">
        <v>90</v>
      </c>
      <c r="U145" t="b">
        <v>0</v>
      </c>
      <c r="V145" t="s">
        <v>150</v>
      </c>
      <c r="W145" s="1">
        <v>44698.369814814818</v>
      </c>
      <c r="X145">
        <v>555</v>
      </c>
      <c r="Y145">
        <v>180</v>
      </c>
      <c r="Z145">
        <v>0</v>
      </c>
      <c r="AA145">
        <v>180</v>
      </c>
      <c r="AB145">
        <v>0</v>
      </c>
      <c r="AC145">
        <v>3</v>
      </c>
      <c r="AD145">
        <v>24</v>
      </c>
      <c r="AE145">
        <v>0</v>
      </c>
      <c r="AF145">
        <v>0</v>
      </c>
      <c r="AG145">
        <v>0</v>
      </c>
      <c r="AH145" t="s">
        <v>106</v>
      </c>
      <c r="AI145" s="1">
        <v>44698.381249999999</v>
      </c>
      <c r="AJ145">
        <v>567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24</v>
      </c>
      <c r="AQ145">
        <v>0</v>
      </c>
      <c r="AR145">
        <v>0</v>
      </c>
      <c r="AS145">
        <v>0</v>
      </c>
      <c r="AT145" t="s">
        <v>90</v>
      </c>
      <c r="AU145" t="s">
        <v>90</v>
      </c>
      <c r="AV145" t="s">
        <v>90</v>
      </c>
      <c r="AW145" t="s">
        <v>90</v>
      </c>
      <c r="AX145" t="s">
        <v>90</v>
      </c>
      <c r="AY145" t="s">
        <v>90</v>
      </c>
      <c r="AZ145" t="s">
        <v>90</v>
      </c>
      <c r="BA145" t="s">
        <v>90</v>
      </c>
      <c r="BB145" t="s">
        <v>90</v>
      </c>
      <c r="BC145" t="s">
        <v>90</v>
      </c>
      <c r="BD145" t="s">
        <v>90</v>
      </c>
      <c r="BE145" t="s">
        <v>90</v>
      </c>
    </row>
    <row r="146" spans="1:57" hidden="1" x14ac:dyDescent="0.45">
      <c r="A146" t="s">
        <v>479</v>
      </c>
      <c r="B146" t="s">
        <v>82</v>
      </c>
      <c r="C146" t="s">
        <v>480</v>
      </c>
      <c r="D146" t="s">
        <v>84</v>
      </c>
      <c r="E146" s="2" t="str">
        <f>HYPERLINK("capsilon://?command=openfolder&amp;siteaddress=FAM.docvelocity-na8.net&amp;folderid=FX8078B7BD-FC7F-DC51-5066-9A341F8698E8","FX22043224")</f>
        <v>FX22043224</v>
      </c>
      <c r="F146" t="s">
        <v>19</v>
      </c>
      <c r="G146" t="s">
        <v>19</v>
      </c>
      <c r="H146" t="s">
        <v>85</v>
      </c>
      <c r="I146" t="s">
        <v>481</v>
      </c>
      <c r="J146">
        <v>680</v>
      </c>
      <c r="K146" t="s">
        <v>87</v>
      </c>
      <c r="L146" t="s">
        <v>88</v>
      </c>
      <c r="M146" t="s">
        <v>89</v>
      </c>
      <c r="N146">
        <v>1</v>
      </c>
      <c r="O146" s="1">
        <v>44698.384328703702</v>
      </c>
      <c r="P146" s="1">
        <v>44698.3903125</v>
      </c>
      <c r="Q146">
        <v>4</v>
      </c>
      <c r="R146">
        <v>513</v>
      </c>
      <c r="S146" t="b">
        <v>0</v>
      </c>
      <c r="T146" t="s">
        <v>90</v>
      </c>
      <c r="U146" t="b">
        <v>0</v>
      </c>
      <c r="V146" t="s">
        <v>109</v>
      </c>
      <c r="W146" s="1">
        <v>44698.3903125</v>
      </c>
      <c r="X146">
        <v>513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680</v>
      </c>
      <c r="AE146">
        <v>612</v>
      </c>
      <c r="AF146">
        <v>0</v>
      </c>
      <c r="AG146">
        <v>14</v>
      </c>
      <c r="AH146" t="s">
        <v>90</v>
      </c>
      <c r="AI146" t="s">
        <v>90</v>
      </c>
      <c r="AJ146" t="s">
        <v>90</v>
      </c>
      <c r="AK146" t="s">
        <v>90</v>
      </c>
      <c r="AL146" t="s">
        <v>90</v>
      </c>
      <c r="AM146" t="s">
        <v>90</v>
      </c>
      <c r="AN146" t="s">
        <v>90</v>
      </c>
      <c r="AO146" t="s">
        <v>90</v>
      </c>
      <c r="AP146" t="s">
        <v>90</v>
      </c>
      <c r="AQ146" t="s">
        <v>90</v>
      </c>
      <c r="AR146" t="s">
        <v>90</v>
      </c>
      <c r="AS146" t="s">
        <v>90</v>
      </c>
      <c r="AT146" t="s">
        <v>90</v>
      </c>
      <c r="AU146" t="s">
        <v>90</v>
      </c>
      <c r="AV146" t="s">
        <v>90</v>
      </c>
      <c r="AW146" t="s">
        <v>90</v>
      </c>
      <c r="AX146" t="s">
        <v>90</v>
      </c>
      <c r="AY146" t="s">
        <v>90</v>
      </c>
      <c r="AZ146" t="s">
        <v>90</v>
      </c>
      <c r="BA146" t="s">
        <v>90</v>
      </c>
      <c r="BB146" t="s">
        <v>90</v>
      </c>
      <c r="BC146" t="s">
        <v>90</v>
      </c>
      <c r="BD146" t="s">
        <v>90</v>
      </c>
      <c r="BE146" t="s">
        <v>90</v>
      </c>
    </row>
    <row r="147" spans="1:57" hidden="1" x14ac:dyDescent="0.45">
      <c r="A147" t="s">
        <v>482</v>
      </c>
      <c r="B147" t="s">
        <v>82</v>
      </c>
      <c r="C147" t="s">
        <v>483</v>
      </c>
      <c r="D147" t="s">
        <v>84</v>
      </c>
      <c r="E147" s="2" t="str">
        <f>HYPERLINK("capsilon://?command=openfolder&amp;siteaddress=FAM.docvelocity-na8.net&amp;folderid=FX26C5E847-31CB-722E-ADE9-787E09206779","FX2204367")</f>
        <v>FX2204367</v>
      </c>
      <c r="F147" t="s">
        <v>19</v>
      </c>
      <c r="G147" t="s">
        <v>19</v>
      </c>
      <c r="H147" t="s">
        <v>85</v>
      </c>
      <c r="I147" t="s">
        <v>484</v>
      </c>
      <c r="J147">
        <v>192</v>
      </c>
      <c r="K147" t="s">
        <v>87</v>
      </c>
      <c r="L147" t="s">
        <v>88</v>
      </c>
      <c r="M147" t="s">
        <v>89</v>
      </c>
      <c r="N147">
        <v>2</v>
      </c>
      <c r="O147" s="1">
        <v>44698.385289351849</v>
      </c>
      <c r="P147" s="1">
        <v>44698.399270833332</v>
      </c>
      <c r="Q147">
        <v>22</v>
      </c>
      <c r="R147">
        <v>1186</v>
      </c>
      <c r="S147" t="b">
        <v>0</v>
      </c>
      <c r="T147" t="s">
        <v>90</v>
      </c>
      <c r="U147" t="b">
        <v>0</v>
      </c>
      <c r="V147" t="s">
        <v>150</v>
      </c>
      <c r="W147" s="1">
        <v>44698.392025462963</v>
      </c>
      <c r="X147">
        <v>579</v>
      </c>
      <c r="Y147">
        <v>151</v>
      </c>
      <c r="Z147">
        <v>0</v>
      </c>
      <c r="AA147">
        <v>151</v>
      </c>
      <c r="AB147">
        <v>0</v>
      </c>
      <c r="AC147">
        <v>2</v>
      </c>
      <c r="AD147">
        <v>41</v>
      </c>
      <c r="AE147">
        <v>0</v>
      </c>
      <c r="AF147">
        <v>0</v>
      </c>
      <c r="AG147">
        <v>0</v>
      </c>
      <c r="AH147" t="s">
        <v>106</v>
      </c>
      <c r="AI147" s="1">
        <v>44698.399270833332</v>
      </c>
      <c r="AJ147">
        <v>607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41</v>
      </c>
      <c r="AQ147">
        <v>0</v>
      </c>
      <c r="AR147">
        <v>0</v>
      </c>
      <c r="AS147">
        <v>0</v>
      </c>
      <c r="AT147" t="s">
        <v>90</v>
      </c>
      <c r="AU147" t="s">
        <v>90</v>
      </c>
      <c r="AV147" t="s">
        <v>90</v>
      </c>
      <c r="AW147" t="s">
        <v>90</v>
      </c>
      <c r="AX147" t="s">
        <v>90</v>
      </c>
      <c r="AY147" t="s">
        <v>90</v>
      </c>
      <c r="AZ147" t="s">
        <v>90</v>
      </c>
      <c r="BA147" t="s">
        <v>90</v>
      </c>
      <c r="BB147" t="s">
        <v>90</v>
      </c>
      <c r="BC147" t="s">
        <v>90</v>
      </c>
      <c r="BD147" t="s">
        <v>90</v>
      </c>
      <c r="BE147" t="s">
        <v>90</v>
      </c>
    </row>
    <row r="148" spans="1:57" hidden="1" x14ac:dyDescent="0.45">
      <c r="A148" t="s">
        <v>485</v>
      </c>
      <c r="B148" t="s">
        <v>82</v>
      </c>
      <c r="C148" t="s">
        <v>480</v>
      </c>
      <c r="D148" t="s">
        <v>84</v>
      </c>
      <c r="E148" s="2" t="str">
        <f>HYPERLINK("capsilon://?command=openfolder&amp;siteaddress=FAM.docvelocity-na8.net&amp;folderid=FX8078B7BD-FC7F-DC51-5066-9A341F8698E8","FX22043224")</f>
        <v>FX22043224</v>
      </c>
      <c r="F148" t="s">
        <v>19</v>
      </c>
      <c r="G148" t="s">
        <v>19</v>
      </c>
      <c r="H148" t="s">
        <v>85</v>
      </c>
      <c r="I148" t="s">
        <v>481</v>
      </c>
      <c r="J148">
        <v>736</v>
      </c>
      <c r="K148" t="s">
        <v>87</v>
      </c>
      <c r="L148" t="s">
        <v>88</v>
      </c>
      <c r="M148" t="s">
        <v>89</v>
      </c>
      <c r="N148">
        <v>2</v>
      </c>
      <c r="O148" s="1">
        <v>44698.391481481478</v>
      </c>
      <c r="P148" s="1">
        <v>44698.435335648152</v>
      </c>
      <c r="Q148">
        <v>2</v>
      </c>
      <c r="R148">
        <v>3787</v>
      </c>
      <c r="S148" t="b">
        <v>0</v>
      </c>
      <c r="T148" t="s">
        <v>90</v>
      </c>
      <c r="U148" t="b">
        <v>1</v>
      </c>
      <c r="V148" t="s">
        <v>109</v>
      </c>
      <c r="W148" s="1">
        <v>44698.410613425927</v>
      </c>
      <c r="X148">
        <v>1652</v>
      </c>
      <c r="Y148">
        <v>414</v>
      </c>
      <c r="Z148">
        <v>0</v>
      </c>
      <c r="AA148">
        <v>414</v>
      </c>
      <c r="AB148">
        <v>195</v>
      </c>
      <c r="AC148">
        <v>21</v>
      </c>
      <c r="AD148">
        <v>322</v>
      </c>
      <c r="AE148">
        <v>0</v>
      </c>
      <c r="AF148">
        <v>0</v>
      </c>
      <c r="AG148">
        <v>0</v>
      </c>
      <c r="AH148" t="s">
        <v>113</v>
      </c>
      <c r="AI148" s="1">
        <v>44698.435335648152</v>
      </c>
      <c r="AJ148">
        <v>2135</v>
      </c>
      <c r="AK148">
        <v>1</v>
      </c>
      <c r="AL148">
        <v>0</v>
      </c>
      <c r="AM148">
        <v>1</v>
      </c>
      <c r="AN148">
        <v>195</v>
      </c>
      <c r="AO148">
        <v>1</v>
      </c>
      <c r="AP148">
        <v>321</v>
      </c>
      <c r="AQ148">
        <v>0</v>
      </c>
      <c r="AR148">
        <v>0</v>
      </c>
      <c r="AS148">
        <v>0</v>
      </c>
      <c r="AT148" t="s">
        <v>90</v>
      </c>
      <c r="AU148" t="s">
        <v>90</v>
      </c>
      <c r="AV148" t="s">
        <v>90</v>
      </c>
      <c r="AW148" t="s">
        <v>90</v>
      </c>
      <c r="AX148" t="s">
        <v>90</v>
      </c>
      <c r="AY148" t="s">
        <v>90</v>
      </c>
      <c r="AZ148" t="s">
        <v>90</v>
      </c>
      <c r="BA148" t="s">
        <v>90</v>
      </c>
      <c r="BB148" t="s">
        <v>90</v>
      </c>
      <c r="BC148" t="s">
        <v>90</v>
      </c>
      <c r="BD148" t="s">
        <v>90</v>
      </c>
      <c r="BE148" t="s">
        <v>90</v>
      </c>
    </row>
    <row r="149" spans="1:57" hidden="1" x14ac:dyDescent="0.45">
      <c r="A149" t="s">
        <v>486</v>
      </c>
      <c r="B149" t="s">
        <v>82</v>
      </c>
      <c r="C149" t="s">
        <v>487</v>
      </c>
      <c r="D149" t="s">
        <v>84</v>
      </c>
      <c r="E149" s="2" t="str">
        <f>HYPERLINK("capsilon://?command=openfolder&amp;siteaddress=FAM.docvelocity-na8.net&amp;folderid=FXAD893CA1-CA33-96D4-A704-2B4A48F8E180","FX22054353")</f>
        <v>FX22054353</v>
      </c>
      <c r="F149" t="s">
        <v>19</v>
      </c>
      <c r="G149" t="s">
        <v>19</v>
      </c>
      <c r="H149" t="s">
        <v>85</v>
      </c>
      <c r="I149" t="s">
        <v>488</v>
      </c>
      <c r="J149">
        <v>185</v>
      </c>
      <c r="K149" t="s">
        <v>87</v>
      </c>
      <c r="L149" t="s">
        <v>88</v>
      </c>
      <c r="M149" t="s">
        <v>89</v>
      </c>
      <c r="N149">
        <v>2</v>
      </c>
      <c r="O149" s="1">
        <v>44698.438252314816</v>
      </c>
      <c r="P149" s="1">
        <v>44698.470289351855</v>
      </c>
      <c r="Q149">
        <v>40</v>
      </c>
      <c r="R149">
        <v>2728</v>
      </c>
      <c r="S149" t="b">
        <v>0</v>
      </c>
      <c r="T149" t="s">
        <v>90</v>
      </c>
      <c r="U149" t="b">
        <v>0</v>
      </c>
      <c r="V149" t="s">
        <v>159</v>
      </c>
      <c r="W149" s="1">
        <v>44698.460034722222</v>
      </c>
      <c r="X149">
        <v>1845</v>
      </c>
      <c r="Y149">
        <v>156</v>
      </c>
      <c r="Z149">
        <v>0</v>
      </c>
      <c r="AA149">
        <v>156</v>
      </c>
      <c r="AB149">
        <v>0</v>
      </c>
      <c r="AC149">
        <v>9</v>
      </c>
      <c r="AD149">
        <v>29</v>
      </c>
      <c r="AE149">
        <v>0</v>
      </c>
      <c r="AF149">
        <v>0</v>
      </c>
      <c r="AG149">
        <v>0</v>
      </c>
      <c r="AH149" t="s">
        <v>113</v>
      </c>
      <c r="AI149" s="1">
        <v>44698.470289351855</v>
      </c>
      <c r="AJ149">
        <v>883</v>
      </c>
      <c r="AK149">
        <v>6</v>
      </c>
      <c r="AL149">
        <v>0</v>
      </c>
      <c r="AM149">
        <v>6</v>
      </c>
      <c r="AN149">
        <v>0</v>
      </c>
      <c r="AO149">
        <v>6</v>
      </c>
      <c r="AP149">
        <v>23</v>
      </c>
      <c r="AQ149">
        <v>0</v>
      </c>
      <c r="AR149">
        <v>0</v>
      </c>
      <c r="AS149">
        <v>0</v>
      </c>
      <c r="AT149" t="s">
        <v>90</v>
      </c>
      <c r="AU149" t="s">
        <v>90</v>
      </c>
      <c r="AV149" t="s">
        <v>90</v>
      </c>
      <c r="AW149" t="s">
        <v>90</v>
      </c>
      <c r="AX149" t="s">
        <v>90</v>
      </c>
      <c r="AY149" t="s">
        <v>90</v>
      </c>
      <c r="AZ149" t="s">
        <v>90</v>
      </c>
      <c r="BA149" t="s">
        <v>90</v>
      </c>
      <c r="BB149" t="s">
        <v>90</v>
      </c>
      <c r="BC149" t="s">
        <v>90</v>
      </c>
      <c r="BD149" t="s">
        <v>90</v>
      </c>
      <c r="BE149" t="s">
        <v>90</v>
      </c>
    </row>
    <row r="150" spans="1:57" hidden="1" x14ac:dyDescent="0.45">
      <c r="A150" t="s">
        <v>489</v>
      </c>
      <c r="B150" t="s">
        <v>82</v>
      </c>
      <c r="C150" t="s">
        <v>490</v>
      </c>
      <c r="D150" t="s">
        <v>84</v>
      </c>
      <c r="E150" s="2" t="str">
        <f>HYPERLINK("capsilon://?command=openfolder&amp;siteaddress=FAM.docvelocity-na8.net&amp;folderid=FX0C2A8D78-835A-9A86-65F7-3C2EB56375D4","FX21126754")</f>
        <v>FX21126754</v>
      </c>
      <c r="F150" t="s">
        <v>19</v>
      </c>
      <c r="G150" t="s">
        <v>19</v>
      </c>
      <c r="H150" t="s">
        <v>85</v>
      </c>
      <c r="I150" t="s">
        <v>491</v>
      </c>
      <c r="J150">
        <v>120</v>
      </c>
      <c r="K150" t="s">
        <v>87</v>
      </c>
      <c r="L150" t="s">
        <v>88</v>
      </c>
      <c r="M150" t="s">
        <v>89</v>
      </c>
      <c r="N150">
        <v>2</v>
      </c>
      <c r="O150" s="1">
        <v>44684.404456018521</v>
      </c>
      <c r="P150" s="1">
        <v>44684.415069444447</v>
      </c>
      <c r="Q150">
        <v>62</v>
      </c>
      <c r="R150">
        <v>855</v>
      </c>
      <c r="S150" t="b">
        <v>0</v>
      </c>
      <c r="T150" t="s">
        <v>90</v>
      </c>
      <c r="U150" t="b">
        <v>0</v>
      </c>
      <c r="V150" t="s">
        <v>267</v>
      </c>
      <c r="W150" s="1">
        <v>44684.412048611113</v>
      </c>
      <c r="X150">
        <v>595</v>
      </c>
      <c r="Y150">
        <v>103</v>
      </c>
      <c r="Z150">
        <v>0</v>
      </c>
      <c r="AA150">
        <v>103</v>
      </c>
      <c r="AB150">
        <v>0</v>
      </c>
      <c r="AC150">
        <v>2</v>
      </c>
      <c r="AD150">
        <v>17</v>
      </c>
      <c r="AE150">
        <v>0</v>
      </c>
      <c r="AF150">
        <v>0</v>
      </c>
      <c r="AG150">
        <v>0</v>
      </c>
      <c r="AH150" t="s">
        <v>120</v>
      </c>
      <c r="AI150" s="1">
        <v>44684.415069444447</v>
      </c>
      <c r="AJ150">
        <v>260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17</v>
      </c>
      <c r="AQ150">
        <v>0</v>
      </c>
      <c r="AR150">
        <v>0</v>
      </c>
      <c r="AS150">
        <v>0</v>
      </c>
      <c r="AT150" t="s">
        <v>90</v>
      </c>
      <c r="AU150" t="s">
        <v>90</v>
      </c>
      <c r="AV150" t="s">
        <v>90</v>
      </c>
      <c r="AW150" t="s">
        <v>90</v>
      </c>
      <c r="AX150" t="s">
        <v>90</v>
      </c>
      <c r="AY150" t="s">
        <v>90</v>
      </c>
      <c r="AZ150" t="s">
        <v>90</v>
      </c>
      <c r="BA150" t="s">
        <v>90</v>
      </c>
      <c r="BB150" t="s">
        <v>90</v>
      </c>
      <c r="BC150" t="s">
        <v>90</v>
      </c>
      <c r="BD150" t="s">
        <v>90</v>
      </c>
      <c r="BE150" t="s">
        <v>90</v>
      </c>
    </row>
    <row r="151" spans="1:57" hidden="1" x14ac:dyDescent="0.45">
      <c r="A151" t="s">
        <v>492</v>
      </c>
      <c r="B151" t="s">
        <v>82</v>
      </c>
      <c r="C151" t="s">
        <v>312</v>
      </c>
      <c r="D151" t="s">
        <v>84</v>
      </c>
      <c r="E151" s="2" t="str">
        <f>HYPERLINK("capsilon://?command=openfolder&amp;siteaddress=FAM.docvelocity-na8.net&amp;folderid=FXA229197B-1B22-C55A-3E29-2A6DA6028100","FX22045555")</f>
        <v>FX22045555</v>
      </c>
      <c r="F151" t="s">
        <v>19</v>
      </c>
      <c r="G151" t="s">
        <v>19</v>
      </c>
      <c r="H151" t="s">
        <v>85</v>
      </c>
      <c r="I151" t="s">
        <v>493</v>
      </c>
      <c r="J151">
        <v>81</v>
      </c>
      <c r="K151" t="s">
        <v>87</v>
      </c>
      <c r="L151" t="s">
        <v>88</v>
      </c>
      <c r="M151" t="s">
        <v>89</v>
      </c>
      <c r="N151">
        <v>2</v>
      </c>
      <c r="O151" s="1">
        <v>44698.454664351855</v>
      </c>
      <c r="P151" s="1">
        <v>44698.458472222221</v>
      </c>
      <c r="Q151">
        <v>33</v>
      </c>
      <c r="R151">
        <v>296</v>
      </c>
      <c r="S151" t="b">
        <v>0</v>
      </c>
      <c r="T151" t="s">
        <v>90</v>
      </c>
      <c r="U151" t="b">
        <v>0</v>
      </c>
      <c r="V151" t="s">
        <v>109</v>
      </c>
      <c r="W151" s="1">
        <v>44698.456990740742</v>
      </c>
      <c r="X151">
        <v>197</v>
      </c>
      <c r="Y151">
        <v>76</v>
      </c>
      <c r="Z151">
        <v>0</v>
      </c>
      <c r="AA151">
        <v>76</v>
      </c>
      <c r="AB151">
        <v>0</v>
      </c>
      <c r="AC151">
        <v>0</v>
      </c>
      <c r="AD151">
        <v>5</v>
      </c>
      <c r="AE151">
        <v>0</v>
      </c>
      <c r="AF151">
        <v>0</v>
      </c>
      <c r="AG151">
        <v>0</v>
      </c>
      <c r="AH151" t="s">
        <v>120</v>
      </c>
      <c r="AI151" s="1">
        <v>44698.458472222221</v>
      </c>
      <c r="AJ151">
        <v>99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5</v>
      </c>
      <c r="AQ151">
        <v>0</v>
      </c>
      <c r="AR151">
        <v>0</v>
      </c>
      <c r="AS151">
        <v>0</v>
      </c>
      <c r="AT151" t="s">
        <v>90</v>
      </c>
      <c r="AU151" t="s">
        <v>90</v>
      </c>
      <c r="AV151" t="s">
        <v>90</v>
      </c>
      <c r="AW151" t="s">
        <v>90</v>
      </c>
      <c r="AX151" t="s">
        <v>90</v>
      </c>
      <c r="AY151" t="s">
        <v>90</v>
      </c>
      <c r="AZ151" t="s">
        <v>90</v>
      </c>
      <c r="BA151" t="s">
        <v>90</v>
      </c>
      <c r="BB151" t="s">
        <v>90</v>
      </c>
      <c r="BC151" t="s">
        <v>90</v>
      </c>
      <c r="BD151" t="s">
        <v>90</v>
      </c>
      <c r="BE151" t="s">
        <v>90</v>
      </c>
    </row>
    <row r="152" spans="1:57" hidden="1" x14ac:dyDescent="0.45">
      <c r="A152" t="s">
        <v>494</v>
      </c>
      <c r="B152" t="s">
        <v>82</v>
      </c>
      <c r="C152" t="s">
        <v>337</v>
      </c>
      <c r="D152" t="s">
        <v>84</v>
      </c>
      <c r="E152" s="2" t="str">
        <f>HYPERLINK("capsilon://?command=openfolder&amp;siteaddress=FAM.docvelocity-na8.net&amp;folderid=FX5B334AE0-3B08-A359-D580-6A401C18BDC1","FX220211620")</f>
        <v>FX220211620</v>
      </c>
      <c r="F152" t="s">
        <v>19</v>
      </c>
      <c r="G152" t="s">
        <v>19</v>
      </c>
      <c r="H152" t="s">
        <v>85</v>
      </c>
      <c r="I152" t="s">
        <v>495</v>
      </c>
      <c r="J152">
        <v>56</v>
      </c>
      <c r="K152" t="s">
        <v>87</v>
      </c>
      <c r="L152" t="s">
        <v>88</v>
      </c>
      <c r="M152" t="s">
        <v>89</v>
      </c>
      <c r="N152">
        <v>1</v>
      </c>
      <c r="O152" s="1">
        <v>44698.509837962964</v>
      </c>
      <c r="P152" s="1">
        <v>44698.543506944443</v>
      </c>
      <c r="Q152">
        <v>2713</v>
      </c>
      <c r="R152">
        <v>196</v>
      </c>
      <c r="S152" t="b">
        <v>0</v>
      </c>
      <c r="T152" t="s">
        <v>90</v>
      </c>
      <c r="U152" t="b">
        <v>0</v>
      </c>
      <c r="V152" t="s">
        <v>442</v>
      </c>
      <c r="W152" s="1">
        <v>44698.543506944443</v>
      </c>
      <c r="X152">
        <v>83</v>
      </c>
      <c r="Y152">
        <v>21</v>
      </c>
      <c r="Z152">
        <v>0</v>
      </c>
      <c r="AA152">
        <v>21</v>
      </c>
      <c r="AB152">
        <v>0</v>
      </c>
      <c r="AC152">
        <v>0</v>
      </c>
      <c r="AD152">
        <v>35</v>
      </c>
      <c r="AE152">
        <v>21</v>
      </c>
      <c r="AF152">
        <v>0</v>
      </c>
      <c r="AG152">
        <v>1</v>
      </c>
      <c r="AH152" t="s">
        <v>90</v>
      </c>
      <c r="AI152" t="s">
        <v>90</v>
      </c>
      <c r="AJ152" t="s">
        <v>90</v>
      </c>
      <c r="AK152" t="s">
        <v>90</v>
      </c>
      <c r="AL152" t="s">
        <v>90</v>
      </c>
      <c r="AM152" t="s">
        <v>90</v>
      </c>
      <c r="AN152" t="s">
        <v>90</v>
      </c>
      <c r="AO152" t="s">
        <v>90</v>
      </c>
      <c r="AP152" t="s">
        <v>90</v>
      </c>
      <c r="AQ152" t="s">
        <v>90</v>
      </c>
      <c r="AR152" t="s">
        <v>90</v>
      </c>
      <c r="AS152" t="s">
        <v>90</v>
      </c>
      <c r="AT152" t="s">
        <v>90</v>
      </c>
      <c r="AU152" t="s">
        <v>90</v>
      </c>
      <c r="AV152" t="s">
        <v>90</v>
      </c>
      <c r="AW152" t="s">
        <v>90</v>
      </c>
      <c r="AX152" t="s">
        <v>90</v>
      </c>
      <c r="AY152" t="s">
        <v>90</v>
      </c>
      <c r="AZ152" t="s">
        <v>90</v>
      </c>
      <c r="BA152" t="s">
        <v>90</v>
      </c>
      <c r="BB152" t="s">
        <v>90</v>
      </c>
      <c r="BC152" t="s">
        <v>90</v>
      </c>
      <c r="BD152" t="s">
        <v>90</v>
      </c>
      <c r="BE152" t="s">
        <v>90</v>
      </c>
    </row>
    <row r="153" spans="1:57" hidden="1" x14ac:dyDescent="0.45">
      <c r="A153" t="s">
        <v>496</v>
      </c>
      <c r="B153" t="s">
        <v>82</v>
      </c>
      <c r="C153" t="s">
        <v>337</v>
      </c>
      <c r="D153" t="s">
        <v>84</v>
      </c>
      <c r="E153" s="2" t="str">
        <f>HYPERLINK("capsilon://?command=openfolder&amp;siteaddress=FAM.docvelocity-na8.net&amp;folderid=FX5B334AE0-3B08-A359-D580-6A401C18BDC1","FX220211620")</f>
        <v>FX220211620</v>
      </c>
      <c r="F153" t="s">
        <v>19</v>
      </c>
      <c r="G153" t="s">
        <v>19</v>
      </c>
      <c r="H153" t="s">
        <v>85</v>
      </c>
      <c r="I153" t="s">
        <v>495</v>
      </c>
      <c r="J153">
        <v>28</v>
      </c>
      <c r="K153" t="s">
        <v>87</v>
      </c>
      <c r="L153" t="s">
        <v>88</v>
      </c>
      <c r="M153" t="s">
        <v>89</v>
      </c>
      <c r="N153">
        <v>2</v>
      </c>
      <c r="O153" s="1">
        <v>44698.544328703705</v>
      </c>
      <c r="P153" s="1">
        <v>44698.572002314817</v>
      </c>
      <c r="Q153">
        <v>1456</v>
      </c>
      <c r="R153">
        <v>935</v>
      </c>
      <c r="S153" t="b">
        <v>0</v>
      </c>
      <c r="T153" t="s">
        <v>90</v>
      </c>
      <c r="U153" t="b">
        <v>1</v>
      </c>
      <c r="V153" t="s">
        <v>159</v>
      </c>
      <c r="W153" s="1">
        <v>44698.552870370368</v>
      </c>
      <c r="X153">
        <v>679</v>
      </c>
      <c r="Y153">
        <v>22</v>
      </c>
      <c r="Z153">
        <v>0</v>
      </c>
      <c r="AA153">
        <v>22</v>
      </c>
      <c r="AB153">
        <v>0</v>
      </c>
      <c r="AC153">
        <v>3</v>
      </c>
      <c r="AD153">
        <v>6</v>
      </c>
      <c r="AE153">
        <v>0</v>
      </c>
      <c r="AF153">
        <v>0</v>
      </c>
      <c r="AG153">
        <v>0</v>
      </c>
      <c r="AH153" t="s">
        <v>92</v>
      </c>
      <c r="AI153" s="1">
        <v>44698.572002314817</v>
      </c>
      <c r="AJ153">
        <v>256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6</v>
      </c>
      <c r="AQ153">
        <v>0</v>
      </c>
      <c r="AR153">
        <v>0</v>
      </c>
      <c r="AS153">
        <v>0</v>
      </c>
      <c r="AT153" t="s">
        <v>90</v>
      </c>
      <c r="AU153" t="s">
        <v>90</v>
      </c>
      <c r="AV153" t="s">
        <v>90</v>
      </c>
      <c r="AW153" t="s">
        <v>90</v>
      </c>
      <c r="AX153" t="s">
        <v>90</v>
      </c>
      <c r="AY153" t="s">
        <v>90</v>
      </c>
      <c r="AZ153" t="s">
        <v>90</v>
      </c>
      <c r="BA153" t="s">
        <v>90</v>
      </c>
      <c r="BB153" t="s">
        <v>90</v>
      </c>
      <c r="BC153" t="s">
        <v>90</v>
      </c>
      <c r="BD153" t="s">
        <v>90</v>
      </c>
      <c r="BE153" t="s">
        <v>90</v>
      </c>
    </row>
    <row r="154" spans="1:57" hidden="1" x14ac:dyDescent="0.45">
      <c r="A154" t="s">
        <v>497</v>
      </c>
      <c r="B154" t="s">
        <v>82</v>
      </c>
      <c r="C154" t="s">
        <v>389</v>
      </c>
      <c r="D154" t="s">
        <v>84</v>
      </c>
      <c r="E154" s="2" t="str">
        <f>HYPERLINK("capsilon://?command=openfolder&amp;siteaddress=FAM.docvelocity-na8.net&amp;folderid=FX12AA92EB-77B6-76C1-ED7C-5A9D9C85312A","FX22047468")</f>
        <v>FX22047468</v>
      </c>
      <c r="F154" t="s">
        <v>19</v>
      </c>
      <c r="G154" t="s">
        <v>19</v>
      </c>
      <c r="H154" t="s">
        <v>85</v>
      </c>
      <c r="I154" t="s">
        <v>498</v>
      </c>
      <c r="J154">
        <v>43</v>
      </c>
      <c r="K154" t="s">
        <v>87</v>
      </c>
      <c r="L154" t="s">
        <v>88</v>
      </c>
      <c r="M154" t="s">
        <v>89</v>
      </c>
      <c r="N154">
        <v>2</v>
      </c>
      <c r="O154" s="1">
        <v>44698.552442129629</v>
      </c>
      <c r="P154" s="1">
        <v>44698.574861111112</v>
      </c>
      <c r="Q154">
        <v>1223</v>
      </c>
      <c r="R154">
        <v>714</v>
      </c>
      <c r="S154" t="b">
        <v>0</v>
      </c>
      <c r="T154" t="s">
        <v>90</v>
      </c>
      <c r="U154" t="b">
        <v>0</v>
      </c>
      <c r="V154" t="s">
        <v>159</v>
      </c>
      <c r="W154" s="1">
        <v>44698.558298611111</v>
      </c>
      <c r="X154">
        <v>468</v>
      </c>
      <c r="Y154">
        <v>38</v>
      </c>
      <c r="Z154">
        <v>0</v>
      </c>
      <c r="AA154">
        <v>38</v>
      </c>
      <c r="AB154">
        <v>0</v>
      </c>
      <c r="AC154">
        <v>0</v>
      </c>
      <c r="AD154">
        <v>5</v>
      </c>
      <c r="AE154">
        <v>0</v>
      </c>
      <c r="AF154">
        <v>0</v>
      </c>
      <c r="AG154">
        <v>0</v>
      </c>
      <c r="AH154" t="s">
        <v>92</v>
      </c>
      <c r="AI154" s="1">
        <v>44698.574861111112</v>
      </c>
      <c r="AJ154">
        <v>246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5</v>
      </c>
      <c r="AQ154">
        <v>0</v>
      </c>
      <c r="AR154">
        <v>0</v>
      </c>
      <c r="AS154">
        <v>0</v>
      </c>
      <c r="AT154" t="s">
        <v>90</v>
      </c>
      <c r="AU154" t="s">
        <v>90</v>
      </c>
      <c r="AV154" t="s">
        <v>90</v>
      </c>
      <c r="AW154" t="s">
        <v>90</v>
      </c>
      <c r="AX154" t="s">
        <v>90</v>
      </c>
      <c r="AY154" t="s">
        <v>90</v>
      </c>
      <c r="AZ154" t="s">
        <v>90</v>
      </c>
      <c r="BA154" t="s">
        <v>90</v>
      </c>
      <c r="BB154" t="s">
        <v>90</v>
      </c>
      <c r="BC154" t="s">
        <v>90</v>
      </c>
      <c r="BD154" t="s">
        <v>90</v>
      </c>
      <c r="BE154" t="s">
        <v>90</v>
      </c>
    </row>
    <row r="155" spans="1:57" hidden="1" x14ac:dyDescent="0.45">
      <c r="A155" t="s">
        <v>499</v>
      </c>
      <c r="B155" t="s">
        <v>82</v>
      </c>
      <c r="C155" t="s">
        <v>413</v>
      </c>
      <c r="D155" t="s">
        <v>84</v>
      </c>
      <c r="E155" s="2" t="str">
        <f>HYPERLINK("capsilon://?command=openfolder&amp;siteaddress=FAM.docvelocity-na8.net&amp;folderid=FX659BD966-014C-CB05-4F15-EC5566296190","FX22034014")</f>
        <v>FX22034014</v>
      </c>
      <c r="F155" t="s">
        <v>19</v>
      </c>
      <c r="G155" t="s">
        <v>19</v>
      </c>
      <c r="H155" t="s">
        <v>85</v>
      </c>
      <c r="I155" t="s">
        <v>500</v>
      </c>
      <c r="J155">
        <v>0</v>
      </c>
      <c r="K155" t="s">
        <v>87</v>
      </c>
      <c r="L155" t="s">
        <v>88</v>
      </c>
      <c r="M155" t="s">
        <v>89</v>
      </c>
      <c r="N155">
        <v>2</v>
      </c>
      <c r="O155" s="1">
        <v>44684.418182870373</v>
      </c>
      <c r="P155" s="1">
        <v>44684.421875</v>
      </c>
      <c r="Q155">
        <v>225</v>
      </c>
      <c r="R155">
        <v>94</v>
      </c>
      <c r="S155" t="b">
        <v>0</v>
      </c>
      <c r="T155" t="s">
        <v>90</v>
      </c>
      <c r="U155" t="b">
        <v>0</v>
      </c>
      <c r="V155" t="s">
        <v>131</v>
      </c>
      <c r="W155" s="1">
        <v>44684.421238425923</v>
      </c>
      <c r="X155">
        <v>55</v>
      </c>
      <c r="Y155">
        <v>0</v>
      </c>
      <c r="Z155">
        <v>0</v>
      </c>
      <c r="AA155">
        <v>0</v>
      </c>
      <c r="AB155">
        <v>52</v>
      </c>
      <c r="AC155">
        <v>0</v>
      </c>
      <c r="AD155">
        <v>0</v>
      </c>
      <c r="AE155">
        <v>0</v>
      </c>
      <c r="AF155">
        <v>0</v>
      </c>
      <c r="AG155">
        <v>0</v>
      </c>
      <c r="AH155" t="s">
        <v>106</v>
      </c>
      <c r="AI155" s="1">
        <v>44684.421875</v>
      </c>
      <c r="AJ155">
        <v>39</v>
      </c>
      <c r="AK155">
        <v>0</v>
      </c>
      <c r="AL155">
        <v>0</v>
      </c>
      <c r="AM155">
        <v>0</v>
      </c>
      <c r="AN155">
        <v>52</v>
      </c>
      <c r="AO155">
        <v>0</v>
      </c>
      <c r="AP155">
        <v>0</v>
      </c>
      <c r="AQ155">
        <v>0</v>
      </c>
      <c r="AR155">
        <v>0</v>
      </c>
      <c r="AS155">
        <v>0</v>
      </c>
      <c r="AT155" t="s">
        <v>90</v>
      </c>
      <c r="AU155" t="s">
        <v>90</v>
      </c>
      <c r="AV155" t="s">
        <v>90</v>
      </c>
      <c r="AW155" t="s">
        <v>90</v>
      </c>
      <c r="AX155" t="s">
        <v>90</v>
      </c>
      <c r="AY155" t="s">
        <v>90</v>
      </c>
      <c r="AZ155" t="s">
        <v>90</v>
      </c>
      <c r="BA155" t="s">
        <v>90</v>
      </c>
      <c r="BB155" t="s">
        <v>90</v>
      </c>
      <c r="BC155" t="s">
        <v>90</v>
      </c>
      <c r="BD155" t="s">
        <v>90</v>
      </c>
      <c r="BE155" t="s">
        <v>90</v>
      </c>
    </row>
    <row r="156" spans="1:57" hidden="1" x14ac:dyDescent="0.45">
      <c r="A156" t="s">
        <v>501</v>
      </c>
      <c r="B156" t="s">
        <v>82</v>
      </c>
      <c r="C156" t="s">
        <v>502</v>
      </c>
      <c r="D156" t="s">
        <v>84</v>
      </c>
      <c r="E156" s="2" t="str">
        <f>HYPERLINK("capsilon://?command=openfolder&amp;siteaddress=FAM.docvelocity-na8.net&amp;folderid=FXFFEDFE67-B4F5-A60A-0119-00AB35482D31","FX22055503")</f>
        <v>FX22055503</v>
      </c>
      <c r="F156" t="s">
        <v>19</v>
      </c>
      <c r="G156" t="s">
        <v>19</v>
      </c>
      <c r="H156" t="s">
        <v>85</v>
      </c>
      <c r="I156" t="s">
        <v>503</v>
      </c>
      <c r="J156">
        <v>265</v>
      </c>
      <c r="K156" t="s">
        <v>87</v>
      </c>
      <c r="L156" t="s">
        <v>88</v>
      </c>
      <c r="M156" t="s">
        <v>89</v>
      </c>
      <c r="N156">
        <v>2</v>
      </c>
      <c r="O156" s="1">
        <v>44698.602951388886</v>
      </c>
      <c r="P156" s="1">
        <v>44698.650949074072</v>
      </c>
      <c r="Q156">
        <v>2517</v>
      </c>
      <c r="R156">
        <v>1630</v>
      </c>
      <c r="S156" t="b">
        <v>0</v>
      </c>
      <c r="T156" t="s">
        <v>90</v>
      </c>
      <c r="U156" t="b">
        <v>0</v>
      </c>
      <c r="V156" t="s">
        <v>141</v>
      </c>
      <c r="W156" s="1">
        <v>44698.634548611109</v>
      </c>
      <c r="X156">
        <v>542</v>
      </c>
      <c r="Y156">
        <v>236</v>
      </c>
      <c r="Z156">
        <v>0</v>
      </c>
      <c r="AA156">
        <v>236</v>
      </c>
      <c r="AB156">
        <v>0</v>
      </c>
      <c r="AC156">
        <v>18</v>
      </c>
      <c r="AD156">
        <v>29</v>
      </c>
      <c r="AE156">
        <v>0</v>
      </c>
      <c r="AF156">
        <v>0</v>
      </c>
      <c r="AG156">
        <v>0</v>
      </c>
      <c r="AH156" t="s">
        <v>92</v>
      </c>
      <c r="AI156" s="1">
        <v>44698.650949074072</v>
      </c>
      <c r="AJ156">
        <v>1080</v>
      </c>
      <c r="AK156">
        <v>2</v>
      </c>
      <c r="AL156">
        <v>0</v>
      </c>
      <c r="AM156">
        <v>2</v>
      </c>
      <c r="AN156">
        <v>0</v>
      </c>
      <c r="AO156">
        <v>2</v>
      </c>
      <c r="AP156">
        <v>27</v>
      </c>
      <c r="AQ156">
        <v>0</v>
      </c>
      <c r="AR156">
        <v>0</v>
      </c>
      <c r="AS156">
        <v>0</v>
      </c>
      <c r="AT156" t="s">
        <v>90</v>
      </c>
      <c r="AU156" t="s">
        <v>90</v>
      </c>
      <c r="AV156" t="s">
        <v>90</v>
      </c>
      <c r="AW156" t="s">
        <v>90</v>
      </c>
      <c r="AX156" t="s">
        <v>90</v>
      </c>
      <c r="AY156" t="s">
        <v>90</v>
      </c>
      <c r="AZ156" t="s">
        <v>90</v>
      </c>
      <c r="BA156" t="s">
        <v>90</v>
      </c>
      <c r="BB156" t="s">
        <v>90</v>
      </c>
      <c r="BC156" t="s">
        <v>90</v>
      </c>
      <c r="BD156" t="s">
        <v>90</v>
      </c>
      <c r="BE156" t="s">
        <v>90</v>
      </c>
    </row>
    <row r="157" spans="1:57" hidden="1" x14ac:dyDescent="0.45">
      <c r="A157" t="s">
        <v>504</v>
      </c>
      <c r="B157" t="s">
        <v>82</v>
      </c>
      <c r="C157" t="s">
        <v>505</v>
      </c>
      <c r="D157" t="s">
        <v>84</v>
      </c>
      <c r="E157" s="2" t="str">
        <f>HYPERLINK("capsilon://?command=openfolder&amp;siteaddress=FAM.docvelocity-na8.net&amp;folderid=FXE885B13D-909C-A9A5-7919-651A0CE90AA1","FX22052933")</f>
        <v>FX22052933</v>
      </c>
      <c r="F157" t="s">
        <v>19</v>
      </c>
      <c r="G157" t="s">
        <v>19</v>
      </c>
      <c r="H157" t="s">
        <v>85</v>
      </c>
      <c r="I157" t="s">
        <v>506</v>
      </c>
      <c r="J157">
        <v>342</v>
      </c>
      <c r="K157" t="s">
        <v>87</v>
      </c>
      <c r="L157" t="s">
        <v>88</v>
      </c>
      <c r="M157" t="s">
        <v>89</v>
      </c>
      <c r="N157">
        <v>2</v>
      </c>
      <c r="O157" s="1">
        <v>44698.63076388889</v>
      </c>
      <c r="P157" s="1">
        <v>44698.669374999998</v>
      </c>
      <c r="Q157">
        <v>1449</v>
      </c>
      <c r="R157">
        <v>1887</v>
      </c>
      <c r="S157" t="b">
        <v>0</v>
      </c>
      <c r="T157" t="s">
        <v>90</v>
      </c>
      <c r="U157" t="b">
        <v>0</v>
      </c>
      <c r="V157" t="s">
        <v>141</v>
      </c>
      <c r="W157" s="1">
        <v>44698.640763888892</v>
      </c>
      <c r="X157">
        <v>536</v>
      </c>
      <c r="Y157">
        <v>227</v>
      </c>
      <c r="Z157">
        <v>0</v>
      </c>
      <c r="AA157">
        <v>227</v>
      </c>
      <c r="AB157">
        <v>62</v>
      </c>
      <c r="AC157">
        <v>7</v>
      </c>
      <c r="AD157">
        <v>115</v>
      </c>
      <c r="AE157">
        <v>0</v>
      </c>
      <c r="AF157">
        <v>0</v>
      </c>
      <c r="AG157">
        <v>0</v>
      </c>
      <c r="AH157" t="s">
        <v>92</v>
      </c>
      <c r="AI157" s="1">
        <v>44698.669374999998</v>
      </c>
      <c r="AJ157">
        <v>1341</v>
      </c>
      <c r="AK157">
        <v>0</v>
      </c>
      <c r="AL157">
        <v>0</v>
      </c>
      <c r="AM157">
        <v>0</v>
      </c>
      <c r="AN157">
        <v>62</v>
      </c>
      <c r="AO157">
        <v>0</v>
      </c>
      <c r="AP157">
        <v>115</v>
      </c>
      <c r="AQ157">
        <v>0</v>
      </c>
      <c r="AR157">
        <v>0</v>
      </c>
      <c r="AS157">
        <v>0</v>
      </c>
      <c r="AT157" t="s">
        <v>90</v>
      </c>
      <c r="AU157" t="s">
        <v>90</v>
      </c>
      <c r="AV157" t="s">
        <v>90</v>
      </c>
      <c r="AW157" t="s">
        <v>90</v>
      </c>
      <c r="AX157" t="s">
        <v>90</v>
      </c>
      <c r="AY157" t="s">
        <v>90</v>
      </c>
      <c r="AZ157" t="s">
        <v>90</v>
      </c>
      <c r="BA157" t="s">
        <v>90</v>
      </c>
      <c r="BB157" t="s">
        <v>90</v>
      </c>
      <c r="BC157" t="s">
        <v>90</v>
      </c>
      <c r="BD157" t="s">
        <v>90</v>
      </c>
      <c r="BE157" t="s">
        <v>90</v>
      </c>
    </row>
    <row r="158" spans="1:57" hidden="1" x14ac:dyDescent="0.45">
      <c r="A158" t="s">
        <v>507</v>
      </c>
      <c r="B158" t="s">
        <v>82</v>
      </c>
      <c r="C158" t="s">
        <v>508</v>
      </c>
      <c r="D158" t="s">
        <v>84</v>
      </c>
      <c r="E158" s="2" t="str">
        <f>HYPERLINK("capsilon://?command=openfolder&amp;siteaddress=FAM.docvelocity-na8.net&amp;folderid=FX3B6F7918-940F-E545-6131-60DB3D29364F","FX22055845")</f>
        <v>FX22055845</v>
      </c>
      <c r="F158" t="s">
        <v>19</v>
      </c>
      <c r="G158" t="s">
        <v>19</v>
      </c>
      <c r="H158" t="s">
        <v>85</v>
      </c>
      <c r="I158" t="s">
        <v>509</v>
      </c>
      <c r="J158">
        <v>432</v>
      </c>
      <c r="K158" t="s">
        <v>87</v>
      </c>
      <c r="L158" t="s">
        <v>88</v>
      </c>
      <c r="M158" t="s">
        <v>89</v>
      </c>
      <c r="N158">
        <v>2</v>
      </c>
      <c r="O158" s="1">
        <v>44698.687974537039</v>
      </c>
      <c r="P158" s="1">
        <v>44698.709409722222</v>
      </c>
      <c r="Q158">
        <v>670</v>
      </c>
      <c r="R158">
        <v>1182</v>
      </c>
      <c r="S158" t="b">
        <v>0</v>
      </c>
      <c r="T158" t="s">
        <v>90</v>
      </c>
      <c r="U158" t="b">
        <v>0</v>
      </c>
      <c r="V158" t="s">
        <v>163</v>
      </c>
      <c r="W158" s="1">
        <v>44698.700856481482</v>
      </c>
      <c r="X158">
        <v>733</v>
      </c>
      <c r="Y158">
        <v>196</v>
      </c>
      <c r="Z158">
        <v>0</v>
      </c>
      <c r="AA158">
        <v>196</v>
      </c>
      <c r="AB158">
        <v>392</v>
      </c>
      <c r="AC158">
        <v>12</v>
      </c>
      <c r="AD158">
        <v>236</v>
      </c>
      <c r="AE158">
        <v>0</v>
      </c>
      <c r="AF158">
        <v>0</v>
      </c>
      <c r="AG158">
        <v>0</v>
      </c>
      <c r="AH158" t="s">
        <v>146</v>
      </c>
      <c r="AI158" s="1">
        <v>44698.709409722222</v>
      </c>
      <c r="AJ158">
        <v>449</v>
      </c>
      <c r="AK158">
        <v>0</v>
      </c>
      <c r="AL158">
        <v>0</v>
      </c>
      <c r="AM158">
        <v>0</v>
      </c>
      <c r="AN158">
        <v>196</v>
      </c>
      <c r="AO158">
        <v>0</v>
      </c>
      <c r="AP158">
        <v>236</v>
      </c>
      <c r="AQ158">
        <v>0</v>
      </c>
      <c r="AR158">
        <v>0</v>
      </c>
      <c r="AS158">
        <v>0</v>
      </c>
      <c r="AT158" t="s">
        <v>90</v>
      </c>
      <c r="AU158" t="s">
        <v>90</v>
      </c>
      <c r="AV158" t="s">
        <v>90</v>
      </c>
      <c r="AW158" t="s">
        <v>90</v>
      </c>
      <c r="AX158" t="s">
        <v>90</v>
      </c>
      <c r="AY158" t="s">
        <v>90</v>
      </c>
      <c r="AZ158" t="s">
        <v>90</v>
      </c>
      <c r="BA158" t="s">
        <v>90</v>
      </c>
      <c r="BB158" t="s">
        <v>90</v>
      </c>
      <c r="BC158" t="s">
        <v>90</v>
      </c>
      <c r="BD158" t="s">
        <v>90</v>
      </c>
      <c r="BE158" t="s">
        <v>90</v>
      </c>
    </row>
    <row r="159" spans="1:57" hidden="1" x14ac:dyDescent="0.45">
      <c r="A159" t="s">
        <v>510</v>
      </c>
      <c r="B159" t="s">
        <v>82</v>
      </c>
      <c r="C159" t="s">
        <v>511</v>
      </c>
      <c r="D159" t="s">
        <v>84</v>
      </c>
      <c r="E159" s="2" t="str">
        <f>HYPERLINK("capsilon://?command=openfolder&amp;siteaddress=FAM.docvelocity-na8.net&amp;folderid=FXC7093C99-E418-319F-1C64-319BA484A457","FX21128062")</f>
        <v>FX21128062</v>
      </c>
      <c r="F159" t="s">
        <v>19</v>
      </c>
      <c r="G159" t="s">
        <v>19</v>
      </c>
      <c r="H159" t="s">
        <v>85</v>
      </c>
      <c r="I159" t="s">
        <v>512</v>
      </c>
      <c r="J159">
        <v>194</v>
      </c>
      <c r="K159" t="s">
        <v>87</v>
      </c>
      <c r="L159" t="s">
        <v>88</v>
      </c>
      <c r="M159" t="s">
        <v>89</v>
      </c>
      <c r="N159">
        <v>2</v>
      </c>
      <c r="O159" s="1">
        <v>44698.688576388886</v>
      </c>
      <c r="P159" s="1">
        <v>44698.715798611112</v>
      </c>
      <c r="Q159">
        <v>1427</v>
      </c>
      <c r="R159">
        <v>925</v>
      </c>
      <c r="S159" t="b">
        <v>0</v>
      </c>
      <c r="T159" t="s">
        <v>90</v>
      </c>
      <c r="U159" t="b">
        <v>0</v>
      </c>
      <c r="V159" t="s">
        <v>163</v>
      </c>
      <c r="W159" s="1">
        <v>44698.70511574074</v>
      </c>
      <c r="X159">
        <v>367</v>
      </c>
      <c r="Y159">
        <v>170</v>
      </c>
      <c r="Z159">
        <v>0</v>
      </c>
      <c r="AA159">
        <v>170</v>
      </c>
      <c r="AB159">
        <v>0</v>
      </c>
      <c r="AC159">
        <v>4</v>
      </c>
      <c r="AD159">
        <v>24</v>
      </c>
      <c r="AE159">
        <v>0</v>
      </c>
      <c r="AF159">
        <v>0</v>
      </c>
      <c r="AG159">
        <v>0</v>
      </c>
      <c r="AH159" t="s">
        <v>146</v>
      </c>
      <c r="AI159" s="1">
        <v>44698.715798611112</v>
      </c>
      <c r="AJ159">
        <v>551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24</v>
      </c>
      <c r="AQ159">
        <v>0</v>
      </c>
      <c r="AR159">
        <v>0</v>
      </c>
      <c r="AS159">
        <v>0</v>
      </c>
      <c r="AT159" t="s">
        <v>90</v>
      </c>
      <c r="AU159" t="s">
        <v>90</v>
      </c>
      <c r="AV159" t="s">
        <v>90</v>
      </c>
      <c r="AW159" t="s">
        <v>90</v>
      </c>
      <c r="AX159" t="s">
        <v>90</v>
      </c>
      <c r="AY159" t="s">
        <v>90</v>
      </c>
      <c r="AZ159" t="s">
        <v>90</v>
      </c>
      <c r="BA159" t="s">
        <v>90</v>
      </c>
      <c r="BB159" t="s">
        <v>90</v>
      </c>
      <c r="BC159" t="s">
        <v>90</v>
      </c>
      <c r="BD159" t="s">
        <v>90</v>
      </c>
      <c r="BE159" t="s">
        <v>90</v>
      </c>
    </row>
    <row r="160" spans="1:57" hidden="1" x14ac:dyDescent="0.45">
      <c r="A160" t="s">
        <v>513</v>
      </c>
      <c r="B160" t="s">
        <v>82</v>
      </c>
      <c r="C160" t="s">
        <v>437</v>
      </c>
      <c r="D160" t="s">
        <v>84</v>
      </c>
      <c r="E160" s="2" t="str">
        <f>HYPERLINK("capsilon://?command=openfolder&amp;siteaddress=FAM.docvelocity-na8.net&amp;folderid=FX6B6F8B2C-C7DA-65E0-2A78-E66F55E489AF","FX22055147")</f>
        <v>FX22055147</v>
      </c>
      <c r="F160" t="s">
        <v>19</v>
      </c>
      <c r="G160" t="s">
        <v>19</v>
      </c>
      <c r="H160" t="s">
        <v>85</v>
      </c>
      <c r="I160" t="s">
        <v>514</v>
      </c>
      <c r="J160">
        <v>0</v>
      </c>
      <c r="K160" t="s">
        <v>87</v>
      </c>
      <c r="L160" t="s">
        <v>88</v>
      </c>
      <c r="M160" t="s">
        <v>89</v>
      </c>
      <c r="N160">
        <v>2</v>
      </c>
      <c r="O160" s="1">
        <v>44698.775405092594</v>
      </c>
      <c r="P160" s="1">
        <v>44698.792974537035</v>
      </c>
      <c r="Q160">
        <v>1366</v>
      </c>
      <c r="R160">
        <v>152</v>
      </c>
      <c r="S160" t="b">
        <v>0</v>
      </c>
      <c r="T160" t="s">
        <v>90</v>
      </c>
      <c r="U160" t="b">
        <v>0</v>
      </c>
      <c r="V160" t="s">
        <v>163</v>
      </c>
      <c r="W160" s="1">
        <v>44698.786851851852</v>
      </c>
      <c r="X160">
        <v>111</v>
      </c>
      <c r="Y160">
        <v>9</v>
      </c>
      <c r="Z160">
        <v>0</v>
      </c>
      <c r="AA160">
        <v>9</v>
      </c>
      <c r="AB160">
        <v>0</v>
      </c>
      <c r="AC160">
        <v>2</v>
      </c>
      <c r="AD160">
        <v>-9</v>
      </c>
      <c r="AE160">
        <v>0</v>
      </c>
      <c r="AF160">
        <v>0</v>
      </c>
      <c r="AG160">
        <v>0</v>
      </c>
      <c r="AH160" t="s">
        <v>146</v>
      </c>
      <c r="AI160" s="1">
        <v>44698.792974537035</v>
      </c>
      <c r="AJ160">
        <v>41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-9</v>
      </c>
      <c r="AQ160">
        <v>0</v>
      </c>
      <c r="AR160">
        <v>0</v>
      </c>
      <c r="AS160">
        <v>0</v>
      </c>
      <c r="AT160" t="s">
        <v>90</v>
      </c>
      <c r="AU160" t="s">
        <v>90</v>
      </c>
      <c r="AV160" t="s">
        <v>90</v>
      </c>
      <c r="AW160" t="s">
        <v>90</v>
      </c>
      <c r="AX160" t="s">
        <v>90</v>
      </c>
      <c r="AY160" t="s">
        <v>90</v>
      </c>
      <c r="AZ160" t="s">
        <v>90</v>
      </c>
      <c r="BA160" t="s">
        <v>90</v>
      </c>
      <c r="BB160" t="s">
        <v>90</v>
      </c>
      <c r="BC160" t="s">
        <v>90</v>
      </c>
      <c r="BD160" t="s">
        <v>90</v>
      </c>
      <c r="BE160" t="s">
        <v>90</v>
      </c>
    </row>
    <row r="161" spans="1:57" hidden="1" x14ac:dyDescent="0.45">
      <c r="A161" t="s">
        <v>515</v>
      </c>
      <c r="B161" t="s">
        <v>82</v>
      </c>
      <c r="C161" t="s">
        <v>516</v>
      </c>
      <c r="D161" t="s">
        <v>84</v>
      </c>
      <c r="E161" s="2" t="str">
        <f>HYPERLINK("capsilon://?command=openfolder&amp;siteaddress=FAM.docvelocity-na8.net&amp;folderid=FXFDF735F5-82FD-68D0-4813-2B6BAEAA2C67","FX22048483")</f>
        <v>FX22048483</v>
      </c>
      <c r="F161" t="s">
        <v>19</v>
      </c>
      <c r="G161" t="s">
        <v>19</v>
      </c>
      <c r="H161" t="s">
        <v>85</v>
      </c>
      <c r="I161" t="s">
        <v>517</v>
      </c>
      <c r="J161">
        <v>549</v>
      </c>
      <c r="K161" t="s">
        <v>87</v>
      </c>
      <c r="L161" t="s">
        <v>88</v>
      </c>
      <c r="M161" t="s">
        <v>89</v>
      </c>
      <c r="N161">
        <v>2</v>
      </c>
      <c r="O161" s="1">
        <v>44684.429224537038</v>
      </c>
      <c r="P161" s="1">
        <v>44684.467210648145</v>
      </c>
      <c r="Q161">
        <v>464</v>
      </c>
      <c r="R161">
        <v>2818</v>
      </c>
      <c r="S161" t="b">
        <v>0</v>
      </c>
      <c r="T161" t="s">
        <v>90</v>
      </c>
      <c r="U161" t="b">
        <v>0</v>
      </c>
      <c r="V161" t="s">
        <v>131</v>
      </c>
      <c r="W161" s="1">
        <v>44684.457060185188</v>
      </c>
      <c r="X161">
        <v>1942</v>
      </c>
      <c r="Y161">
        <v>360</v>
      </c>
      <c r="Z161">
        <v>0</v>
      </c>
      <c r="AA161">
        <v>360</v>
      </c>
      <c r="AB161">
        <v>124</v>
      </c>
      <c r="AC161">
        <v>11</v>
      </c>
      <c r="AD161">
        <v>189</v>
      </c>
      <c r="AE161">
        <v>0</v>
      </c>
      <c r="AF161">
        <v>0</v>
      </c>
      <c r="AG161">
        <v>0</v>
      </c>
      <c r="AH161" t="s">
        <v>120</v>
      </c>
      <c r="AI161" s="1">
        <v>44684.467210648145</v>
      </c>
      <c r="AJ161">
        <v>876</v>
      </c>
      <c r="AK161">
        <v>2</v>
      </c>
      <c r="AL161">
        <v>0</v>
      </c>
      <c r="AM161">
        <v>2</v>
      </c>
      <c r="AN161">
        <v>124</v>
      </c>
      <c r="AO161">
        <v>2</v>
      </c>
      <c r="AP161">
        <v>187</v>
      </c>
      <c r="AQ161">
        <v>0</v>
      </c>
      <c r="AR161">
        <v>0</v>
      </c>
      <c r="AS161">
        <v>0</v>
      </c>
      <c r="AT161" t="s">
        <v>90</v>
      </c>
      <c r="AU161" t="s">
        <v>90</v>
      </c>
      <c r="AV161" t="s">
        <v>90</v>
      </c>
      <c r="AW161" t="s">
        <v>90</v>
      </c>
      <c r="AX161" t="s">
        <v>90</v>
      </c>
      <c r="AY161" t="s">
        <v>90</v>
      </c>
      <c r="AZ161" t="s">
        <v>90</v>
      </c>
      <c r="BA161" t="s">
        <v>90</v>
      </c>
      <c r="BB161" t="s">
        <v>90</v>
      </c>
      <c r="BC161" t="s">
        <v>90</v>
      </c>
      <c r="BD161" t="s">
        <v>90</v>
      </c>
      <c r="BE161" t="s">
        <v>90</v>
      </c>
    </row>
    <row r="162" spans="1:57" hidden="1" x14ac:dyDescent="0.45">
      <c r="A162" t="s">
        <v>518</v>
      </c>
      <c r="B162" t="s">
        <v>82</v>
      </c>
      <c r="C162" t="s">
        <v>511</v>
      </c>
      <c r="D162" t="s">
        <v>84</v>
      </c>
      <c r="E162" s="2" t="str">
        <f>HYPERLINK("capsilon://?command=openfolder&amp;siteaddress=FAM.docvelocity-na8.net&amp;folderid=FXC7093C99-E418-319F-1C64-319BA484A457","FX21128062")</f>
        <v>FX21128062</v>
      </c>
      <c r="F162" t="s">
        <v>19</v>
      </c>
      <c r="G162" t="s">
        <v>19</v>
      </c>
      <c r="H162" t="s">
        <v>85</v>
      </c>
      <c r="I162" t="s">
        <v>519</v>
      </c>
      <c r="J162">
        <v>118</v>
      </c>
      <c r="K162" t="s">
        <v>87</v>
      </c>
      <c r="L162" t="s">
        <v>88</v>
      </c>
      <c r="M162" t="s">
        <v>89</v>
      </c>
      <c r="N162">
        <v>2</v>
      </c>
      <c r="O162" s="1">
        <v>44699.320636574077</v>
      </c>
      <c r="P162" s="1">
        <v>44699.371493055558</v>
      </c>
      <c r="Q162">
        <v>2802</v>
      </c>
      <c r="R162">
        <v>1592</v>
      </c>
      <c r="S162" t="b">
        <v>0</v>
      </c>
      <c r="T162" t="s">
        <v>90</v>
      </c>
      <c r="U162" t="b">
        <v>0</v>
      </c>
      <c r="V162" t="s">
        <v>267</v>
      </c>
      <c r="W162" s="1">
        <v>44699.358715277776</v>
      </c>
      <c r="X162">
        <v>507</v>
      </c>
      <c r="Y162">
        <v>108</v>
      </c>
      <c r="Z162">
        <v>0</v>
      </c>
      <c r="AA162">
        <v>108</v>
      </c>
      <c r="AB162">
        <v>0</v>
      </c>
      <c r="AC162">
        <v>0</v>
      </c>
      <c r="AD162">
        <v>10</v>
      </c>
      <c r="AE162">
        <v>0</v>
      </c>
      <c r="AF162">
        <v>0</v>
      </c>
      <c r="AG162">
        <v>0</v>
      </c>
      <c r="AH162" t="s">
        <v>120</v>
      </c>
      <c r="AI162" s="1">
        <v>44699.371493055558</v>
      </c>
      <c r="AJ162">
        <v>664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10</v>
      </c>
      <c r="AQ162">
        <v>0</v>
      </c>
      <c r="AR162">
        <v>0</v>
      </c>
      <c r="AS162">
        <v>0</v>
      </c>
      <c r="AT162" t="s">
        <v>90</v>
      </c>
      <c r="AU162" t="s">
        <v>90</v>
      </c>
      <c r="AV162" t="s">
        <v>90</v>
      </c>
      <c r="AW162" t="s">
        <v>90</v>
      </c>
      <c r="AX162" t="s">
        <v>90</v>
      </c>
      <c r="AY162" t="s">
        <v>90</v>
      </c>
      <c r="AZ162" t="s">
        <v>90</v>
      </c>
      <c r="BA162" t="s">
        <v>90</v>
      </c>
      <c r="BB162" t="s">
        <v>90</v>
      </c>
      <c r="BC162" t="s">
        <v>90</v>
      </c>
      <c r="BD162" t="s">
        <v>90</v>
      </c>
      <c r="BE162" t="s">
        <v>90</v>
      </c>
    </row>
    <row r="163" spans="1:57" hidden="1" x14ac:dyDescent="0.45">
      <c r="A163" t="s">
        <v>520</v>
      </c>
      <c r="B163" t="s">
        <v>82</v>
      </c>
      <c r="C163" t="s">
        <v>466</v>
      </c>
      <c r="D163" t="s">
        <v>84</v>
      </c>
      <c r="E163" s="2" t="str">
        <f>HYPERLINK("capsilon://?command=openfolder&amp;siteaddress=FAM.docvelocity-na8.net&amp;folderid=FX4F34F5FF-7385-AA84-7212-566D733129BD","FX22055269")</f>
        <v>FX22055269</v>
      </c>
      <c r="F163" t="s">
        <v>19</v>
      </c>
      <c r="G163" t="s">
        <v>19</v>
      </c>
      <c r="H163" t="s">
        <v>85</v>
      </c>
      <c r="I163" t="s">
        <v>521</v>
      </c>
      <c r="J163">
        <v>28</v>
      </c>
      <c r="K163" t="s">
        <v>87</v>
      </c>
      <c r="L163" t="s">
        <v>88</v>
      </c>
      <c r="M163" t="s">
        <v>89</v>
      </c>
      <c r="N163">
        <v>2</v>
      </c>
      <c r="O163" s="1">
        <v>44699.326469907406</v>
      </c>
      <c r="P163" s="1">
        <v>44699.373356481483</v>
      </c>
      <c r="Q163">
        <v>3274</v>
      </c>
      <c r="R163">
        <v>777</v>
      </c>
      <c r="S163" t="b">
        <v>0</v>
      </c>
      <c r="T163" t="s">
        <v>90</v>
      </c>
      <c r="U163" t="b">
        <v>0</v>
      </c>
      <c r="V163" t="s">
        <v>267</v>
      </c>
      <c r="W163" s="1">
        <v>44699.36273148148</v>
      </c>
      <c r="X163">
        <v>346</v>
      </c>
      <c r="Y163">
        <v>21</v>
      </c>
      <c r="Z163">
        <v>0</v>
      </c>
      <c r="AA163">
        <v>21</v>
      </c>
      <c r="AB163">
        <v>0</v>
      </c>
      <c r="AC163">
        <v>1</v>
      </c>
      <c r="AD163">
        <v>7</v>
      </c>
      <c r="AE163">
        <v>0</v>
      </c>
      <c r="AF163">
        <v>0</v>
      </c>
      <c r="AG163">
        <v>0</v>
      </c>
      <c r="AH163" t="s">
        <v>522</v>
      </c>
      <c r="AI163" s="1">
        <v>44699.373356481483</v>
      </c>
      <c r="AJ163">
        <v>119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7</v>
      </c>
      <c r="AQ163">
        <v>0</v>
      </c>
      <c r="AR163">
        <v>0</v>
      </c>
      <c r="AS163">
        <v>0</v>
      </c>
      <c r="AT163" t="s">
        <v>90</v>
      </c>
      <c r="AU163" t="s">
        <v>90</v>
      </c>
      <c r="AV163" t="s">
        <v>90</v>
      </c>
      <c r="AW163" t="s">
        <v>90</v>
      </c>
      <c r="AX163" t="s">
        <v>90</v>
      </c>
      <c r="AY163" t="s">
        <v>90</v>
      </c>
      <c r="AZ163" t="s">
        <v>90</v>
      </c>
      <c r="BA163" t="s">
        <v>90</v>
      </c>
      <c r="BB163" t="s">
        <v>90</v>
      </c>
      <c r="BC163" t="s">
        <v>90</v>
      </c>
      <c r="BD163" t="s">
        <v>90</v>
      </c>
      <c r="BE163" t="s">
        <v>90</v>
      </c>
    </row>
    <row r="164" spans="1:57" hidden="1" x14ac:dyDescent="0.45">
      <c r="A164" t="s">
        <v>523</v>
      </c>
      <c r="B164" t="s">
        <v>82</v>
      </c>
      <c r="C164" t="s">
        <v>143</v>
      </c>
      <c r="D164" t="s">
        <v>84</v>
      </c>
      <c r="E164" s="2" t="str">
        <f>HYPERLINK("capsilon://?command=openfolder&amp;siteaddress=FAM.docvelocity-na8.net&amp;folderid=FX76987148-8F7E-99B7-F0D8-5DE2F57D6137","FX220311902")</f>
        <v>FX220311902</v>
      </c>
      <c r="F164" t="s">
        <v>19</v>
      </c>
      <c r="G164" t="s">
        <v>19</v>
      </c>
      <c r="H164" t="s">
        <v>85</v>
      </c>
      <c r="I164" t="s">
        <v>524</v>
      </c>
      <c r="J164">
        <v>56</v>
      </c>
      <c r="K164" t="s">
        <v>87</v>
      </c>
      <c r="L164" t="s">
        <v>88</v>
      </c>
      <c r="M164" t="s">
        <v>89</v>
      </c>
      <c r="N164">
        <v>2</v>
      </c>
      <c r="O164" s="1">
        <v>44699.329548611109</v>
      </c>
      <c r="P164" s="1">
        <v>44699.377337962964</v>
      </c>
      <c r="Q164">
        <v>3689</v>
      </c>
      <c r="R164">
        <v>440</v>
      </c>
      <c r="S164" t="b">
        <v>0</v>
      </c>
      <c r="T164" t="s">
        <v>90</v>
      </c>
      <c r="U164" t="b">
        <v>0</v>
      </c>
      <c r="V164" t="s">
        <v>150</v>
      </c>
      <c r="W164" s="1">
        <v>44699.375451388885</v>
      </c>
      <c r="X164">
        <v>253</v>
      </c>
      <c r="Y164">
        <v>51</v>
      </c>
      <c r="Z164">
        <v>0</v>
      </c>
      <c r="AA164">
        <v>51</v>
      </c>
      <c r="AB164">
        <v>0</v>
      </c>
      <c r="AC164">
        <v>5</v>
      </c>
      <c r="AD164">
        <v>5</v>
      </c>
      <c r="AE164">
        <v>0</v>
      </c>
      <c r="AF164">
        <v>0</v>
      </c>
      <c r="AG164">
        <v>0</v>
      </c>
      <c r="AH164" t="s">
        <v>522</v>
      </c>
      <c r="AI164" s="1">
        <v>44699.377337962964</v>
      </c>
      <c r="AJ164">
        <v>154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5</v>
      </c>
      <c r="AQ164">
        <v>0</v>
      </c>
      <c r="AR164">
        <v>0</v>
      </c>
      <c r="AS164">
        <v>0</v>
      </c>
      <c r="AT164" t="s">
        <v>90</v>
      </c>
      <c r="AU164" t="s">
        <v>90</v>
      </c>
      <c r="AV164" t="s">
        <v>90</v>
      </c>
      <c r="AW164" t="s">
        <v>90</v>
      </c>
      <c r="AX164" t="s">
        <v>90</v>
      </c>
      <c r="AY164" t="s">
        <v>90</v>
      </c>
      <c r="AZ164" t="s">
        <v>90</v>
      </c>
      <c r="BA164" t="s">
        <v>90</v>
      </c>
      <c r="BB164" t="s">
        <v>90</v>
      </c>
      <c r="BC164" t="s">
        <v>90</v>
      </c>
      <c r="BD164" t="s">
        <v>90</v>
      </c>
      <c r="BE164" t="s">
        <v>90</v>
      </c>
    </row>
    <row r="165" spans="1:57" hidden="1" x14ac:dyDescent="0.45">
      <c r="A165" t="s">
        <v>525</v>
      </c>
      <c r="B165" t="s">
        <v>82</v>
      </c>
      <c r="C165" t="s">
        <v>526</v>
      </c>
      <c r="D165" t="s">
        <v>84</v>
      </c>
      <c r="E165" s="2" t="str">
        <f>HYPERLINK("capsilon://?command=openfolder&amp;siteaddress=FAM.docvelocity-na8.net&amp;folderid=FX403929D8-D325-863A-072B-830FF09A0292","FX22055746")</f>
        <v>FX22055746</v>
      </c>
      <c r="F165" t="s">
        <v>19</v>
      </c>
      <c r="G165" t="s">
        <v>19</v>
      </c>
      <c r="H165" t="s">
        <v>85</v>
      </c>
      <c r="I165" t="s">
        <v>527</v>
      </c>
      <c r="J165">
        <v>190</v>
      </c>
      <c r="K165" t="s">
        <v>87</v>
      </c>
      <c r="L165" t="s">
        <v>88</v>
      </c>
      <c r="M165" t="s">
        <v>89</v>
      </c>
      <c r="N165">
        <v>2</v>
      </c>
      <c r="O165" s="1">
        <v>44699.361180555556</v>
      </c>
      <c r="P165" s="1">
        <v>44699.384236111109</v>
      </c>
      <c r="Q165">
        <v>1117</v>
      </c>
      <c r="R165">
        <v>875</v>
      </c>
      <c r="S165" t="b">
        <v>0</v>
      </c>
      <c r="T165" t="s">
        <v>90</v>
      </c>
      <c r="U165" t="b">
        <v>0</v>
      </c>
      <c r="V165" t="s">
        <v>109</v>
      </c>
      <c r="W165" s="1">
        <v>44699.380624999998</v>
      </c>
      <c r="X165">
        <v>568</v>
      </c>
      <c r="Y165">
        <v>173</v>
      </c>
      <c r="Z165">
        <v>0</v>
      </c>
      <c r="AA165">
        <v>173</v>
      </c>
      <c r="AB165">
        <v>0</v>
      </c>
      <c r="AC165">
        <v>10</v>
      </c>
      <c r="AD165">
        <v>17</v>
      </c>
      <c r="AE165">
        <v>0</v>
      </c>
      <c r="AF165">
        <v>0</v>
      </c>
      <c r="AG165">
        <v>0</v>
      </c>
      <c r="AH165" t="s">
        <v>522</v>
      </c>
      <c r="AI165" s="1">
        <v>44699.384236111109</v>
      </c>
      <c r="AJ165">
        <v>307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17</v>
      </c>
      <c r="AQ165">
        <v>0</v>
      </c>
      <c r="AR165">
        <v>0</v>
      </c>
      <c r="AS165">
        <v>0</v>
      </c>
      <c r="AT165" t="s">
        <v>90</v>
      </c>
      <c r="AU165" t="s">
        <v>90</v>
      </c>
      <c r="AV165" t="s">
        <v>90</v>
      </c>
      <c r="AW165" t="s">
        <v>90</v>
      </c>
      <c r="AX165" t="s">
        <v>90</v>
      </c>
      <c r="AY165" t="s">
        <v>90</v>
      </c>
      <c r="AZ165" t="s">
        <v>90</v>
      </c>
      <c r="BA165" t="s">
        <v>90</v>
      </c>
      <c r="BB165" t="s">
        <v>90</v>
      </c>
      <c r="BC165" t="s">
        <v>90</v>
      </c>
      <c r="BD165" t="s">
        <v>90</v>
      </c>
      <c r="BE165" t="s">
        <v>90</v>
      </c>
    </row>
    <row r="166" spans="1:57" hidden="1" x14ac:dyDescent="0.45">
      <c r="A166" t="s">
        <v>528</v>
      </c>
      <c r="B166" t="s">
        <v>82</v>
      </c>
      <c r="C166" t="s">
        <v>426</v>
      </c>
      <c r="D166" t="s">
        <v>84</v>
      </c>
      <c r="E166" s="2" t="str">
        <f>HYPERLINK("capsilon://?command=openfolder&amp;siteaddress=FAM.docvelocity-na8.net&amp;folderid=FXF6C8662E-B963-5D56-D6F3-AB0A3E3FE4B3","FX22054299")</f>
        <v>FX22054299</v>
      </c>
      <c r="F166" t="s">
        <v>19</v>
      </c>
      <c r="G166" t="s">
        <v>19</v>
      </c>
      <c r="H166" t="s">
        <v>85</v>
      </c>
      <c r="I166" t="s">
        <v>529</v>
      </c>
      <c r="J166">
        <v>128</v>
      </c>
      <c r="K166" t="s">
        <v>87</v>
      </c>
      <c r="L166" t="s">
        <v>88</v>
      </c>
      <c r="M166" t="s">
        <v>89</v>
      </c>
      <c r="N166">
        <v>1</v>
      </c>
      <c r="O166" s="1">
        <v>44699.36645833333</v>
      </c>
      <c r="P166" s="1">
        <v>44699.383946759262</v>
      </c>
      <c r="Q166">
        <v>833</v>
      </c>
      <c r="R166">
        <v>678</v>
      </c>
      <c r="S166" t="b">
        <v>0</v>
      </c>
      <c r="T166" t="s">
        <v>90</v>
      </c>
      <c r="U166" t="b">
        <v>0</v>
      </c>
      <c r="V166" t="s">
        <v>100</v>
      </c>
      <c r="W166" s="1">
        <v>44699.383946759262</v>
      </c>
      <c r="X166">
        <v>597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128</v>
      </c>
      <c r="AE166">
        <v>109</v>
      </c>
      <c r="AF166">
        <v>0</v>
      </c>
      <c r="AG166">
        <v>4</v>
      </c>
      <c r="AH166" t="s">
        <v>90</v>
      </c>
      <c r="AI166" t="s">
        <v>90</v>
      </c>
      <c r="AJ166" t="s">
        <v>90</v>
      </c>
      <c r="AK166" t="s">
        <v>90</v>
      </c>
      <c r="AL166" t="s">
        <v>90</v>
      </c>
      <c r="AM166" t="s">
        <v>90</v>
      </c>
      <c r="AN166" t="s">
        <v>90</v>
      </c>
      <c r="AO166" t="s">
        <v>90</v>
      </c>
      <c r="AP166" t="s">
        <v>90</v>
      </c>
      <c r="AQ166" t="s">
        <v>90</v>
      </c>
      <c r="AR166" t="s">
        <v>90</v>
      </c>
      <c r="AS166" t="s">
        <v>90</v>
      </c>
      <c r="AT166" t="s">
        <v>90</v>
      </c>
      <c r="AU166" t="s">
        <v>90</v>
      </c>
      <c r="AV166" t="s">
        <v>90</v>
      </c>
      <c r="AW166" t="s">
        <v>90</v>
      </c>
      <c r="AX166" t="s">
        <v>90</v>
      </c>
      <c r="AY166" t="s">
        <v>90</v>
      </c>
      <c r="AZ166" t="s">
        <v>90</v>
      </c>
      <c r="BA166" t="s">
        <v>90</v>
      </c>
      <c r="BB166" t="s">
        <v>90</v>
      </c>
      <c r="BC166" t="s">
        <v>90</v>
      </c>
      <c r="BD166" t="s">
        <v>90</v>
      </c>
      <c r="BE166" t="s">
        <v>90</v>
      </c>
    </row>
    <row r="167" spans="1:57" hidden="1" x14ac:dyDescent="0.45">
      <c r="A167" t="s">
        <v>530</v>
      </c>
      <c r="B167" t="s">
        <v>82</v>
      </c>
      <c r="C167" t="s">
        <v>508</v>
      </c>
      <c r="D167" t="s">
        <v>84</v>
      </c>
      <c r="E167" s="2" t="str">
        <f>HYPERLINK("capsilon://?command=openfolder&amp;siteaddress=FAM.docvelocity-na8.net&amp;folderid=FX3B6F7918-940F-E545-6131-60DB3D29364F","FX22055845")</f>
        <v>FX22055845</v>
      </c>
      <c r="F167" t="s">
        <v>19</v>
      </c>
      <c r="G167" t="s">
        <v>19</v>
      </c>
      <c r="H167" t="s">
        <v>85</v>
      </c>
      <c r="I167" t="s">
        <v>531</v>
      </c>
      <c r="J167">
        <v>28</v>
      </c>
      <c r="K167" t="s">
        <v>87</v>
      </c>
      <c r="L167" t="s">
        <v>88</v>
      </c>
      <c r="M167" t="s">
        <v>89</v>
      </c>
      <c r="N167">
        <v>1</v>
      </c>
      <c r="O167" s="1">
        <v>44699.377384259256</v>
      </c>
      <c r="P167" s="1">
        <v>44699.386562500003</v>
      </c>
      <c r="Q167">
        <v>500</v>
      </c>
      <c r="R167">
        <v>293</v>
      </c>
      <c r="S167" t="b">
        <v>0</v>
      </c>
      <c r="T167" t="s">
        <v>90</v>
      </c>
      <c r="U167" t="b">
        <v>0</v>
      </c>
      <c r="V167" t="s">
        <v>109</v>
      </c>
      <c r="W167" s="1">
        <v>44699.386562500003</v>
      </c>
      <c r="X167">
        <v>271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28</v>
      </c>
      <c r="AE167">
        <v>21</v>
      </c>
      <c r="AF167">
        <v>0</v>
      </c>
      <c r="AG167">
        <v>8</v>
      </c>
      <c r="AH167" t="s">
        <v>90</v>
      </c>
      <c r="AI167" t="s">
        <v>90</v>
      </c>
      <c r="AJ167" t="s">
        <v>90</v>
      </c>
      <c r="AK167" t="s">
        <v>90</v>
      </c>
      <c r="AL167" t="s">
        <v>90</v>
      </c>
      <c r="AM167" t="s">
        <v>90</v>
      </c>
      <c r="AN167" t="s">
        <v>90</v>
      </c>
      <c r="AO167" t="s">
        <v>90</v>
      </c>
      <c r="AP167" t="s">
        <v>90</v>
      </c>
      <c r="AQ167" t="s">
        <v>90</v>
      </c>
      <c r="AR167" t="s">
        <v>90</v>
      </c>
      <c r="AS167" t="s">
        <v>90</v>
      </c>
      <c r="AT167" t="s">
        <v>90</v>
      </c>
      <c r="AU167" t="s">
        <v>90</v>
      </c>
      <c r="AV167" t="s">
        <v>90</v>
      </c>
      <c r="AW167" t="s">
        <v>90</v>
      </c>
      <c r="AX167" t="s">
        <v>90</v>
      </c>
      <c r="AY167" t="s">
        <v>90</v>
      </c>
      <c r="AZ167" t="s">
        <v>90</v>
      </c>
      <c r="BA167" t="s">
        <v>90</v>
      </c>
      <c r="BB167" t="s">
        <v>90</v>
      </c>
      <c r="BC167" t="s">
        <v>90</v>
      </c>
      <c r="BD167" t="s">
        <v>90</v>
      </c>
      <c r="BE167" t="s">
        <v>90</v>
      </c>
    </row>
    <row r="168" spans="1:57" hidden="1" x14ac:dyDescent="0.45">
      <c r="A168" t="s">
        <v>532</v>
      </c>
      <c r="B168" t="s">
        <v>82</v>
      </c>
      <c r="C168" t="s">
        <v>508</v>
      </c>
      <c r="D168" t="s">
        <v>84</v>
      </c>
      <c r="E168" s="2" t="str">
        <f>HYPERLINK("capsilon://?command=openfolder&amp;siteaddress=FAM.docvelocity-na8.net&amp;folderid=FX3B6F7918-940F-E545-6131-60DB3D29364F","FX22055845")</f>
        <v>FX22055845</v>
      </c>
      <c r="F168" t="s">
        <v>19</v>
      </c>
      <c r="G168" t="s">
        <v>19</v>
      </c>
      <c r="H168" t="s">
        <v>85</v>
      </c>
      <c r="I168" t="s">
        <v>533</v>
      </c>
      <c r="J168">
        <v>264</v>
      </c>
      <c r="K168" t="s">
        <v>87</v>
      </c>
      <c r="L168" t="s">
        <v>88</v>
      </c>
      <c r="M168" t="s">
        <v>89</v>
      </c>
      <c r="N168">
        <v>1</v>
      </c>
      <c r="O168" s="1">
        <v>44699.377418981479</v>
      </c>
      <c r="P168" s="1">
        <v>44699.391793981478</v>
      </c>
      <c r="Q168">
        <v>1030</v>
      </c>
      <c r="R168">
        <v>212</v>
      </c>
      <c r="S168" t="b">
        <v>0</v>
      </c>
      <c r="T168" t="s">
        <v>90</v>
      </c>
      <c r="U168" t="b">
        <v>0</v>
      </c>
      <c r="V168" t="s">
        <v>267</v>
      </c>
      <c r="W168" s="1">
        <v>44699.391793981478</v>
      </c>
      <c r="X168">
        <v>163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264</v>
      </c>
      <c r="AE168">
        <v>259</v>
      </c>
      <c r="AF168">
        <v>0</v>
      </c>
      <c r="AG168">
        <v>8</v>
      </c>
      <c r="AH168" t="s">
        <v>90</v>
      </c>
      <c r="AI168" t="s">
        <v>90</v>
      </c>
      <c r="AJ168" t="s">
        <v>90</v>
      </c>
      <c r="AK168" t="s">
        <v>90</v>
      </c>
      <c r="AL168" t="s">
        <v>90</v>
      </c>
      <c r="AM168" t="s">
        <v>90</v>
      </c>
      <c r="AN168" t="s">
        <v>90</v>
      </c>
      <c r="AO168" t="s">
        <v>90</v>
      </c>
      <c r="AP168" t="s">
        <v>90</v>
      </c>
      <c r="AQ168" t="s">
        <v>90</v>
      </c>
      <c r="AR168" t="s">
        <v>90</v>
      </c>
      <c r="AS168" t="s">
        <v>90</v>
      </c>
      <c r="AT168" t="s">
        <v>90</v>
      </c>
      <c r="AU168" t="s">
        <v>90</v>
      </c>
      <c r="AV168" t="s">
        <v>90</v>
      </c>
      <c r="AW168" t="s">
        <v>90</v>
      </c>
      <c r="AX168" t="s">
        <v>90</v>
      </c>
      <c r="AY168" t="s">
        <v>90</v>
      </c>
      <c r="AZ168" t="s">
        <v>90</v>
      </c>
      <c r="BA168" t="s">
        <v>90</v>
      </c>
      <c r="BB168" t="s">
        <v>90</v>
      </c>
      <c r="BC168" t="s">
        <v>90</v>
      </c>
      <c r="BD168" t="s">
        <v>90</v>
      </c>
      <c r="BE168" t="s">
        <v>90</v>
      </c>
    </row>
    <row r="169" spans="1:57" hidden="1" x14ac:dyDescent="0.45">
      <c r="A169" t="s">
        <v>534</v>
      </c>
      <c r="B169" t="s">
        <v>82</v>
      </c>
      <c r="C169" t="s">
        <v>426</v>
      </c>
      <c r="D169" t="s">
        <v>84</v>
      </c>
      <c r="E169" s="2" t="str">
        <f>HYPERLINK("capsilon://?command=openfolder&amp;siteaddress=FAM.docvelocity-na8.net&amp;folderid=FXF6C8662E-B963-5D56-D6F3-AB0A3E3FE4B3","FX22054299")</f>
        <v>FX22054299</v>
      </c>
      <c r="F169" t="s">
        <v>19</v>
      </c>
      <c r="G169" t="s">
        <v>19</v>
      </c>
      <c r="H169" t="s">
        <v>85</v>
      </c>
      <c r="I169" t="s">
        <v>529</v>
      </c>
      <c r="J169">
        <v>156</v>
      </c>
      <c r="K169" t="s">
        <v>87</v>
      </c>
      <c r="L169" t="s">
        <v>88</v>
      </c>
      <c r="M169" t="s">
        <v>89</v>
      </c>
      <c r="N169">
        <v>2</v>
      </c>
      <c r="O169" s="1">
        <v>44699.38480324074</v>
      </c>
      <c r="P169" s="1">
        <v>44699.398287037038</v>
      </c>
      <c r="Q169">
        <v>466</v>
      </c>
      <c r="R169">
        <v>699</v>
      </c>
      <c r="S169" t="b">
        <v>0</v>
      </c>
      <c r="T169" t="s">
        <v>90</v>
      </c>
      <c r="U169" t="b">
        <v>1</v>
      </c>
      <c r="V169" t="s">
        <v>100</v>
      </c>
      <c r="W169" s="1">
        <v>44699.390277777777</v>
      </c>
      <c r="X169">
        <v>469</v>
      </c>
      <c r="Y169">
        <v>105</v>
      </c>
      <c r="Z169">
        <v>0</v>
      </c>
      <c r="AA169">
        <v>105</v>
      </c>
      <c r="AB169">
        <v>5</v>
      </c>
      <c r="AC169">
        <v>13</v>
      </c>
      <c r="AD169">
        <v>51</v>
      </c>
      <c r="AE169">
        <v>0</v>
      </c>
      <c r="AF169">
        <v>0</v>
      </c>
      <c r="AG169">
        <v>0</v>
      </c>
      <c r="AH169" t="s">
        <v>120</v>
      </c>
      <c r="AI169" s="1">
        <v>44699.398287037038</v>
      </c>
      <c r="AJ169">
        <v>230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51</v>
      </c>
      <c r="AQ169">
        <v>0</v>
      </c>
      <c r="AR169">
        <v>0</v>
      </c>
      <c r="AS169">
        <v>0</v>
      </c>
      <c r="AT169" t="s">
        <v>90</v>
      </c>
      <c r="AU169" t="s">
        <v>90</v>
      </c>
      <c r="AV169" t="s">
        <v>90</v>
      </c>
      <c r="AW169" t="s">
        <v>90</v>
      </c>
      <c r="AX169" t="s">
        <v>90</v>
      </c>
      <c r="AY169" t="s">
        <v>90</v>
      </c>
      <c r="AZ169" t="s">
        <v>90</v>
      </c>
      <c r="BA169" t="s">
        <v>90</v>
      </c>
      <c r="BB169" t="s">
        <v>90</v>
      </c>
      <c r="BC169" t="s">
        <v>90</v>
      </c>
      <c r="BD169" t="s">
        <v>90</v>
      </c>
      <c r="BE169" t="s">
        <v>90</v>
      </c>
    </row>
    <row r="170" spans="1:57" hidden="1" x14ac:dyDescent="0.45">
      <c r="A170" t="s">
        <v>535</v>
      </c>
      <c r="B170" t="s">
        <v>82</v>
      </c>
      <c r="C170" t="s">
        <v>508</v>
      </c>
      <c r="D170" t="s">
        <v>84</v>
      </c>
      <c r="E170" s="2" t="str">
        <f>HYPERLINK("capsilon://?command=openfolder&amp;siteaddress=FAM.docvelocity-na8.net&amp;folderid=FX3B6F7918-940F-E545-6131-60DB3D29364F","FX22055845")</f>
        <v>FX22055845</v>
      </c>
      <c r="F170" t="s">
        <v>19</v>
      </c>
      <c r="G170" t="s">
        <v>19</v>
      </c>
      <c r="H170" t="s">
        <v>85</v>
      </c>
      <c r="I170" t="s">
        <v>531</v>
      </c>
      <c r="J170">
        <v>432</v>
      </c>
      <c r="K170" t="s">
        <v>87</v>
      </c>
      <c r="L170" t="s">
        <v>88</v>
      </c>
      <c r="M170" t="s">
        <v>89</v>
      </c>
      <c r="N170">
        <v>2</v>
      </c>
      <c r="O170" s="1">
        <v>44699.387361111112</v>
      </c>
      <c r="P170" s="1">
        <v>44699.412453703706</v>
      </c>
      <c r="Q170">
        <v>173</v>
      </c>
      <c r="R170">
        <v>1995</v>
      </c>
      <c r="S170" t="b">
        <v>0</v>
      </c>
      <c r="T170" t="s">
        <v>90</v>
      </c>
      <c r="U170" t="b">
        <v>1</v>
      </c>
      <c r="V170" t="s">
        <v>150</v>
      </c>
      <c r="W170" s="1">
        <v>44699.405740740738</v>
      </c>
      <c r="X170">
        <v>1386</v>
      </c>
      <c r="Y170">
        <v>333</v>
      </c>
      <c r="Z170">
        <v>0</v>
      </c>
      <c r="AA170">
        <v>333</v>
      </c>
      <c r="AB170">
        <v>196</v>
      </c>
      <c r="AC170">
        <v>12</v>
      </c>
      <c r="AD170">
        <v>99</v>
      </c>
      <c r="AE170">
        <v>0</v>
      </c>
      <c r="AF170">
        <v>0</v>
      </c>
      <c r="AG170">
        <v>0</v>
      </c>
      <c r="AH170" t="s">
        <v>120</v>
      </c>
      <c r="AI170" s="1">
        <v>44699.412453703706</v>
      </c>
      <c r="AJ170">
        <v>196</v>
      </c>
      <c r="AK170">
        <v>3</v>
      </c>
      <c r="AL170">
        <v>0</v>
      </c>
      <c r="AM170">
        <v>3</v>
      </c>
      <c r="AN170">
        <v>196</v>
      </c>
      <c r="AO170">
        <v>3</v>
      </c>
      <c r="AP170">
        <v>96</v>
      </c>
      <c r="AQ170">
        <v>0</v>
      </c>
      <c r="AR170">
        <v>0</v>
      </c>
      <c r="AS170">
        <v>0</v>
      </c>
      <c r="AT170" t="s">
        <v>90</v>
      </c>
      <c r="AU170" t="s">
        <v>90</v>
      </c>
      <c r="AV170" t="s">
        <v>90</v>
      </c>
      <c r="AW170" t="s">
        <v>90</v>
      </c>
      <c r="AX170" t="s">
        <v>90</v>
      </c>
      <c r="AY170" t="s">
        <v>90</v>
      </c>
      <c r="AZ170" t="s">
        <v>90</v>
      </c>
      <c r="BA170" t="s">
        <v>90</v>
      </c>
      <c r="BB170" t="s">
        <v>90</v>
      </c>
      <c r="BC170" t="s">
        <v>90</v>
      </c>
      <c r="BD170" t="s">
        <v>90</v>
      </c>
      <c r="BE170" t="s">
        <v>90</v>
      </c>
    </row>
    <row r="171" spans="1:57" hidden="1" x14ac:dyDescent="0.45">
      <c r="A171" t="s">
        <v>536</v>
      </c>
      <c r="B171" t="s">
        <v>82</v>
      </c>
      <c r="C171" t="s">
        <v>508</v>
      </c>
      <c r="D171" t="s">
        <v>84</v>
      </c>
      <c r="E171" s="2" t="str">
        <f>HYPERLINK("capsilon://?command=openfolder&amp;siteaddress=FAM.docvelocity-na8.net&amp;folderid=FX3B6F7918-940F-E545-6131-60DB3D29364F","FX22055845")</f>
        <v>FX22055845</v>
      </c>
      <c r="F171" t="s">
        <v>19</v>
      </c>
      <c r="G171" t="s">
        <v>19</v>
      </c>
      <c r="H171" t="s">
        <v>85</v>
      </c>
      <c r="I171" t="s">
        <v>533</v>
      </c>
      <c r="J171">
        <v>432</v>
      </c>
      <c r="K171" t="s">
        <v>87</v>
      </c>
      <c r="L171" t="s">
        <v>88</v>
      </c>
      <c r="M171" t="s">
        <v>89</v>
      </c>
      <c r="N171">
        <v>2</v>
      </c>
      <c r="O171" s="1">
        <v>44699.392604166664</v>
      </c>
      <c r="P171" s="1">
        <v>44699.406400462962</v>
      </c>
      <c r="Q171">
        <v>118</v>
      </c>
      <c r="R171">
        <v>1074</v>
      </c>
      <c r="S171" t="b">
        <v>0</v>
      </c>
      <c r="T171" t="s">
        <v>90</v>
      </c>
      <c r="U171" t="b">
        <v>1</v>
      </c>
      <c r="V171" t="s">
        <v>109</v>
      </c>
      <c r="W171" s="1">
        <v>44699.400393518517</v>
      </c>
      <c r="X171">
        <v>672</v>
      </c>
      <c r="Y171">
        <v>196</v>
      </c>
      <c r="Z171">
        <v>0</v>
      </c>
      <c r="AA171">
        <v>196</v>
      </c>
      <c r="AB171">
        <v>196</v>
      </c>
      <c r="AC171">
        <v>12</v>
      </c>
      <c r="AD171">
        <v>236</v>
      </c>
      <c r="AE171">
        <v>0</v>
      </c>
      <c r="AF171">
        <v>0</v>
      </c>
      <c r="AG171">
        <v>0</v>
      </c>
      <c r="AH171" t="s">
        <v>120</v>
      </c>
      <c r="AI171" s="1">
        <v>44699.406400462962</v>
      </c>
      <c r="AJ171">
        <v>402</v>
      </c>
      <c r="AK171">
        <v>0</v>
      </c>
      <c r="AL171">
        <v>0</v>
      </c>
      <c r="AM171">
        <v>0</v>
      </c>
      <c r="AN171">
        <v>196</v>
      </c>
      <c r="AO171">
        <v>0</v>
      </c>
      <c r="AP171">
        <v>236</v>
      </c>
      <c r="AQ171">
        <v>0</v>
      </c>
      <c r="AR171">
        <v>0</v>
      </c>
      <c r="AS171">
        <v>0</v>
      </c>
      <c r="AT171" t="s">
        <v>90</v>
      </c>
      <c r="AU171" t="s">
        <v>90</v>
      </c>
      <c r="AV171" t="s">
        <v>90</v>
      </c>
      <c r="AW171" t="s">
        <v>90</v>
      </c>
      <c r="AX171" t="s">
        <v>90</v>
      </c>
      <c r="AY171" t="s">
        <v>90</v>
      </c>
      <c r="AZ171" t="s">
        <v>90</v>
      </c>
      <c r="BA171" t="s">
        <v>90</v>
      </c>
      <c r="BB171" t="s">
        <v>90</v>
      </c>
      <c r="BC171" t="s">
        <v>90</v>
      </c>
      <c r="BD171" t="s">
        <v>90</v>
      </c>
      <c r="BE171" t="s">
        <v>90</v>
      </c>
    </row>
    <row r="172" spans="1:57" hidden="1" x14ac:dyDescent="0.45">
      <c r="A172" t="s">
        <v>537</v>
      </c>
      <c r="B172" t="s">
        <v>82</v>
      </c>
      <c r="C172" t="s">
        <v>538</v>
      </c>
      <c r="D172" t="s">
        <v>84</v>
      </c>
      <c r="E172" s="2" t="str">
        <f>HYPERLINK("capsilon://?command=openfolder&amp;siteaddress=FAM.docvelocity-na8.net&amp;folderid=FX0E619634-F05F-BBFF-34EC-04EDAED7B38D","FX22052961")</f>
        <v>FX22052961</v>
      </c>
      <c r="F172" t="s">
        <v>19</v>
      </c>
      <c r="G172" t="s">
        <v>19</v>
      </c>
      <c r="H172" t="s">
        <v>85</v>
      </c>
      <c r="I172" t="s">
        <v>539</v>
      </c>
      <c r="J172">
        <v>140</v>
      </c>
      <c r="K172" t="s">
        <v>87</v>
      </c>
      <c r="L172" t="s">
        <v>88</v>
      </c>
      <c r="M172" t="s">
        <v>89</v>
      </c>
      <c r="N172">
        <v>2</v>
      </c>
      <c r="O172" s="1">
        <v>44699.411307870374</v>
      </c>
      <c r="P172" s="1">
        <v>44699.429409722223</v>
      </c>
      <c r="Q172">
        <v>456</v>
      </c>
      <c r="R172">
        <v>1108</v>
      </c>
      <c r="S172" t="b">
        <v>0</v>
      </c>
      <c r="T172" t="s">
        <v>90</v>
      </c>
      <c r="U172" t="b">
        <v>0</v>
      </c>
      <c r="V172" t="s">
        <v>109</v>
      </c>
      <c r="W172" s="1">
        <v>44699.421956018516</v>
      </c>
      <c r="X172">
        <v>512</v>
      </c>
      <c r="Y172">
        <v>123</v>
      </c>
      <c r="Z172">
        <v>0</v>
      </c>
      <c r="AA172">
        <v>123</v>
      </c>
      <c r="AB172">
        <v>0</v>
      </c>
      <c r="AC172">
        <v>3</v>
      </c>
      <c r="AD172">
        <v>17</v>
      </c>
      <c r="AE172">
        <v>0</v>
      </c>
      <c r="AF172">
        <v>0</v>
      </c>
      <c r="AG172">
        <v>0</v>
      </c>
      <c r="AH172" t="s">
        <v>106</v>
      </c>
      <c r="AI172" s="1">
        <v>44699.429409722223</v>
      </c>
      <c r="AJ172">
        <v>596</v>
      </c>
      <c r="AK172">
        <v>2</v>
      </c>
      <c r="AL172">
        <v>0</v>
      </c>
      <c r="AM172">
        <v>2</v>
      </c>
      <c r="AN172">
        <v>0</v>
      </c>
      <c r="AO172">
        <v>2</v>
      </c>
      <c r="AP172">
        <v>15</v>
      </c>
      <c r="AQ172">
        <v>0</v>
      </c>
      <c r="AR172">
        <v>0</v>
      </c>
      <c r="AS172">
        <v>0</v>
      </c>
      <c r="AT172" t="s">
        <v>90</v>
      </c>
      <c r="AU172" t="s">
        <v>90</v>
      </c>
      <c r="AV172" t="s">
        <v>90</v>
      </c>
      <c r="AW172" t="s">
        <v>90</v>
      </c>
      <c r="AX172" t="s">
        <v>90</v>
      </c>
      <c r="AY172" t="s">
        <v>90</v>
      </c>
      <c r="AZ172" t="s">
        <v>90</v>
      </c>
      <c r="BA172" t="s">
        <v>90</v>
      </c>
      <c r="BB172" t="s">
        <v>90</v>
      </c>
      <c r="BC172" t="s">
        <v>90</v>
      </c>
      <c r="BD172" t="s">
        <v>90</v>
      </c>
      <c r="BE172" t="s">
        <v>90</v>
      </c>
    </row>
    <row r="173" spans="1:57" hidden="1" x14ac:dyDescent="0.45">
      <c r="A173" t="s">
        <v>540</v>
      </c>
      <c r="B173" t="s">
        <v>82</v>
      </c>
      <c r="C173" t="s">
        <v>94</v>
      </c>
      <c r="D173" t="s">
        <v>84</v>
      </c>
      <c r="E173" s="2" t="str">
        <f>HYPERLINK("capsilon://?command=openfolder&amp;siteaddress=FAM.docvelocity-na8.net&amp;folderid=FX1F3A72F9-6C0F-80A0-4A7A-25B4FE7B30C5","FX220111282")</f>
        <v>FX220111282</v>
      </c>
      <c r="F173" t="s">
        <v>19</v>
      </c>
      <c r="G173" t="s">
        <v>19</v>
      </c>
      <c r="H173" t="s">
        <v>85</v>
      </c>
      <c r="I173" t="s">
        <v>541</v>
      </c>
      <c r="J173">
        <v>180</v>
      </c>
      <c r="K173" t="s">
        <v>87</v>
      </c>
      <c r="L173" t="s">
        <v>88</v>
      </c>
      <c r="M173" t="s">
        <v>89</v>
      </c>
      <c r="N173">
        <v>2</v>
      </c>
      <c r="O173" s="1">
        <v>44699.427685185183</v>
      </c>
      <c r="P173" s="1">
        <v>44699.446400462963</v>
      </c>
      <c r="Q173">
        <v>151</v>
      </c>
      <c r="R173">
        <v>1466</v>
      </c>
      <c r="S173" t="b">
        <v>0</v>
      </c>
      <c r="T173" t="s">
        <v>90</v>
      </c>
      <c r="U173" t="b">
        <v>0</v>
      </c>
      <c r="V173" t="s">
        <v>150</v>
      </c>
      <c r="W173" s="1">
        <v>44699.441701388889</v>
      </c>
      <c r="X173">
        <v>1063</v>
      </c>
      <c r="Y173">
        <v>224</v>
      </c>
      <c r="Z173">
        <v>0</v>
      </c>
      <c r="AA173">
        <v>224</v>
      </c>
      <c r="AB173">
        <v>0</v>
      </c>
      <c r="AC173">
        <v>78</v>
      </c>
      <c r="AD173">
        <v>-44</v>
      </c>
      <c r="AE173">
        <v>0</v>
      </c>
      <c r="AF173">
        <v>0</v>
      </c>
      <c r="AG173">
        <v>0</v>
      </c>
      <c r="AH173" t="s">
        <v>522</v>
      </c>
      <c r="AI173" s="1">
        <v>44699.446400462963</v>
      </c>
      <c r="AJ173">
        <v>403</v>
      </c>
      <c r="AK173">
        <v>0</v>
      </c>
      <c r="AL173">
        <v>0</v>
      </c>
      <c r="AM173">
        <v>0</v>
      </c>
      <c r="AN173">
        <v>0</v>
      </c>
      <c r="AO173">
        <v>14</v>
      </c>
      <c r="AP173">
        <v>-44</v>
      </c>
      <c r="AQ173">
        <v>0</v>
      </c>
      <c r="AR173">
        <v>0</v>
      </c>
      <c r="AS173">
        <v>0</v>
      </c>
      <c r="AT173" t="s">
        <v>90</v>
      </c>
      <c r="AU173" t="s">
        <v>90</v>
      </c>
      <c r="AV173" t="s">
        <v>90</v>
      </c>
      <c r="AW173" t="s">
        <v>90</v>
      </c>
      <c r="AX173" t="s">
        <v>90</v>
      </c>
      <c r="AY173" t="s">
        <v>90</v>
      </c>
      <c r="AZ173" t="s">
        <v>90</v>
      </c>
      <c r="BA173" t="s">
        <v>90</v>
      </c>
      <c r="BB173" t="s">
        <v>90</v>
      </c>
      <c r="BC173" t="s">
        <v>90</v>
      </c>
      <c r="BD173" t="s">
        <v>90</v>
      </c>
      <c r="BE173" t="s">
        <v>90</v>
      </c>
    </row>
    <row r="174" spans="1:57" hidden="1" x14ac:dyDescent="0.45">
      <c r="A174" t="s">
        <v>542</v>
      </c>
      <c r="B174" t="s">
        <v>82</v>
      </c>
      <c r="C174" t="s">
        <v>543</v>
      </c>
      <c r="D174" t="s">
        <v>84</v>
      </c>
      <c r="E174" s="2" t="str">
        <f>HYPERLINK("capsilon://?command=openfolder&amp;siteaddress=FAM.docvelocity-na8.net&amp;folderid=FX9B80B94C-0C8F-04D8-6257-23B049FF83DA","FX22054603")</f>
        <v>FX22054603</v>
      </c>
      <c r="F174" t="s">
        <v>19</v>
      </c>
      <c r="G174" t="s">
        <v>19</v>
      </c>
      <c r="H174" t="s">
        <v>85</v>
      </c>
      <c r="I174" t="s">
        <v>544</v>
      </c>
      <c r="J174">
        <v>240</v>
      </c>
      <c r="K174" t="s">
        <v>87</v>
      </c>
      <c r="L174" t="s">
        <v>88</v>
      </c>
      <c r="M174" t="s">
        <v>89</v>
      </c>
      <c r="N174">
        <v>2</v>
      </c>
      <c r="O174" s="1">
        <v>44699.455462962964</v>
      </c>
      <c r="P174" s="1">
        <v>44699.472777777781</v>
      </c>
      <c r="Q174">
        <v>329</v>
      </c>
      <c r="R174">
        <v>1167</v>
      </c>
      <c r="S174" t="b">
        <v>0</v>
      </c>
      <c r="T174" t="s">
        <v>90</v>
      </c>
      <c r="U174" t="b">
        <v>0</v>
      </c>
      <c r="V174" t="s">
        <v>100</v>
      </c>
      <c r="W174" s="1">
        <v>44699.462071759262</v>
      </c>
      <c r="X174">
        <v>548</v>
      </c>
      <c r="Y174">
        <v>204</v>
      </c>
      <c r="Z174">
        <v>0</v>
      </c>
      <c r="AA174">
        <v>204</v>
      </c>
      <c r="AB174">
        <v>0</v>
      </c>
      <c r="AC174">
        <v>0</v>
      </c>
      <c r="AD174">
        <v>36</v>
      </c>
      <c r="AE174">
        <v>0</v>
      </c>
      <c r="AF174">
        <v>0</v>
      </c>
      <c r="AG174">
        <v>0</v>
      </c>
      <c r="AH174" t="s">
        <v>106</v>
      </c>
      <c r="AI174" s="1">
        <v>44699.472777777781</v>
      </c>
      <c r="AJ174">
        <v>601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36</v>
      </c>
      <c r="AQ174">
        <v>0</v>
      </c>
      <c r="AR174">
        <v>0</v>
      </c>
      <c r="AS174">
        <v>0</v>
      </c>
      <c r="AT174" t="s">
        <v>90</v>
      </c>
      <c r="AU174" t="s">
        <v>90</v>
      </c>
      <c r="AV174" t="s">
        <v>90</v>
      </c>
      <c r="AW174" t="s">
        <v>90</v>
      </c>
      <c r="AX174" t="s">
        <v>90</v>
      </c>
      <c r="AY174" t="s">
        <v>90</v>
      </c>
      <c r="AZ174" t="s">
        <v>90</v>
      </c>
      <c r="BA174" t="s">
        <v>90</v>
      </c>
      <c r="BB174" t="s">
        <v>90</v>
      </c>
      <c r="BC174" t="s">
        <v>90</v>
      </c>
      <c r="BD174" t="s">
        <v>90</v>
      </c>
      <c r="BE174" t="s">
        <v>90</v>
      </c>
    </row>
    <row r="175" spans="1:57" hidden="1" x14ac:dyDescent="0.45">
      <c r="A175" t="s">
        <v>545</v>
      </c>
      <c r="B175" t="s">
        <v>82</v>
      </c>
      <c r="C175" t="s">
        <v>471</v>
      </c>
      <c r="D175" t="s">
        <v>84</v>
      </c>
      <c r="E175" s="2" t="str">
        <f>HYPERLINK("capsilon://?command=openfolder&amp;siteaddress=FAM.docvelocity-na8.net&amp;folderid=FXF655DD4C-9AB2-F295-1971-92C06DF894CE","FX220410574")</f>
        <v>FX220410574</v>
      </c>
      <c r="F175" t="s">
        <v>19</v>
      </c>
      <c r="G175" t="s">
        <v>19</v>
      </c>
      <c r="H175" t="s">
        <v>85</v>
      </c>
      <c r="I175" t="s">
        <v>546</v>
      </c>
      <c r="J175">
        <v>199</v>
      </c>
      <c r="K175" t="s">
        <v>87</v>
      </c>
      <c r="L175" t="s">
        <v>88</v>
      </c>
      <c r="M175" t="s">
        <v>89</v>
      </c>
      <c r="N175">
        <v>2</v>
      </c>
      <c r="O175" s="1">
        <v>44699.478784722225</v>
      </c>
      <c r="P175" s="1">
        <v>44699.511608796296</v>
      </c>
      <c r="Q175">
        <v>1382</v>
      </c>
      <c r="R175">
        <v>1454</v>
      </c>
      <c r="S175" t="b">
        <v>0</v>
      </c>
      <c r="T175" t="s">
        <v>90</v>
      </c>
      <c r="U175" t="b">
        <v>0</v>
      </c>
      <c r="V175" t="s">
        <v>163</v>
      </c>
      <c r="W175" s="1">
        <v>44699.491365740738</v>
      </c>
      <c r="X175">
        <v>822</v>
      </c>
      <c r="Y175">
        <v>147</v>
      </c>
      <c r="Z175">
        <v>0</v>
      </c>
      <c r="AA175">
        <v>147</v>
      </c>
      <c r="AB175">
        <v>0</v>
      </c>
      <c r="AC175">
        <v>19</v>
      </c>
      <c r="AD175">
        <v>52</v>
      </c>
      <c r="AE175">
        <v>0</v>
      </c>
      <c r="AF175">
        <v>0</v>
      </c>
      <c r="AG175">
        <v>0</v>
      </c>
      <c r="AH175" t="s">
        <v>146</v>
      </c>
      <c r="AI175" s="1">
        <v>44699.511608796296</v>
      </c>
      <c r="AJ175">
        <v>441</v>
      </c>
      <c r="AK175">
        <v>13</v>
      </c>
      <c r="AL175">
        <v>0</v>
      </c>
      <c r="AM175">
        <v>13</v>
      </c>
      <c r="AN175">
        <v>0</v>
      </c>
      <c r="AO175">
        <v>12</v>
      </c>
      <c r="AP175">
        <v>39</v>
      </c>
      <c r="AQ175">
        <v>0</v>
      </c>
      <c r="AR175">
        <v>0</v>
      </c>
      <c r="AS175">
        <v>0</v>
      </c>
      <c r="AT175" t="s">
        <v>90</v>
      </c>
      <c r="AU175" t="s">
        <v>90</v>
      </c>
      <c r="AV175" t="s">
        <v>90</v>
      </c>
      <c r="AW175" t="s">
        <v>90</v>
      </c>
      <c r="AX175" t="s">
        <v>90</v>
      </c>
      <c r="AY175" t="s">
        <v>90</v>
      </c>
      <c r="AZ175" t="s">
        <v>90</v>
      </c>
      <c r="BA175" t="s">
        <v>90</v>
      </c>
      <c r="BB175" t="s">
        <v>90</v>
      </c>
      <c r="BC175" t="s">
        <v>90</v>
      </c>
      <c r="BD175" t="s">
        <v>90</v>
      </c>
      <c r="BE175" t="s">
        <v>90</v>
      </c>
    </row>
    <row r="176" spans="1:57" hidden="1" x14ac:dyDescent="0.45">
      <c r="A176" t="s">
        <v>547</v>
      </c>
      <c r="B176" t="s">
        <v>82</v>
      </c>
      <c r="C176" t="s">
        <v>548</v>
      </c>
      <c r="D176" t="s">
        <v>84</v>
      </c>
      <c r="E176" s="2" t="str">
        <f>HYPERLINK("capsilon://?command=openfolder&amp;siteaddress=FAM.docvelocity-na8.net&amp;folderid=FX2371B454-1223-DC41-3B12-E687CE11F0A5","FX22045589")</f>
        <v>FX22045589</v>
      </c>
      <c r="F176" t="s">
        <v>19</v>
      </c>
      <c r="G176" t="s">
        <v>19</v>
      </c>
      <c r="H176" t="s">
        <v>85</v>
      </c>
      <c r="I176" t="s">
        <v>549</v>
      </c>
      <c r="J176">
        <v>328</v>
      </c>
      <c r="K176" t="s">
        <v>87</v>
      </c>
      <c r="L176" t="s">
        <v>88</v>
      </c>
      <c r="M176" t="s">
        <v>89</v>
      </c>
      <c r="N176">
        <v>2</v>
      </c>
      <c r="O176" s="1">
        <v>44699.483854166669</v>
      </c>
      <c r="P176" s="1">
        <v>44699.526250000003</v>
      </c>
      <c r="Q176">
        <v>562</v>
      </c>
      <c r="R176">
        <v>3101</v>
      </c>
      <c r="S176" t="b">
        <v>0</v>
      </c>
      <c r="T176" t="s">
        <v>90</v>
      </c>
      <c r="U176" t="b">
        <v>0</v>
      </c>
      <c r="V176" t="s">
        <v>159</v>
      </c>
      <c r="W176" s="1">
        <v>44699.504641203705</v>
      </c>
      <c r="X176">
        <v>1793</v>
      </c>
      <c r="Y176">
        <v>260</v>
      </c>
      <c r="Z176">
        <v>0</v>
      </c>
      <c r="AA176">
        <v>260</v>
      </c>
      <c r="AB176">
        <v>0</v>
      </c>
      <c r="AC176">
        <v>29</v>
      </c>
      <c r="AD176">
        <v>68</v>
      </c>
      <c r="AE176">
        <v>0</v>
      </c>
      <c r="AF176">
        <v>0</v>
      </c>
      <c r="AG176">
        <v>0</v>
      </c>
      <c r="AH176" t="s">
        <v>92</v>
      </c>
      <c r="AI176" s="1">
        <v>44699.526250000003</v>
      </c>
      <c r="AJ176">
        <v>1308</v>
      </c>
      <c r="AK176">
        <v>5</v>
      </c>
      <c r="AL176">
        <v>0</v>
      </c>
      <c r="AM176">
        <v>5</v>
      </c>
      <c r="AN176">
        <v>0</v>
      </c>
      <c r="AO176">
        <v>5</v>
      </c>
      <c r="AP176">
        <v>63</v>
      </c>
      <c r="AQ176">
        <v>0</v>
      </c>
      <c r="AR176">
        <v>0</v>
      </c>
      <c r="AS176">
        <v>0</v>
      </c>
      <c r="AT176" t="s">
        <v>90</v>
      </c>
      <c r="AU176" t="s">
        <v>90</v>
      </c>
      <c r="AV176" t="s">
        <v>90</v>
      </c>
      <c r="AW176" t="s">
        <v>90</v>
      </c>
      <c r="AX176" t="s">
        <v>90</v>
      </c>
      <c r="AY176" t="s">
        <v>90</v>
      </c>
      <c r="AZ176" t="s">
        <v>90</v>
      </c>
      <c r="BA176" t="s">
        <v>90</v>
      </c>
      <c r="BB176" t="s">
        <v>90</v>
      </c>
      <c r="BC176" t="s">
        <v>90</v>
      </c>
      <c r="BD176" t="s">
        <v>90</v>
      </c>
      <c r="BE176" t="s">
        <v>90</v>
      </c>
    </row>
    <row r="177" spans="1:57" hidden="1" x14ac:dyDescent="0.45">
      <c r="A177" t="s">
        <v>550</v>
      </c>
      <c r="B177" t="s">
        <v>82</v>
      </c>
      <c r="C177" t="s">
        <v>551</v>
      </c>
      <c r="D177" t="s">
        <v>84</v>
      </c>
      <c r="E177" s="2" t="str">
        <f>HYPERLINK("capsilon://?command=openfolder&amp;siteaddress=FAM.docvelocity-na8.net&amp;folderid=FX9F1D17DD-0F4A-F82C-D953-3AD506849EA9","FX22052639")</f>
        <v>FX22052639</v>
      </c>
      <c r="F177" t="s">
        <v>19</v>
      </c>
      <c r="G177" t="s">
        <v>19</v>
      </c>
      <c r="H177" t="s">
        <v>85</v>
      </c>
      <c r="I177" t="s">
        <v>552</v>
      </c>
      <c r="J177">
        <v>612</v>
      </c>
      <c r="K177" t="s">
        <v>87</v>
      </c>
      <c r="L177" t="s">
        <v>88</v>
      </c>
      <c r="M177" t="s">
        <v>89</v>
      </c>
      <c r="N177">
        <v>2</v>
      </c>
      <c r="O177" s="1">
        <v>44699.489386574074</v>
      </c>
      <c r="P177" s="1">
        <v>44699.557013888887</v>
      </c>
      <c r="Q177">
        <v>54</v>
      </c>
      <c r="R177">
        <v>5789</v>
      </c>
      <c r="S177" t="b">
        <v>0</v>
      </c>
      <c r="T177" t="s">
        <v>90</v>
      </c>
      <c r="U177" t="b">
        <v>0</v>
      </c>
      <c r="V177" t="s">
        <v>141</v>
      </c>
      <c r="W177" s="1">
        <v>44699.526180555556</v>
      </c>
      <c r="X177">
        <v>3102</v>
      </c>
      <c r="Y177">
        <v>478</v>
      </c>
      <c r="Z177">
        <v>0</v>
      </c>
      <c r="AA177">
        <v>478</v>
      </c>
      <c r="AB177">
        <v>21</v>
      </c>
      <c r="AC177">
        <v>118</v>
      </c>
      <c r="AD177">
        <v>134</v>
      </c>
      <c r="AE177">
        <v>0</v>
      </c>
      <c r="AF177">
        <v>0</v>
      </c>
      <c r="AG177">
        <v>0</v>
      </c>
      <c r="AH177" t="s">
        <v>92</v>
      </c>
      <c r="AI177" s="1">
        <v>44699.557013888887</v>
      </c>
      <c r="AJ177">
        <v>2657</v>
      </c>
      <c r="AK177">
        <v>2</v>
      </c>
      <c r="AL177">
        <v>0</v>
      </c>
      <c r="AM177">
        <v>2</v>
      </c>
      <c r="AN177">
        <v>21</v>
      </c>
      <c r="AO177">
        <v>2</v>
      </c>
      <c r="AP177">
        <v>132</v>
      </c>
      <c r="AQ177">
        <v>0</v>
      </c>
      <c r="AR177">
        <v>0</v>
      </c>
      <c r="AS177">
        <v>0</v>
      </c>
      <c r="AT177" t="s">
        <v>90</v>
      </c>
      <c r="AU177" t="s">
        <v>90</v>
      </c>
      <c r="AV177" t="s">
        <v>90</v>
      </c>
      <c r="AW177" t="s">
        <v>90</v>
      </c>
      <c r="AX177" t="s">
        <v>90</v>
      </c>
      <c r="AY177" t="s">
        <v>90</v>
      </c>
      <c r="AZ177" t="s">
        <v>90</v>
      </c>
      <c r="BA177" t="s">
        <v>90</v>
      </c>
      <c r="BB177" t="s">
        <v>90</v>
      </c>
      <c r="BC177" t="s">
        <v>90</v>
      </c>
      <c r="BD177" t="s">
        <v>90</v>
      </c>
      <c r="BE177" t="s">
        <v>90</v>
      </c>
    </row>
    <row r="178" spans="1:57" hidden="1" x14ac:dyDescent="0.45">
      <c r="A178" t="s">
        <v>553</v>
      </c>
      <c r="B178" t="s">
        <v>82</v>
      </c>
      <c r="C178" t="s">
        <v>374</v>
      </c>
      <c r="D178" t="s">
        <v>84</v>
      </c>
      <c r="E178" s="2" t="str">
        <f>HYPERLINK("capsilon://?command=openfolder&amp;siteaddress=FAM.docvelocity-na8.net&amp;folderid=FX2E94155E-7CCB-EC39-A672-208E03F8A872","FX220547")</f>
        <v>FX220547</v>
      </c>
      <c r="F178" t="s">
        <v>19</v>
      </c>
      <c r="G178" t="s">
        <v>19</v>
      </c>
      <c r="H178" t="s">
        <v>85</v>
      </c>
      <c r="I178" t="s">
        <v>554</v>
      </c>
      <c r="J178">
        <v>0</v>
      </c>
      <c r="K178" t="s">
        <v>87</v>
      </c>
      <c r="L178" t="s">
        <v>88</v>
      </c>
      <c r="M178" t="s">
        <v>89</v>
      </c>
      <c r="N178">
        <v>2</v>
      </c>
      <c r="O178" s="1">
        <v>44699.539467592593</v>
      </c>
      <c r="P178" s="1">
        <v>44699.570636574077</v>
      </c>
      <c r="Q178">
        <v>2593</v>
      </c>
      <c r="R178">
        <v>100</v>
      </c>
      <c r="S178" t="b">
        <v>0</v>
      </c>
      <c r="T178" t="s">
        <v>90</v>
      </c>
      <c r="U178" t="b">
        <v>0</v>
      </c>
      <c r="V178" t="s">
        <v>163</v>
      </c>
      <c r="W178" s="1">
        <v>44699.555590277778</v>
      </c>
      <c r="X178">
        <v>24</v>
      </c>
      <c r="Y178">
        <v>0</v>
      </c>
      <c r="Z178">
        <v>0</v>
      </c>
      <c r="AA178">
        <v>0</v>
      </c>
      <c r="AB178">
        <v>52</v>
      </c>
      <c r="AC178">
        <v>0</v>
      </c>
      <c r="AD178">
        <v>0</v>
      </c>
      <c r="AE178">
        <v>0</v>
      </c>
      <c r="AF178">
        <v>0</v>
      </c>
      <c r="AG178">
        <v>0</v>
      </c>
      <c r="AH178" t="s">
        <v>146</v>
      </c>
      <c r="AI178" s="1">
        <v>44699.570636574077</v>
      </c>
      <c r="AJ178">
        <v>12</v>
      </c>
      <c r="AK178">
        <v>0</v>
      </c>
      <c r="AL178">
        <v>0</v>
      </c>
      <c r="AM178">
        <v>0</v>
      </c>
      <c r="AN178">
        <v>52</v>
      </c>
      <c r="AO178">
        <v>0</v>
      </c>
      <c r="AP178">
        <v>0</v>
      </c>
      <c r="AQ178">
        <v>0</v>
      </c>
      <c r="AR178">
        <v>0</v>
      </c>
      <c r="AS178">
        <v>0</v>
      </c>
      <c r="AT178" t="s">
        <v>90</v>
      </c>
      <c r="AU178" t="s">
        <v>90</v>
      </c>
      <c r="AV178" t="s">
        <v>90</v>
      </c>
      <c r="AW178" t="s">
        <v>90</v>
      </c>
      <c r="AX178" t="s">
        <v>90</v>
      </c>
      <c r="AY178" t="s">
        <v>90</v>
      </c>
      <c r="AZ178" t="s">
        <v>90</v>
      </c>
      <c r="BA178" t="s">
        <v>90</v>
      </c>
      <c r="BB178" t="s">
        <v>90</v>
      </c>
      <c r="BC178" t="s">
        <v>90</v>
      </c>
      <c r="BD178" t="s">
        <v>90</v>
      </c>
      <c r="BE178" t="s">
        <v>90</v>
      </c>
    </row>
    <row r="179" spans="1:57" hidden="1" x14ac:dyDescent="0.45">
      <c r="A179" t="s">
        <v>555</v>
      </c>
      <c r="B179" t="s">
        <v>82</v>
      </c>
      <c r="C179" t="s">
        <v>124</v>
      </c>
      <c r="D179" t="s">
        <v>84</v>
      </c>
      <c r="E179" s="2" t="str">
        <f>HYPERLINK("capsilon://?command=openfolder&amp;siteaddress=FAM.docvelocity-na8.net&amp;folderid=FX49351C2E-2C5B-8E07-5CB8-3FC004B18FB1","FX22042870")</f>
        <v>FX22042870</v>
      </c>
      <c r="F179" t="s">
        <v>19</v>
      </c>
      <c r="G179" t="s">
        <v>19</v>
      </c>
      <c r="H179" t="s">
        <v>85</v>
      </c>
      <c r="I179" t="s">
        <v>556</v>
      </c>
      <c r="J179">
        <v>206</v>
      </c>
      <c r="K179" t="s">
        <v>87</v>
      </c>
      <c r="L179" t="s">
        <v>88</v>
      </c>
      <c r="M179" t="s">
        <v>89</v>
      </c>
      <c r="N179">
        <v>2</v>
      </c>
      <c r="O179" s="1">
        <v>44699.539699074077</v>
      </c>
      <c r="P179" s="1">
        <v>44699.652071759258</v>
      </c>
      <c r="Q179">
        <v>5030</v>
      </c>
      <c r="R179">
        <v>4679</v>
      </c>
      <c r="S179" t="b">
        <v>0</v>
      </c>
      <c r="T179" t="s">
        <v>90</v>
      </c>
      <c r="U179" t="b">
        <v>0</v>
      </c>
      <c r="V179" t="s">
        <v>335</v>
      </c>
      <c r="W179" s="1">
        <v>44699.58084490741</v>
      </c>
      <c r="X179">
        <v>2059</v>
      </c>
      <c r="Y179">
        <v>87</v>
      </c>
      <c r="Z179">
        <v>0</v>
      </c>
      <c r="AA179">
        <v>87</v>
      </c>
      <c r="AB179">
        <v>98</v>
      </c>
      <c r="AC179">
        <v>47</v>
      </c>
      <c r="AD179">
        <v>119</v>
      </c>
      <c r="AE179">
        <v>0</v>
      </c>
      <c r="AF179">
        <v>0</v>
      </c>
      <c r="AG179">
        <v>0</v>
      </c>
      <c r="AH179" t="s">
        <v>92</v>
      </c>
      <c r="AI179" s="1">
        <v>44699.652071759258</v>
      </c>
      <c r="AJ179">
        <v>680</v>
      </c>
      <c r="AK179">
        <v>5</v>
      </c>
      <c r="AL179">
        <v>0</v>
      </c>
      <c r="AM179">
        <v>5</v>
      </c>
      <c r="AN179">
        <v>98</v>
      </c>
      <c r="AO179">
        <v>5</v>
      </c>
      <c r="AP179">
        <v>114</v>
      </c>
      <c r="AQ179">
        <v>0</v>
      </c>
      <c r="AR179">
        <v>0</v>
      </c>
      <c r="AS179">
        <v>0</v>
      </c>
      <c r="AT179" t="s">
        <v>90</v>
      </c>
      <c r="AU179" t="s">
        <v>90</v>
      </c>
      <c r="AV179" t="s">
        <v>90</v>
      </c>
      <c r="AW179" t="s">
        <v>90</v>
      </c>
      <c r="AX179" t="s">
        <v>90</v>
      </c>
      <c r="AY179" t="s">
        <v>90</v>
      </c>
      <c r="AZ179" t="s">
        <v>90</v>
      </c>
      <c r="BA179" t="s">
        <v>90</v>
      </c>
      <c r="BB179" t="s">
        <v>90</v>
      </c>
      <c r="BC179" t="s">
        <v>90</v>
      </c>
      <c r="BD179" t="s">
        <v>90</v>
      </c>
      <c r="BE179" t="s">
        <v>90</v>
      </c>
    </row>
    <row r="180" spans="1:57" hidden="1" x14ac:dyDescent="0.45">
      <c r="A180" t="s">
        <v>557</v>
      </c>
      <c r="B180" t="s">
        <v>82</v>
      </c>
      <c r="C180" t="s">
        <v>558</v>
      </c>
      <c r="D180" t="s">
        <v>84</v>
      </c>
      <c r="E180" s="2" t="str">
        <f>HYPERLINK("capsilon://?command=openfolder&amp;siteaddress=FAM.docvelocity-na8.net&amp;folderid=FX8734C23C-68ED-A196-A3D2-A0645DDC00CC","FX2205418")</f>
        <v>FX2205418</v>
      </c>
      <c r="F180" t="s">
        <v>19</v>
      </c>
      <c r="G180" t="s">
        <v>19</v>
      </c>
      <c r="H180" t="s">
        <v>85</v>
      </c>
      <c r="I180" t="s">
        <v>559</v>
      </c>
      <c r="J180">
        <v>171</v>
      </c>
      <c r="K180" t="s">
        <v>87</v>
      </c>
      <c r="L180" t="s">
        <v>88</v>
      </c>
      <c r="M180" t="s">
        <v>89</v>
      </c>
      <c r="N180">
        <v>2</v>
      </c>
      <c r="O180" s="1">
        <v>44699.573587962965</v>
      </c>
      <c r="P180" s="1">
        <v>44699.628182870372</v>
      </c>
      <c r="Q180">
        <v>3627</v>
      </c>
      <c r="R180">
        <v>1090</v>
      </c>
      <c r="S180" t="b">
        <v>0</v>
      </c>
      <c r="T180" t="s">
        <v>90</v>
      </c>
      <c r="U180" t="b">
        <v>0</v>
      </c>
      <c r="V180" t="s">
        <v>335</v>
      </c>
      <c r="W180" s="1">
        <v>44699.5862037037</v>
      </c>
      <c r="X180">
        <v>462</v>
      </c>
      <c r="Y180">
        <v>135</v>
      </c>
      <c r="Z180">
        <v>0</v>
      </c>
      <c r="AA180">
        <v>135</v>
      </c>
      <c r="AB180">
        <v>0</v>
      </c>
      <c r="AC180">
        <v>4</v>
      </c>
      <c r="AD180">
        <v>36</v>
      </c>
      <c r="AE180">
        <v>0</v>
      </c>
      <c r="AF180">
        <v>0</v>
      </c>
      <c r="AG180">
        <v>0</v>
      </c>
      <c r="AH180" t="s">
        <v>301</v>
      </c>
      <c r="AI180" s="1">
        <v>44699.628182870372</v>
      </c>
      <c r="AJ180">
        <v>620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36</v>
      </c>
      <c r="AQ180">
        <v>0</v>
      </c>
      <c r="AR180">
        <v>0</v>
      </c>
      <c r="AS180">
        <v>0</v>
      </c>
      <c r="AT180" t="s">
        <v>90</v>
      </c>
      <c r="AU180" t="s">
        <v>90</v>
      </c>
      <c r="AV180" t="s">
        <v>90</v>
      </c>
      <c r="AW180" t="s">
        <v>90</v>
      </c>
      <c r="AX180" t="s">
        <v>90</v>
      </c>
      <c r="AY180" t="s">
        <v>90</v>
      </c>
      <c r="AZ180" t="s">
        <v>90</v>
      </c>
      <c r="BA180" t="s">
        <v>90</v>
      </c>
      <c r="BB180" t="s">
        <v>90</v>
      </c>
      <c r="BC180" t="s">
        <v>90</v>
      </c>
      <c r="BD180" t="s">
        <v>90</v>
      </c>
      <c r="BE180" t="s">
        <v>90</v>
      </c>
    </row>
    <row r="181" spans="1:57" hidden="1" x14ac:dyDescent="0.45">
      <c r="A181" t="s">
        <v>560</v>
      </c>
      <c r="B181" t="s">
        <v>82</v>
      </c>
      <c r="C181" t="s">
        <v>561</v>
      </c>
      <c r="D181" t="s">
        <v>84</v>
      </c>
      <c r="E181" s="2" t="str">
        <f>HYPERLINK("capsilon://?command=openfolder&amp;siteaddress=FAM.docvelocity-na8.net&amp;folderid=FX94AE02D7-7612-E565-6754-777DF68466F4","FX2205340")</f>
        <v>FX2205340</v>
      </c>
      <c r="F181" t="s">
        <v>19</v>
      </c>
      <c r="G181" t="s">
        <v>19</v>
      </c>
      <c r="H181" t="s">
        <v>85</v>
      </c>
      <c r="I181" t="s">
        <v>562</v>
      </c>
      <c r="J181">
        <v>205</v>
      </c>
      <c r="K181" t="s">
        <v>87</v>
      </c>
      <c r="L181" t="s">
        <v>88</v>
      </c>
      <c r="M181" t="s">
        <v>89</v>
      </c>
      <c r="N181">
        <v>2</v>
      </c>
      <c r="O181" s="1">
        <v>44699.598136574074</v>
      </c>
      <c r="P181" s="1">
        <v>44699.630428240744</v>
      </c>
      <c r="Q181">
        <v>1768</v>
      </c>
      <c r="R181">
        <v>1022</v>
      </c>
      <c r="S181" t="b">
        <v>0</v>
      </c>
      <c r="T181" t="s">
        <v>90</v>
      </c>
      <c r="U181" t="b">
        <v>0</v>
      </c>
      <c r="V181" t="s">
        <v>163</v>
      </c>
      <c r="W181" s="1">
        <v>44699.605902777781</v>
      </c>
      <c r="X181">
        <v>427</v>
      </c>
      <c r="Y181">
        <v>168</v>
      </c>
      <c r="Z181">
        <v>0</v>
      </c>
      <c r="AA181">
        <v>168</v>
      </c>
      <c r="AB181">
        <v>0</v>
      </c>
      <c r="AC181">
        <v>27</v>
      </c>
      <c r="AD181">
        <v>37</v>
      </c>
      <c r="AE181">
        <v>0</v>
      </c>
      <c r="AF181">
        <v>0</v>
      </c>
      <c r="AG181">
        <v>0</v>
      </c>
      <c r="AH181" t="s">
        <v>92</v>
      </c>
      <c r="AI181" s="1">
        <v>44699.630428240744</v>
      </c>
      <c r="AJ181">
        <v>564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37</v>
      </c>
      <c r="AQ181">
        <v>0</v>
      </c>
      <c r="AR181">
        <v>0</v>
      </c>
      <c r="AS181">
        <v>0</v>
      </c>
      <c r="AT181" t="s">
        <v>90</v>
      </c>
      <c r="AU181" t="s">
        <v>90</v>
      </c>
      <c r="AV181" t="s">
        <v>90</v>
      </c>
      <c r="AW181" t="s">
        <v>90</v>
      </c>
      <c r="AX181" t="s">
        <v>90</v>
      </c>
      <c r="AY181" t="s">
        <v>90</v>
      </c>
      <c r="AZ181" t="s">
        <v>90</v>
      </c>
      <c r="BA181" t="s">
        <v>90</v>
      </c>
      <c r="BB181" t="s">
        <v>90</v>
      </c>
      <c r="BC181" t="s">
        <v>90</v>
      </c>
      <c r="BD181" t="s">
        <v>90</v>
      </c>
      <c r="BE181" t="s">
        <v>90</v>
      </c>
    </row>
    <row r="182" spans="1:57" hidden="1" x14ac:dyDescent="0.45">
      <c r="A182" t="s">
        <v>563</v>
      </c>
      <c r="B182" t="s">
        <v>82</v>
      </c>
      <c r="C182" t="s">
        <v>564</v>
      </c>
      <c r="D182" t="s">
        <v>84</v>
      </c>
      <c r="E182" s="2" t="str">
        <f>HYPERLINK("capsilon://?command=openfolder&amp;siteaddress=FAM.docvelocity-na8.net&amp;folderid=FX8B3C4653-9C2C-649B-B70E-C46BAB91A599","FX22033555")</f>
        <v>FX22033555</v>
      </c>
      <c r="F182" t="s">
        <v>19</v>
      </c>
      <c r="G182" t="s">
        <v>19</v>
      </c>
      <c r="H182" t="s">
        <v>85</v>
      </c>
      <c r="I182" t="s">
        <v>565</v>
      </c>
      <c r="J182">
        <v>372</v>
      </c>
      <c r="K182" t="s">
        <v>87</v>
      </c>
      <c r="L182" t="s">
        <v>88</v>
      </c>
      <c r="M182" t="s">
        <v>89</v>
      </c>
      <c r="N182">
        <v>2</v>
      </c>
      <c r="O182" s="1">
        <v>44699.606365740743</v>
      </c>
      <c r="P182" s="1">
        <v>44699.644189814811</v>
      </c>
      <c r="Q182">
        <v>1111</v>
      </c>
      <c r="R182">
        <v>2157</v>
      </c>
      <c r="S182" t="b">
        <v>0</v>
      </c>
      <c r="T182" t="s">
        <v>90</v>
      </c>
      <c r="U182" t="b">
        <v>0</v>
      </c>
      <c r="V182" t="s">
        <v>141</v>
      </c>
      <c r="W182" s="1">
        <v>44699.6249537037</v>
      </c>
      <c r="X182">
        <v>961</v>
      </c>
      <c r="Y182">
        <v>272</v>
      </c>
      <c r="Z182">
        <v>0</v>
      </c>
      <c r="AA182">
        <v>272</v>
      </c>
      <c r="AB182">
        <v>47</v>
      </c>
      <c r="AC182">
        <v>19</v>
      </c>
      <c r="AD182">
        <v>100</v>
      </c>
      <c r="AE182">
        <v>0</v>
      </c>
      <c r="AF182">
        <v>0</v>
      </c>
      <c r="AG182">
        <v>0</v>
      </c>
      <c r="AH182" t="s">
        <v>92</v>
      </c>
      <c r="AI182" s="1">
        <v>44699.644189814811</v>
      </c>
      <c r="AJ182">
        <v>1188</v>
      </c>
      <c r="AK182">
        <v>0</v>
      </c>
      <c r="AL182">
        <v>0</v>
      </c>
      <c r="AM182">
        <v>0</v>
      </c>
      <c r="AN182">
        <v>47</v>
      </c>
      <c r="AO182">
        <v>0</v>
      </c>
      <c r="AP182">
        <v>100</v>
      </c>
      <c r="AQ182">
        <v>0</v>
      </c>
      <c r="AR182">
        <v>0</v>
      </c>
      <c r="AS182">
        <v>0</v>
      </c>
      <c r="AT182" t="s">
        <v>90</v>
      </c>
      <c r="AU182" t="s">
        <v>90</v>
      </c>
      <c r="AV182" t="s">
        <v>90</v>
      </c>
      <c r="AW182" t="s">
        <v>90</v>
      </c>
      <c r="AX182" t="s">
        <v>90</v>
      </c>
      <c r="AY182" t="s">
        <v>90</v>
      </c>
      <c r="AZ182" t="s">
        <v>90</v>
      </c>
      <c r="BA182" t="s">
        <v>90</v>
      </c>
      <c r="BB182" t="s">
        <v>90</v>
      </c>
      <c r="BC182" t="s">
        <v>90</v>
      </c>
      <c r="BD182" t="s">
        <v>90</v>
      </c>
      <c r="BE182" t="s">
        <v>90</v>
      </c>
    </row>
    <row r="183" spans="1:57" hidden="1" x14ac:dyDescent="0.45">
      <c r="A183" t="s">
        <v>566</v>
      </c>
      <c r="B183" t="s">
        <v>82</v>
      </c>
      <c r="C183" t="s">
        <v>410</v>
      </c>
      <c r="D183" t="s">
        <v>84</v>
      </c>
      <c r="E183" s="2" t="str">
        <f>HYPERLINK("capsilon://?command=openfolder&amp;siteaddress=FAM.docvelocity-na8.net&amp;folderid=FX76D6FDB6-63DC-ADC4-0FFE-B4858E0FA3D3","FX22041120")</f>
        <v>FX22041120</v>
      </c>
      <c r="F183" t="s">
        <v>19</v>
      </c>
      <c r="G183" t="s">
        <v>19</v>
      </c>
      <c r="H183" t="s">
        <v>85</v>
      </c>
      <c r="I183" t="s">
        <v>567</v>
      </c>
      <c r="J183">
        <v>0</v>
      </c>
      <c r="K183" t="s">
        <v>87</v>
      </c>
      <c r="L183" t="s">
        <v>88</v>
      </c>
      <c r="M183" t="s">
        <v>89</v>
      </c>
      <c r="N183">
        <v>2</v>
      </c>
      <c r="O183" s="1">
        <v>44699.690046296295</v>
      </c>
      <c r="P183" s="1">
        <v>44699.730706018519</v>
      </c>
      <c r="Q183">
        <v>2851</v>
      </c>
      <c r="R183">
        <v>662</v>
      </c>
      <c r="S183" t="b">
        <v>0</v>
      </c>
      <c r="T183" t="s">
        <v>90</v>
      </c>
      <c r="U183" t="b">
        <v>0</v>
      </c>
      <c r="V183" t="s">
        <v>163</v>
      </c>
      <c r="W183" s="1">
        <v>44699.702708333331</v>
      </c>
      <c r="X183">
        <v>374</v>
      </c>
      <c r="Y183">
        <v>53</v>
      </c>
      <c r="Z183">
        <v>0</v>
      </c>
      <c r="AA183">
        <v>53</v>
      </c>
      <c r="AB183">
        <v>0</v>
      </c>
      <c r="AC183">
        <v>39</v>
      </c>
      <c r="AD183">
        <v>-53</v>
      </c>
      <c r="AE183">
        <v>0</v>
      </c>
      <c r="AF183">
        <v>0</v>
      </c>
      <c r="AG183">
        <v>0</v>
      </c>
      <c r="AH183" t="s">
        <v>301</v>
      </c>
      <c r="AI183" s="1">
        <v>44699.730706018519</v>
      </c>
      <c r="AJ183">
        <v>288</v>
      </c>
      <c r="AK183">
        <v>1</v>
      </c>
      <c r="AL183">
        <v>0</v>
      </c>
      <c r="AM183">
        <v>1</v>
      </c>
      <c r="AN183">
        <v>0</v>
      </c>
      <c r="AO183">
        <v>1</v>
      </c>
      <c r="AP183">
        <v>-54</v>
      </c>
      <c r="AQ183">
        <v>0</v>
      </c>
      <c r="AR183">
        <v>0</v>
      </c>
      <c r="AS183">
        <v>0</v>
      </c>
      <c r="AT183" t="s">
        <v>90</v>
      </c>
      <c r="AU183" t="s">
        <v>90</v>
      </c>
      <c r="AV183" t="s">
        <v>90</v>
      </c>
      <c r="AW183" t="s">
        <v>90</v>
      </c>
      <c r="AX183" t="s">
        <v>90</v>
      </c>
      <c r="AY183" t="s">
        <v>90</v>
      </c>
      <c r="AZ183" t="s">
        <v>90</v>
      </c>
      <c r="BA183" t="s">
        <v>90</v>
      </c>
      <c r="BB183" t="s">
        <v>90</v>
      </c>
      <c r="BC183" t="s">
        <v>90</v>
      </c>
      <c r="BD183" t="s">
        <v>90</v>
      </c>
      <c r="BE183" t="s">
        <v>90</v>
      </c>
    </row>
    <row r="184" spans="1:57" hidden="1" x14ac:dyDescent="0.45">
      <c r="A184" t="s">
        <v>568</v>
      </c>
      <c r="B184" t="s">
        <v>82</v>
      </c>
      <c r="C184" t="s">
        <v>337</v>
      </c>
      <c r="D184" t="s">
        <v>84</v>
      </c>
      <c r="E184" s="2" t="str">
        <f>HYPERLINK("capsilon://?command=openfolder&amp;siteaddress=FAM.docvelocity-na8.net&amp;folderid=FX5B334AE0-3B08-A359-D580-6A401C18BDC1","FX220211620")</f>
        <v>FX220211620</v>
      </c>
      <c r="F184" t="s">
        <v>19</v>
      </c>
      <c r="G184" t="s">
        <v>19</v>
      </c>
      <c r="H184" t="s">
        <v>85</v>
      </c>
      <c r="I184" t="s">
        <v>569</v>
      </c>
      <c r="J184">
        <v>28</v>
      </c>
      <c r="K184" t="s">
        <v>87</v>
      </c>
      <c r="L184" t="s">
        <v>88</v>
      </c>
      <c r="M184" t="s">
        <v>89</v>
      </c>
      <c r="N184">
        <v>2</v>
      </c>
      <c r="O184" s="1">
        <v>44700.313287037039</v>
      </c>
      <c r="P184" s="1">
        <v>44700.317037037035</v>
      </c>
      <c r="Q184">
        <v>20</v>
      </c>
      <c r="R184">
        <v>304</v>
      </c>
      <c r="S184" t="b">
        <v>0</v>
      </c>
      <c r="T184" t="s">
        <v>90</v>
      </c>
      <c r="U184" t="b">
        <v>0</v>
      </c>
      <c r="V184" t="s">
        <v>100</v>
      </c>
      <c r="W184" s="1">
        <v>44700.31521990741</v>
      </c>
      <c r="X184">
        <v>148</v>
      </c>
      <c r="Y184">
        <v>21</v>
      </c>
      <c r="Z184">
        <v>0</v>
      </c>
      <c r="AA184">
        <v>21</v>
      </c>
      <c r="AB184">
        <v>0</v>
      </c>
      <c r="AC184">
        <v>0</v>
      </c>
      <c r="AD184">
        <v>7</v>
      </c>
      <c r="AE184">
        <v>0</v>
      </c>
      <c r="AF184">
        <v>0</v>
      </c>
      <c r="AG184">
        <v>0</v>
      </c>
      <c r="AH184" t="s">
        <v>120</v>
      </c>
      <c r="AI184" s="1">
        <v>44700.317037037035</v>
      </c>
      <c r="AJ184">
        <v>156</v>
      </c>
      <c r="AK184">
        <v>1</v>
      </c>
      <c r="AL184">
        <v>0</v>
      </c>
      <c r="AM184">
        <v>1</v>
      </c>
      <c r="AN184">
        <v>0</v>
      </c>
      <c r="AO184">
        <v>1</v>
      </c>
      <c r="AP184">
        <v>6</v>
      </c>
      <c r="AQ184">
        <v>0</v>
      </c>
      <c r="AR184">
        <v>0</v>
      </c>
      <c r="AS184">
        <v>0</v>
      </c>
      <c r="AT184" t="s">
        <v>90</v>
      </c>
      <c r="AU184" t="s">
        <v>90</v>
      </c>
      <c r="AV184" t="s">
        <v>90</v>
      </c>
      <c r="AW184" t="s">
        <v>90</v>
      </c>
      <c r="AX184" t="s">
        <v>90</v>
      </c>
      <c r="AY184" t="s">
        <v>90</v>
      </c>
      <c r="AZ184" t="s">
        <v>90</v>
      </c>
      <c r="BA184" t="s">
        <v>90</v>
      </c>
      <c r="BB184" t="s">
        <v>90</v>
      </c>
      <c r="BC184" t="s">
        <v>90</v>
      </c>
      <c r="BD184" t="s">
        <v>90</v>
      </c>
      <c r="BE184" t="s">
        <v>90</v>
      </c>
    </row>
    <row r="185" spans="1:57" hidden="1" x14ac:dyDescent="0.45">
      <c r="A185" t="s">
        <v>570</v>
      </c>
      <c r="B185" t="s">
        <v>82</v>
      </c>
      <c r="C185" t="s">
        <v>571</v>
      </c>
      <c r="D185" t="s">
        <v>84</v>
      </c>
      <c r="E185" s="2" t="str">
        <f>HYPERLINK("capsilon://?command=openfolder&amp;siteaddress=FAM.docvelocity-na8.net&amp;folderid=FX93D1402C-292B-79C6-B309-E2BE3B17FC2A","FX22056063")</f>
        <v>FX22056063</v>
      </c>
      <c r="F185" t="s">
        <v>19</v>
      </c>
      <c r="G185" t="s">
        <v>19</v>
      </c>
      <c r="H185" t="s">
        <v>85</v>
      </c>
      <c r="I185" t="s">
        <v>572</v>
      </c>
      <c r="J185">
        <v>180</v>
      </c>
      <c r="K185" t="s">
        <v>87</v>
      </c>
      <c r="L185" t="s">
        <v>88</v>
      </c>
      <c r="M185" t="s">
        <v>89</v>
      </c>
      <c r="N185">
        <v>2</v>
      </c>
      <c r="O185" s="1">
        <v>44700.34715277778</v>
      </c>
      <c r="P185" s="1">
        <v>44700.359259259261</v>
      </c>
      <c r="Q185">
        <v>26</v>
      </c>
      <c r="R185">
        <v>1020</v>
      </c>
      <c r="S185" t="b">
        <v>0</v>
      </c>
      <c r="T185" t="s">
        <v>90</v>
      </c>
      <c r="U185" t="b">
        <v>0</v>
      </c>
      <c r="V185" t="s">
        <v>150</v>
      </c>
      <c r="W185" s="1">
        <v>44700.356076388889</v>
      </c>
      <c r="X185">
        <v>767</v>
      </c>
      <c r="Y185">
        <v>163</v>
      </c>
      <c r="Z185">
        <v>0</v>
      </c>
      <c r="AA185">
        <v>163</v>
      </c>
      <c r="AB185">
        <v>0</v>
      </c>
      <c r="AC185">
        <v>15</v>
      </c>
      <c r="AD185">
        <v>17</v>
      </c>
      <c r="AE185">
        <v>0</v>
      </c>
      <c r="AF185">
        <v>0</v>
      </c>
      <c r="AG185">
        <v>0</v>
      </c>
      <c r="AH185" t="s">
        <v>120</v>
      </c>
      <c r="AI185" s="1">
        <v>44700.359259259261</v>
      </c>
      <c r="AJ185">
        <v>253</v>
      </c>
      <c r="AK185">
        <v>0</v>
      </c>
      <c r="AL185">
        <v>0</v>
      </c>
      <c r="AM185">
        <v>0</v>
      </c>
      <c r="AN185">
        <v>10</v>
      </c>
      <c r="AO185">
        <v>0</v>
      </c>
      <c r="AP185">
        <v>17</v>
      </c>
      <c r="AQ185">
        <v>0</v>
      </c>
      <c r="AR185">
        <v>0</v>
      </c>
      <c r="AS185">
        <v>0</v>
      </c>
      <c r="AT185" t="s">
        <v>90</v>
      </c>
      <c r="AU185" t="s">
        <v>90</v>
      </c>
      <c r="AV185" t="s">
        <v>90</v>
      </c>
      <c r="AW185" t="s">
        <v>90</v>
      </c>
      <c r="AX185" t="s">
        <v>90</v>
      </c>
      <c r="AY185" t="s">
        <v>90</v>
      </c>
      <c r="AZ185" t="s">
        <v>90</v>
      </c>
      <c r="BA185" t="s">
        <v>90</v>
      </c>
      <c r="BB185" t="s">
        <v>90</v>
      </c>
      <c r="BC185" t="s">
        <v>90</v>
      </c>
      <c r="BD185" t="s">
        <v>90</v>
      </c>
      <c r="BE185" t="s">
        <v>90</v>
      </c>
    </row>
    <row r="186" spans="1:57" hidden="1" x14ac:dyDescent="0.45">
      <c r="A186" t="s">
        <v>573</v>
      </c>
      <c r="B186" t="s">
        <v>82</v>
      </c>
      <c r="C186" t="s">
        <v>574</v>
      </c>
      <c r="D186" t="s">
        <v>84</v>
      </c>
      <c r="E186" s="2" t="str">
        <f>HYPERLINK("capsilon://?command=openfolder&amp;siteaddress=FAM.docvelocity-na8.net&amp;folderid=FXE4087498-844B-A940-E2DC-11DD0C160AC7","FX22055898")</f>
        <v>FX22055898</v>
      </c>
      <c r="F186" t="s">
        <v>19</v>
      </c>
      <c r="G186" t="s">
        <v>19</v>
      </c>
      <c r="H186" t="s">
        <v>85</v>
      </c>
      <c r="I186" t="s">
        <v>575</v>
      </c>
      <c r="J186">
        <v>511</v>
      </c>
      <c r="K186" t="s">
        <v>87</v>
      </c>
      <c r="L186" t="s">
        <v>88</v>
      </c>
      <c r="M186" t="s">
        <v>89</v>
      </c>
      <c r="N186">
        <v>2</v>
      </c>
      <c r="O186" s="1">
        <v>44700.384699074071</v>
      </c>
      <c r="P186" s="1">
        <v>44700.404421296298</v>
      </c>
      <c r="Q186">
        <v>359</v>
      </c>
      <c r="R186">
        <v>1345</v>
      </c>
      <c r="S186" t="b">
        <v>0</v>
      </c>
      <c r="T186" t="s">
        <v>90</v>
      </c>
      <c r="U186" t="b">
        <v>0</v>
      </c>
      <c r="V186" t="s">
        <v>150</v>
      </c>
      <c r="W186" s="1">
        <v>44700.390590277777</v>
      </c>
      <c r="X186">
        <v>499</v>
      </c>
      <c r="Y186">
        <v>470</v>
      </c>
      <c r="Z186">
        <v>0</v>
      </c>
      <c r="AA186">
        <v>470</v>
      </c>
      <c r="AB186">
        <v>0</v>
      </c>
      <c r="AC186">
        <v>4</v>
      </c>
      <c r="AD186">
        <v>41</v>
      </c>
      <c r="AE186">
        <v>0</v>
      </c>
      <c r="AF186">
        <v>0</v>
      </c>
      <c r="AG186">
        <v>0</v>
      </c>
      <c r="AH186" t="s">
        <v>522</v>
      </c>
      <c r="AI186" s="1">
        <v>44700.404421296298</v>
      </c>
      <c r="AJ186">
        <v>838</v>
      </c>
      <c r="AK186">
        <v>2</v>
      </c>
      <c r="AL186">
        <v>0</v>
      </c>
      <c r="AM186">
        <v>2</v>
      </c>
      <c r="AN186">
        <v>0</v>
      </c>
      <c r="AO186">
        <v>2</v>
      </c>
      <c r="AP186">
        <v>39</v>
      </c>
      <c r="AQ186">
        <v>0</v>
      </c>
      <c r="AR186">
        <v>0</v>
      </c>
      <c r="AS186">
        <v>0</v>
      </c>
      <c r="AT186" t="s">
        <v>90</v>
      </c>
      <c r="AU186" t="s">
        <v>90</v>
      </c>
      <c r="AV186" t="s">
        <v>90</v>
      </c>
      <c r="AW186" t="s">
        <v>90</v>
      </c>
      <c r="AX186" t="s">
        <v>90</v>
      </c>
      <c r="AY186" t="s">
        <v>90</v>
      </c>
      <c r="AZ186" t="s">
        <v>90</v>
      </c>
      <c r="BA186" t="s">
        <v>90</v>
      </c>
      <c r="BB186" t="s">
        <v>90</v>
      </c>
      <c r="BC186" t="s">
        <v>90</v>
      </c>
      <c r="BD186" t="s">
        <v>90</v>
      </c>
      <c r="BE186" t="s">
        <v>90</v>
      </c>
    </row>
    <row r="187" spans="1:57" hidden="1" x14ac:dyDescent="0.45">
      <c r="A187" t="s">
        <v>576</v>
      </c>
      <c r="B187" t="s">
        <v>82</v>
      </c>
      <c r="C187" t="s">
        <v>508</v>
      </c>
      <c r="D187" t="s">
        <v>84</v>
      </c>
      <c r="E187" s="2" t="str">
        <f>HYPERLINK("capsilon://?command=openfolder&amp;siteaddress=FAM.docvelocity-na8.net&amp;folderid=FX3B6F7918-940F-E545-6131-60DB3D29364F","FX22055845")</f>
        <v>FX22055845</v>
      </c>
      <c r="F187" t="s">
        <v>19</v>
      </c>
      <c r="G187" t="s">
        <v>19</v>
      </c>
      <c r="H187" t="s">
        <v>85</v>
      </c>
      <c r="I187" t="s">
        <v>577</v>
      </c>
      <c r="J187">
        <v>0</v>
      </c>
      <c r="K187" t="s">
        <v>87</v>
      </c>
      <c r="L187" t="s">
        <v>88</v>
      </c>
      <c r="M187" t="s">
        <v>89</v>
      </c>
      <c r="N187">
        <v>2</v>
      </c>
      <c r="O187" s="1">
        <v>44700.505104166667</v>
      </c>
      <c r="P187" s="1">
        <v>44700.511354166665</v>
      </c>
      <c r="Q187">
        <v>474</v>
      </c>
      <c r="R187">
        <v>66</v>
      </c>
      <c r="S187" t="b">
        <v>0</v>
      </c>
      <c r="T187" t="s">
        <v>90</v>
      </c>
      <c r="U187" t="b">
        <v>0</v>
      </c>
      <c r="V187" t="s">
        <v>141</v>
      </c>
      <c r="W187" s="1">
        <v>44700.505891203706</v>
      </c>
      <c r="X187">
        <v>54</v>
      </c>
      <c r="Y187">
        <v>0</v>
      </c>
      <c r="Z187">
        <v>0</v>
      </c>
      <c r="AA187">
        <v>0</v>
      </c>
      <c r="AB187">
        <v>52</v>
      </c>
      <c r="AC187">
        <v>0</v>
      </c>
      <c r="AD187">
        <v>0</v>
      </c>
      <c r="AE187">
        <v>0</v>
      </c>
      <c r="AF187">
        <v>0</v>
      </c>
      <c r="AG187">
        <v>0</v>
      </c>
      <c r="AH187" t="s">
        <v>146</v>
      </c>
      <c r="AI187" s="1">
        <v>44700.511354166665</v>
      </c>
      <c r="AJ187">
        <v>12</v>
      </c>
      <c r="AK187">
        <v>0</v>
      </c>
      <c r="AL187">
        <v>0</v>
      </c>
      <c r="AM187">
        <v>0</v>
      </c>
      <c r="AN187">
        <v>52</v>
      </c>
      <c r="AO187">
        <v>0</v>
      </c>
      <c r="AP187">
        <v>0</v>
      </c>
      <c r="AQ187">
        <v>0</v>
      </c>
      <c r="AR187">
        <v>0</v>
      </c>
      <c r="AS187">
        <v>0</v>
      </c>
      <c r="AT187" t="s">
        <v>90</v>
      </c>
      <c r="AU187" t="s">
        <v>90</v>
      </c>
      <c r="AV187" t="s">
        <v>90</v>
      </c>
      <c r="AW187" t="s">
        <v>90</v>
      </c>
      <c r="AX187" t="s">
        <v>90</v>
      </c>
      <c r="AY187" t="s">
        <v>90</v>
      </c>
      <c r="AZ187" t="s">
        <v>90</v>
      </c>
      <c r="BA187" t="s">
        <v>90</v>
      </c>
      <c r="BB187" t="s">
        <v>90</v>
      </c>
      <c r="BC187" t="s">
        <v>90</v>
      </c>
      <c r="BD187" t="s">
        <v>90</v>
      </c>
      <c r="BE187" t="s">
        <v>90</v>
      </c>
    </row>
    <row r="188" spans="1:57" hidden="1" x14ac:dyDescent="0.45">
      <c r="A188" t="s">
        <v>578</v>
      </c>
      <c r="B188" t="s">
        <v>82</v>
      </c>
      <c r="C188" t="s">
        <v>538</v>
      </c>
      <c r="D188" t="s">
        <v>84</v>
      </c>
      <c r="E188" s="2" t="str">
        <f>HYPERLINK("capsilon://?command=openfolder&amp;siteaddress=FAM.docvelocity-na8.net&amp;folderid=FX0E619634-F05F-BBFF-34EC-04EDAED7B38D","FX22052961")</f>
        <v>FX22052961</v>
      </c>
      <c r="F188" t="s">
        <v>19</v>
      </c>
      <c r="G188" t="s">
        <v>19</v>
      </c>
      <c r="H188" t="s">
        <v>85</v>
      </c>
      <c r="I188" t="s">
        <v>579</v>
      </c>
      <c r="J188">
        <v>0</v>
      </c>
      <c r="K188" t="s">
        <v>87</v>
      </c>
      <c r="L188" t="s">
        <v>88</v>
      </c>
      <c r="M188" t="s">
        <v>89</v>
      </c>
      <c r="N188">
        <v>2</v>
      </c>
      <c r="O188" s="1">
        <v>44700.524027777778</v>
      </c>
      <c r="P188" s="1">
        <v>44700.537488425929</v>
      </c>
      <c r="Q188">
        <v>583</v>
      </c>
      <c r="R188">
        <v>580</v>
      </c>
      <c r="S188" t="b">
        <v>0</v>
      </c>
      <c r="T188" t="s">
        <v>90</v>
      </c>
      <c r="U188" t="b">
        <v>0</v>
      </c>
      <c r="V188" t="s">
        <v>163</v>
      </c>
      <c r="W188" s="1">
        <v>44700.533263888887</v>
      </c>
      <c r="X188">
        <v>292</v>
      </c>
      <c r="Y188">
        <v>37</v>
      </c>
      <c r="Z188">
        <v>0</v>
      </c>
      <c r="AA188">
        <v>37</v>
      </c>
      <c r="AB188">
        <v>0</v>
      </c>
      <c r="AC188">
        <v>16</v>
      </c>
      <c r="AD188">
        <v>-37</v>
      </c>
      <c r="AE188">
        <v>0</v>
      </c>
      <c r="AF188">
        <v>0</v>
      </c>
      <c r="AG188">
        <v>0</v>
      </c>
      <c r="AH188" t="s">
        <v>301</v>
      </c>
      <c r="AI188" s="1">
        <v>44700.537488425929</v>
      </c>
      <c r="AJ188">
        <v>288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-37</v>
      </c>
      <c r="AQ188">
        <v>0</v>
      </c>
      <c r="AR188">
        <v>0</v>
      </c>
      <c r="AS188">
        <v>0</v>
      </c>
      <c r="AT188" t="s">
        <v>90</v>
      </c>
      <c r="AU188" t="s">
        <v>90</v>
      </c>
      <c r="AV188" t="s">
        <v>90</v>
      </c>
      <c r="AW188" t="s">
        <v>90</v>
      </c>
      <c r="AX188" t="s">
        <v>90</v>
      </c>
      <c r="AY188" t="s">
        <v>90</v>
      </c>
      <c r="AZ188" t="s">
        <v>90</v>
      </c>
      <c r="BA188" t="s">
        <v>90</v>
      </c>
      <c r="BB188" t="s">
        <v>90</v>
      </c>
      <c r="BC188" t="s">
        <v>90</v>
      </c>
      <c r="BD188" t="s">
        <v>90</v>
      </c>
      <c r="BE188" t="s">
        <v>90</v>
      </c>
    </row>
    <row r="189" spans="1:57" hidden="1" x14ac:dyDescent="0.45">
      <c r="A189" t="s">
        <v>580</v>
      </c>
      <c r="B189" t="s">
        <v>82</v>
      </c>
      <c r="C189" t="s">
        <v>581</v>
      </c>
      <c r="D189" t="s">
        <v>84</v>
      </c>
      <c r="E189" s="2" t="str">
        <f>HYPERLINK("capsilon://?command=openfolder&amp;siteaddress=FAM.docvelocity-na8.net&amp;folderid=FX6DE7480D-12E3-02A4-5E28-CF78558328E7","FX220410593")</f>
        <v>FX220410593</v>
      </c>
      <c r="F189" t="s">
        <v>19</v>
      </c>
      <c r="G189" t="s">
        <v>19</v>
      </c>
      <c r="H189" t="s">
        <v>85</v>
      </c>
      <c r="I189" t="s">
        <v>582</v>
      </c>
      <c r="J189">
        <v>558</v>
      </c>
      <c r="K189" t="s">
        <v>87</v>
      </c>
      <c r="L189" t="s">
        <v>88</v>
      </c>
      <c r="M189" t="s">
        <v>89</v>
      </c>
      <c r="N189">
        <v>2</v>
      </c>
      <c r="O189" s="1">
        <v>44683.419756944444</v>
      </c>
      <c r="P189" s="1">
        <v>44683.453240740739</v>
      </c>
      <c r="Q189">
        <v>115</v>
      </c>
      <c r="R189">
        <v>2778</v>
      </c>
      <c r="S189" t="b">
        <v>0</v>
      </c>
      <c r="T189" t="s">
        <v>90</v>
      </c>
      <c r="U189" t="b">
        <v>0</v>
      </c>
      <c r="V189" t="s">
        <v>131</v>
      </c>
      <c r="W189" s="1">
        <v>44683.440104166664</v>
      </c>
      <c r="X189">
        <v>1665</v>
      </c>
      <c r="Y189">
        <v>444</v>
      </c>
      <c r="Z189">
        <v>0</v>
      </c>
      <c r="AA189">
        <v>444</v>
      </c>
      <c r="AB189">
        <v>42</v>
      </c>
      <c r="AC189">
        <v>10</v>
      </c>
      <c r="AD189">
        <v>114</v>
      </c>
      <c r="AE189">
        <v>0</v>
      </c>
      <c r="AF189">
        <v>0</v>
      </c>
      <c r="AG189">
        <v>0</v>
      </c>
      <c r="AH189" t="s">
        <v>106</v>
      </c>
      <c r="AI189" s="1">
        <v>44683.453240740739</v>
      </c>
      <c r="AJ189">
        <v>1063</v>
      </c>
      <c r="AK189">
        <v>0</v>
      </c>
      <c r="AL189">
        <v>0</v>
      </c>
      <c r="AM189">
        <v>0</v>
      </c>
      <c r="AN189">
        <v>42</v>
      </c>
      <c r="AO189">
        <v>0</v>
      </c>
      <c r="AP189">
        <v>114</v>
      </c>
      <c r="AQ189">
        <v>0</v>
      </c>
      <c r="AR189">
        <v>0</v>
      </c>
      <c r="AS189">
        <v>0</v>
      </c>
      <c r="AT189" t="s">
        <v>90</v>
      </c>
      <c r="AU189" t="s">
        <v>90</v>
      </c>
      <c r="AV189" t="s">
        <v>90</v>
      </c>
      <c r="AW189" t="s">
        <v>90</v>
      </c>
      <c r="AX189" t="s">
        <v>90</v>
      </c>
      <c r="AY189" t="s">
        <v>90</v>
      </c>
      <c r="AZ189" t="s">
        <v>90</v>
      </c>
      <c r="BA189" t="s">
        <v>90</v>
      </c>
      <c r="BB189" t="s">
        <v>90</v>
      </c>
      <c r="BC189" t="s">
        <v>90</v>
      </c>
      <c r="BD189" t="s">
        <v>90</v>
      </c>
      <c r="BE189" t="s">
        <v>90</v>
      </c>
    </row>
    <row r="190" spans="1:57" hidden="1" x14ac:dyDescent="0.45">
      <c r="A190" t="s">
        <v>583</v>
      </c>
      <c r="B190" t="s">
        <v>82</v>
      </c>
      <c r="C190" t="s">
        <v>584</v>
      </c>
      <c r="D190" t="s">
        <v>84</v>
      </c>
      <c r="E190" s="2" t="str">
        <f>HYPERLINK("capsilon://?command=openfolder&amp;siteaddress=FAM.docvelocity-na8.net&amp;folderid=FXD60B1AE1-F449-5B05-A9AB-C5C75FACEEE7","FX22031678")</f>
        <v>FX22031678</v>
      </c>
      <c r="F190" t="s">
        <v>19</v>
      </c>
      <c r="G190" t="s">
        <v>19</v>
      </c>
      <c r="H190" t="s">
        <v>85</v>
      </c>
      <c r="I190" t="s">
        <v>585</v>
      </c>
      <c r="J190">
        <v>60</v>
      </c>
      <c r="K190" t="s">
        <v>87</v>
      </c>
      <c r="L190" t="s">
        <v>88</v>
      </c>
      <c r="M190" t="s">
        <v>89</v>
      </c>
      <c r="N190">
        <v>2</v>
      </c>
      <c r="O190" s="1">
        <v>44683.420208333337</v>
      </c>
      <c r="P190" s="1">
        <v>44683.429189814815</v>
      </c>
      <c r="Q190">
        <v>120</v>
      </c>
      <c r="R190">
        <v>656</v>
      </c>
      <c r="S190" t="b">
        <v>0</v>
      </c>
      <c r="T190" t="s">
        <v>90</v>
      </c>
      <c r="U190" t="b">
        <v>0</v>
      </c>
      <c r="V190" t="s">
        <v>109</v>
      </c>
      <c r="W190" s="1">
        <v>44683.425983796296</v>
      </c>
      <c r="X190">
        <v>390</v>
      </c>
      <c r="Y190">
        <v>49</v>
      </c>
      <c r="Z190">
        <v>0</v>
      </c>
      <c r="AA190">
        <v>49</v>
      </c>
      <c r="AB190">
        <v>0</v>
      </c>
      <c r="AC190">
        <v>13</v>
      </c>
      <c r="AD190">
        <v>11</v>
      </c>
      <c r="AE190">
        <v>0</v>
      </c>
      <c r="AF190">
        <v>0</v>
      </c>
      <c r="AG190">
        <v>0</v>
      </c>
      <c r="AH190" t="s">
        <v>106</v>
      </c>
      <c r="AI190" s="1">
        <v>44683.429189814815</v>
      </c>
      <c r="AJ190">
        <v>266</v>
      </c>
      <c r="AK190">
        <v>0</v>
      </c>
      <c r="AL190">
        <v>0</v>
      </c>
      <c r="AM190">
        <v>0</v>
      </c>
      <c r="AN190">
        <v>5</v>
      </c>
      <c r="AO190">
        <v>0</v>
      </c>
      <c r="AP190">
        <v>11</v>
      </c>
      <c r="AQ190">
        <v>0</v>
      </c>
      <c r="AR190">
        <v>0</v>
      </c>
      <c r="AS190">
        <v>0</v>
      </c>
      <c r="AT190" t="s">
        <v>90</v>
      </c>
      <c r="AU190" t="s">
        <v>90</v>
      </c>
      <c r="AV190" t="s">
        <v>90</v>
      </c>
      <c r="AW190" t="s">
        <v>90</v>
      </c>
      <c r="AX190" t="s">
        <v>90</v>
      </c>
      <c r="AY190" t="s">
        <v>90</v>
      </c>
      <c r="AZ190" t="s">
        <v>90</v>
      </c>
      <c r="BA190" t="s">
        <v>90</v>
      </c>
      <c r="BB190" t="s">
        <v>90</v>
      </c>
      <c r="BC190" t="s">
        <v>90</v>
      </c>
      <c r="BD190" t="s">
        <v>90</v>
      </c>
      <c r="BE190" t="s">
        <v>90</v>
      </c>
    </row>
    <row r="191" spans="1:57" hidden="1" x14ac:dyDescent="0.45">
      <c r="A191" t="s">
        <v>586</v>
      </c>
      <c r="B191" t="s">
        <v>82</v>
      </c>
      <c r="C191" t="s">
        <v>587</v>
      </c>
      <c r="D191" t="s">
        <v>84</v>
      </c>
      <c r="E191" s="2" t="str">
        <f>HYPERLINK("capsilon://?command=openfolder&amp;siteaddress=FAM.docvelocity-na8.net&amp;folderid=FXCCDF8117-DC28-56B8-938B-4F7FBB0BCF01","FX22055642")</f>
        <v>FX22055642</v>
      </c>
      <c r="F191" t="s">
        <v>19</v>
      </c>
      <c r="G191" t="s">
        <v>19</v>
      </c>
      <c r="H191" t="s">
        <v>85</v>
      </c>
      <c r="I191" t="s">
        <v>588</v>
      </c>
      <c r="J191">
        <v>126</v>
      </c>
      <c r="K191" t="s">
        <v>87</v>
      </c>
      <c r="L191" t="s">
        <v>88</v>
      </c>
      <c r="M191" t="s">
        <v>89</v>
      </c>
      <c r="N191">
        <v>2</v>
      </c>
      <c r="O191" s="1">
        <v>44700.593402777777</v>
      </c>
      <c r="P191" s="1">
        <v>44700.669317129628</v>
      </c>
      <c r="Q191">
        <v>5499</v>
      </c>
      <c r="R191">
        <v>1060</v>
      </c>
      <c r="S191" t="b">
        <v>0</v>
      </c>
      <c r="T191" t="s">
        <v>90</v>
      </c>
      <c r="U191" t="b">
        <v>0</v>
      </c>
      <c r="V191" t="s">
        <v>141</v>
      </c>
      <c r="W191" s="1">
        <v>44700.634976851848</v>
      </c>
      <c r="X191">
        <v>529</v>
      </c>
      <c r="Y191">
        <v>114</v>
      </c>
      <c r="Z191">
        <v>0</v>
      </c>
      <c r="AA191">
        <v>114</v>
      </c>
      <c r="AB191">
        <v>0</v>
      </c>
      <c r="AC191">
        <v>32</v>
      </c>
      <c r="AD191">
        <v>12</v>
      </c>
      <c r="AE191">
        <v>0</v>
      </c>
      <c r="AF191">
        <v>0</v>
      </c>
      <c r="AG191">
        <v>0</v>
      </c>
      <c r="AH191" t="s">
        <v>92</v>
      </c>
      <c r="AI191" s="1">
        <v>44700.669317129628</v>
      </c>
      <c r="AJ191">
        <v>487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12</v>
      </c>
      <c r="AQ191">
        <v>0</v>
      </c>
      <c r="AR191">
        <v>0</v>
      </c>
      <c r="AS191">
        <v>0</v>
      </c>
      <c r="AT191" t="s">
        <v>90</v>
      </c>
      <c r="AU191" t="s">
        <v>90</v>
      </c>
      <c r="AV191" t="s">
        <v>90</v>
      </c>
      <c r="AW191" t="s">
        <v>90</v>
      </c>
      <c r="AX191" t="s">
        <v>90</v>
      </c>
      <c r="AY191" t="s">
        <v>90</v>
      </c>
      <c r="AZ191" t="s">
        <v>90</v>
      </c>
      <c r="BA191" t="s">
        <v>90</v>
      </c>
      <c r="BB191" t="s">
        <v>90</v>
      </c>
      <c r="BC191" t="s">
        <v>90</v>
      </c>
      <c r="BD191" t="s">
        <v>90</v>
      </c>
      <c r="BE191" t="s">
        <v>90</v>
      </c>
    </row>
    <row r="192" spans="1:57" hidden="1" x14ac:dyDescent="0.45">
      <c r="A192" t="s">
        <v>589</v>
      </c>
      <c r="B192" t="s">
        <v>82</v>
      </c>
      <c r="C192" t="s">
        <v>437</v>
      </c>
      <c r="D192" t="s">
        <v>84</v>
      </c>
      <c r="E192" s="2" t="str">
        <f>HYPERLINK("capsilon://?command=openfolder&amp;siteaddress=FAM.docvelocity-na8.net&amp;folderid=FX6B6F8B2C-C7DA-65E0-2A78-E66F55E489AF","FX22055147")</f>
        <v>FX22055147</v>
      </c>
      <c r="F192" t="s">
        <v>19</v>
      </c>
      <c r="G192" t="s">
        <v>19</v>
      </c>
      <c r="H192" t="s">
        <v>85</v>
      </c>
      <c r="I192" t="s">
        <v>590</v>
      </c>
      <c r="J192">
        <v>28</v>
      </c>
      <c r="K192" t="s">
        <v>87</v>
      </c>
      <c r="L192" t="s">
        <v>88</v>
      </c>
      <c r="M192" t="s">
        <v>89</v>
      </c>
      <c r="N192">
        <v>2</v>
      </c>
      <c r="O192" s="1">
        <v>44700.594270833331</v>
      </c>
      <c r="P192" s="1">
        <v>44700.666979166665</v>
      </c>
      <c r="Q192">
        <v>5729</v>
      </c>
      <c r="R192">
        <v>553</v>
      </c>
      <c r="S192" t="b">
        <v>0</v>
      </c>
      <c r="T192" t="s">
        <v>90</v>
      </c>
      <c r="U192" t="b">
        <v>0</v>
      </c>
      <c r="V192" t="s">
        <v>141</v>
      </c>
      <c r="W192" s="1">
        <v>44700.638113425928</v>
      </c>
      <c r="X192">
        <v>271</v>
      </c>
      <c r="Y192">
        <v>21</v>
      </c>
      <c r="Z192">
        <v>0</v>
      </c>
      <c r="AA192">
        <v>21</v>
      </c>
      <c r="AB192">
        <v>0</v>
      </c>
      <c r="AC192">
        <v>14</v>
      </c>
      <c r="AD192">
        <v>7</v>
      </c>
      <c r="AE192">
        <v>0</v>
      </c>
      <c r="AF192">
        <v>0</v>
      </c>
      <c r="AG192">
        <v>0</v>
      </c>
      <c r="AH192" t="s">
        <v>301</v>
      </c>
      <c r="AI192" s="1">
        <v>44700.666979166665</v>
      </c>
      <c r="AJ192">
        <v>272</v>
      </c>
      <c r="AK192">
        <v>1</v>
      </c>
      <c r="AL192">
        <v>0</v>
      </c>
      <c r="AM192">
        <v>1</v>
      </c>
      <c r="AN192">
        <v>0</v>
      </c>
      <c r="AO192">
        <v>1</v>
      </c>
      <c r="AP192">
        <v>6</v>
      </c>
      <c r="AQ192">
        <v>0</v>
      </c>
      <c r="AR192">
        <v>0</v>
      </c>
      <c r="AS192">
        <v>0</v>
      </c>
      <c r="AT192" t="s">
        <v>90</v>
      </c>
      <c r="AU192" t="s">
        <v>90</v>
      </c>
      <c r="AV192" t="s">
        <v>90</v>
      </c>
      <c r="AW192" t="s">
        <v>90</v>
      </c>
      <c r="AX192" t="s">
        <v>90</v>
      </c>
      <c r="AY192" t="s">
        <v>90</v>
      </c>
      <c r="AZ192" t="s">
        <v>90</v>
      </c>
      <c r="BA192" t="s">
        <v>90</v>
      </c>
      <c r="BB192" t="s">
        <v>90</v>
      </c>
      <c r="BC192" t="s">
        <v>90</v>
      </c>
      <c r="BD192" t="s">
        <v>90</v>
      </c>
      <c r="BE192" t="s">
        <v>90</v>
      </c>
    </row>
    <row r="193" spans="1:57" hidden="1" x14ac:dyDescent="0.45">
      <c r="A193" t="s">
        <v>591</v>
      </c>
      <c r="B193" t="s">
        <v>82</v>
      </c>
      <c r="C193" t="s">
        <v>502</v>
      </c>
      <c r="D193" t="s">
        <v>84</v>
      </c>
      <c r="E193" s="2" t="str">
        <f>HYPERLINK("capsilon://?command=openfolder&amp;siteaddress=FAM.docvelocity-na8.net&amp;folderid=FXFFEDFE67-B4F5-A60A-0119-00AB35482D31","FX22055503")</f>
        <v>FX22055503</v>
      </c>
      <c r="F193" t="s">
        <v>19</v>
      </c>
      <c r="G193" t="s">
        <v>19</v>
      </c>
      <c r="H193" t="s">
        <v>85</v>
      </c>
      <c r="I193" t="s">
        <v>592</v>
      </c>
      <c r="J193">
        <v>0</v>
      </c>
      <c r="K193" t="s">
        <v>87</v>
      </c>
      <c r="L193" t="s">
        <v>88</v>
      </c>
      <c r="M193" t="s">
        <v>89</v>
      </c>
      <c r="N193">
        <v>2</v>
      </c>
      <c r="O193" s="1">
        <v>44700.607789351852</v>
      </c>
      <c r="P193" s="1">
        <v>44700.66510416667</v>
      </c>
      <c r="Q193">
        <v>4809</v>
      </c>
      <c r="R193">
        <v>143</v>
      </c>
      <c r="S193" t="b">
        <v>0</v>
      </c>
      <c r="T193" t="s">
        <v>90</v>
      </c>
      <c r="U193" t="b">
        <v>0</v>
      </c>
      <c r="V193" t="s">
        <v>163</v>
      </c>
      <c r="W193" s="1">
        <v>44700.637835648151</v>
      </c>
      <c r="X193">
        <v>88</v>
      </c>
      <c r="Y193">
        <v>9</v>
      </c>
      <c r="Z193">
        <v>0</v>
      </c>
      <c r="AA193">
        <v>9</v>
      </c>
      <c r="AB193">
        <v>0</v>
      </c>
      <c r="AC193">
        <v>2</v>
      </c>
      <c r="AD193">
        <v>-9</v>
      </c>
      <c r="AE193">
        <v>0</v>
      </c>
      <c r="AF193">
        <v>0</v>
      </c>
      <c r="AG193">
        <v>0</v>
      </c>
      <c r="AH193" t="s">
        <v>146</v>
      </c>
      <c r="AI193" s="1">
        <v>44700.66510416667</v>
      </c>
      <c r="AJ193">
        <v>49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-9</v>
      </c>
      <c r="AQ193">
        <v>0</v>
      </c>
      <c r="AR193">
        <v>0</v>
      </c>
      <c r="AS193">
        <v>0</v>
      </c>
      <c r="AT193" t="s">
        <v>90</v>
      </c>
      <c r="AU193" t="s">
        <v>90</v>
      </c>
      <c r="AV193" t="s">
        <v>90</v>
      </c>
      <c r="AW193" t="s">
        <v>90</v>
      </c>
      <c r="AX193" t="s">
        <v>90</v>
      </c>
      <c r="AY193" t="s">
        <v>90</v>
      </c>
      <c r="AZ193" t="s">
        <v>90</v>
      </c>
      <c r="BA193" t="s">
        <v>90</v>
      </c>
      <c r="BB193" t="s">
        <v>90</v>
      </c>
      <c r="BC193" t="s">
        <v>90</v>
      </c>
      <c r="BD193" t="s">
        <v>90</v>
      </c>
      <c r="BE193" t="s">
        <v>90</v>
      </c>
    </row>
    <row r="194" spans="1:57" hidden="1" x14ac:dyDescent="0.45">
      <c r="A194" t="s">
        <v>593</v>
      </c>
      <c r="B194" t="s">
        <v>82</v>
      </c>
      <c r="C194" t="s">
        <v>368</v>
      </c>
      <c r="D194" t="s">
        <v>84</v>
      </c>
      <c r="E194" s="2" t="str">
        <f>HYPERLINK("capsilon://?command=openfolder&amp;siteaddress=FAM.docvelocity-na8.net&amp;folderid=FX8897D2D8-1832-647A-4C84-345253EAF8DB","FX220411511")</f>
        <v>FX220411511</v>
      </c>
      <c r="F194" t="s">
        <v>19</v>
      </c>
      <c r="G194" t="s">
        <v>19</v>
      </c>
      <c r="H194" t="s">
        <v>85</v>
      </c>
      <c r="I194" t="s">
        <v>594</v>
      </c>
      <c r="J194">
        <v>0</v>
      </c>
      <c r="K194" t="s">
        <v>87</v>
      </c>
      <c r="L194" t="s">
        <v>88</v>
      </c>
      <c r="M194" t="s">
        <v>89</v>
      </c>
      <c r="N194">
        <v>2</v>
      </c>
      <c r="O194" s="1">
        <v>44700.611307870371</v>
      </c>
      <c r="P194" s="1">
        <v>44700.665347222224</v>
      </c>
      <c r="Q194">
        <v>4626</v>
      </c>
      <c r="R194">
        <v>43</v>
      </c>
      <c r="S194" t="b">
        <v>0</v>
      </c>
      <c r="T194" t="s">
        <v>90</v>
      </c>
      <c r="U194" t="b">
        <v>0</v>
      </c>
      <c r="V194" t="s">
        <v>163</v>
      </c>
      <c r="W194" s="1">
        <v>44700.638032407405</v>
      </c>
      <c r="X194">
        <v>16</v>
      </c>
      <c r="Y194">
        <v>0</v>
      </c>
      <c r="Z194">
        <v>0</v>
      </c>
      <c r="AA194">
        <v>0</v>
      </c>
      <c r="AB194">
        <v>52</v>
      </c>
      <c r="AC194">
        <v>0</v>
      </c>
      <c r="AD194">
        <v>0</v>
      </c>
      <c r="AE194">
        <v>0</v>
      </c>
      <c r="AF194">
        <v>0</v>
      </c>
      <c r="AG194">
        <v>0</v>
      </c>
      <c r="AH194" t="s">
        <v>146</v>
      </c>
      <c r="AI194" s="1">
        <v>44700.665347222224</v>
      </c>
      <c r="AJ194">
        <v>20</v>
      </c>
      <c r="AK194">
        <v>0</v>
      </c>
      <c r="AL194">
        <v>0</v>
      </c>
      <c r="AM194">
        <v>0</v>
      </c>
      <c r="AN194">
        <v>52</v>
      </c>
      <c r="AO194">
        <v>0</v>
      </c>
      <c r="AP194">
        <v>0</v>
      </c>
      <c r="AQ194">
        <v>0</v>
      </c>
      <c r="AR194">
        <v>0</v>
      </c>
      <c r="AS194">
        <v>0</v>
      </c>
      <c r="AT194" t="s">
        <v>90</v>
      </c>
      <c r="AU194" t="s">
        <v>90</v>
      </c>
      <c r="AV194" t="s">
        <v>90</v>
      </c>
      <c r="AW194" t="s">
        <v>90</v>
      </c>
      <c r="AX194" t="s">
        <v>90</v>
      </c>
      <c r="AY194" t="s">
        <v>90</v>
      </c>
      <c r="AZ194" t="s">
        <v>90</v>
      </c>
      <c r="BA194" t="s">
        <v>90</v>
      </c>
      <c r="BB194" t="s">
        <v>90</v>
      </c>
      <c r="BC194" t="s">
        <v>90</v>
      </c>
      <c r="BD194" t="s">
        <v>90</v>
      </c>
      <c r="BE194" t="s">
        <v>90</v>
      </c>
    </row>
    <row r="195" spans="1:57" hidden="1" x14ac:dyDescent="0.45">
      <c r="A195" t="s">
        <v>595</v>
      </c>
      <c r="B195" t="s">
        <v>82</v>
      </c>
      <c r="C195" t="s">
        <v>394</v>
      </c>
      <c r="D195" t="s">
        <v>84</v>
      </c>
      <c r="E195" s="2" t="str">
        <f>HYPERLINK("capsilon://?command=openfolder&amp;siteaddress=FAM.docvelocity-na8.net&amp;folderid=FX11096E56-78BE-6938-4A41-127D6298C299","FX22054700")</f>
        <v>FX22054700</v>
      </c>
      <c r="F195" t="s">
        <v>19</v>
      </c>
      <c r="G195" t="s">
        <v>19</v>
      </c>
      <c r="H195" t="s">
        <v>85</v>
      </c>
      <c r="I195" t="s">
        <v>596</v>
      </c>
      <c r="J195">
        <v>147</v>
      </c>
      <c r="K195" t="s">
        <v>87</v>
      </c>
      <c r="L195" t="s">
        <v>88</v>
      </c>
      <c r="M195" t="s">
        <v>89</v>
      </c>
      <c r="N195">
        <v>2</v>
      </c>
      <c r="O195" s="1">
        <v>44700.6327662037</v>
      </c>
      <c r="P195" s="1">
        <v>44700.667349537034</v>
      </c>
      <c r="Q195">
        <v>2606</v>
      </c>
      <c r="R195">
        <v>382</v>
      </c>
      <c r="S195" t="b">
        <v>0</v>
      </c>
      <c r="T195" t="s">
        <v>90</v>
      </c>
      <c r="U195" t="b">
        <v>0</v>
      </c>
      <c r="V195" t="s">
        <v>163</v>
      </c>
      <c r="W195" s="1">
        <v>44700.640474537038</v>
      </c>
      <c r="X195">
        <v>210</v>
      </c>
      <c r="Y195">
        <v>137</v>
      </c>
      <c r="Z195">
        <v>0</v>
      </c>
      <c r="AA195">
        <v>137</v>
      </c>
      <c r="AB195">
        <v>0</v>
      </c>
      <c r="AC195">
        <v>2</v>
      </c>
      <c r="AD195">
        <v>10</v>
      </c>
      <c r="AE195">
        <v>0</v>
      </c>
      <c r="AF195">
        <v>0</v>
      </c>
      <c r="AG195">
        <v>0</v>
      </c>
      <c r="AH195" t="s">
        <v>146</v>
      </c>
      <c r="AI195" s="1">
        <v>44700.667349537034</v>
      </c>
      <c r="AJ195">
        <v>172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10</v>
      </c>
      <c r="AQ195">
        <v>0</v>
      </c>
      <c r="AR195">
        <v>0</v>
      </c>
      <c r="AS195">
        <v>0</v>
      </c>
      <c r="AT195" t="s">
        <v>90</v>
      </c>
      <c r="AU195" t="s">
        <v>90</v>
      </c>
      <c r="AV195" t="s">
        <v>90</v>
      </c>
      <c r="AW195" t="s">
        <v>90</v>
      </c>
      <c r="AX195" t="s">
        <v>90</v>
      </c>
      <c r="AY195" t="s">
        <v>90</v>
      </c>
      <c r="AZ195" t="s">
        <v>90</v>
      </c>
      <c r="BA195" t="s">
        <v>90</v>
      </c>
      <c r="BB195" t="s">
        <v>90</v>
      </c>
      <c r="BC195" t="s">
        <v>90</v>
      </c>
      <c r="BD195" t="s">
        <v>90</v>
      </c>
      <c r="BE195" t="s">
        <v>90</v>
      </c>
    </row>
    <row r="196" spans="1:57" hidden="1" x14ac:dyDescent="0.45">
      <c r="A196" t="s">
        <v>597</v>
      </c>
      <c r="B196" t="s">
        <v>82</v>
      </c>
      <c r="C196" t="s">
        <v>587</v>
      </c>
      <c r="D196" t="s">
        <v>84</v>
      </c>
      <c r="E196" s="2" t="str">
        <f>HYPERLINK("capsilon://?command=openfolder&amp;siteaddress=FAM.docvelocity-na8.net&amp;folderid=FXCCDF8117-DC28-56B8-938B-4F7FBB0BCF01","FX22055642")</f>
        <v>FX22055642</v>
      </c>
      <c r="F196" t="s">
        <v>19</v>
      </c>
      <c r="G196" t="s">
        <v>19</v>
      </c>
      <c r="H196" t="s">
        <v>85</v>
      </c>
      <c r="I196" t="s">
        <v>598</v>
      </c>
      <c r="J196">
        <v>0</v>
      </c>
      <c r="K196" t="s">
        <v>87</v>
      </c>
      <c r="L196" t="s">
        <v>88</v>
      </c>
      <c r="M196" t="s">
        <v>89</v>
      </c>
      <c r="N196">
        <v>2</v>
      </c>
      <c r="O196" s="1">
        <v>44700.644155092596</v>
      </c>
      <c r="P196" s="1">
        <v>44700.668194444443</v>
      </c>
      <c r="Q196">
        <v>1901</v>
      </c>
      <c r="R196">
        <v>176</v>
      </c>
      <c r="S196" t="b">
        <v>0</v>
      </c>
      <c r="T196" t="s">
        <v>90</v>
      </c>
      <c r="U196" t="b">
        <v>0</v>
      </c>
      <c r="V196" t="s">
        <v>141</v>
      </c>
      <c r="W196" s="1">
        <v>44700.646249999998</v>
      </c>
      <c r="X196">
        <v>72</v>
      </c>
      <c r="Y196">
        <v>9</v>
      </c>
      <c r="Z196">
        <v>0</v>
      </c>
      <c r="AA196">
        <v>9</v>
      </c>
      <c r="AB196">
        <v>0</v>
      </c>
      <c r="AC196">
        <v>2</v>
      </c>
      <c r="AD196">
        <v>-9</v>
      </c>
      <c r="AE196">
        <v>0</v>
      </c>
      <c r="AF196">
        <v>0</v>
      </c>
      <c r="AG196">
        <v>0</v>
      </c>
      <c r="AH196" t="s">
        <v>301</v>
      </c>
      <c r="AI196" s="1">
        <v>44700.668194444443</v>
      </c>
      <c r="AJ196">
        <v>104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-9</v>
      </c>
      <c r="AQ196">
        <v>0</v>
      </c>
      <c r="AR196">
        <v>0</v>
      </c>
      <c r="AS196">
        <v>0</v>
      </c>
      <c r="AT196" t="s">
        <v>90</v>
      </c>
      <c r="AU196" t="s">
        <v>90</v>
      </c>
      <c r="AV196" t="s">
        <v>90</v>
      </c>
      <c r="AW196" t="s">
        <v>90</v>
      </c>
      <c r="AX196" t="s">
        <v>90</v>
      </c>
      <c r="AY196" t="s">
        <v>90</v>
      </c>
      <c r="AZ196" t="s">
        <v>90</v>
      </c>
      <c r="BA196" t="s">
        <v>90</v>
      </c>
      <c r="BB196" t="s">
        <v>90</v>
      </c>
      <c r="BC196" t="s">
        <v>90</v>
      </c>
      <c r="BD196" t="s">
        <v>90</v>
      </c>
      <c r="BE196" t="s">
        <v>90</v>
      </c>
    </row>
    <row r="197" spans="1:57" hidden="1" x14ac:dyDescent="0.45">
      <c r="A197" t="s">
        <v>599</v>
      </c>
      <c r="B197" t="s">
        <v>82</v>
      </c>
      <c r="C197" t="s">
        <v>600</v>
      </c>
      <c r="D197" t="s">
        <v>84</v>
      </c>
      <c r="E197" s="2" t="str">
        <f>HYPERLINK("capsilon://?command=openfolder&amp;siteaddress=FAM.docvelocity-na8.net&amp;folderid=FX9B1A5B56-DE15-49D6-AFD6-99C517F9B1E3","FX22047432")</f>
        <v>FX22047432</v>
      </c>
      <c r="F197" t="s">
        <v>19</v>
      </c>
      <c r="G197" t="s">
        <v>19</v>
      </c>
      <c r="H197" t="s">
        <v>85</v>
      </c>
      <c r="I197" t="s">
        <v>601</v>
      </c>
      <c r="J197">
        <v>0</v>
      </c>
      <c r="K197" t="s">
        <v>87</v>
      </c>
      <c r="L197" t="s">
        <v>88</v>
      </c>
      <c r="M197" t="s">
        <v>89</v>
      </c>
      <c r="N197">
        <v>2</v>
      </c>
      <c r="O197" s="1">
        <v>44700.654745370368</v>
      </c>
      <c r="P197" s="1">
        <v>44700.667951388888</v>
      </c>
      <c r="Q197">
        <v>952</v>
      </c>
      <c r="R197">
        <v>189</v>
      </c>
      <c r="S197" t="b">
        <v>0</v>
      </c>
      <c r="T197" t="s">
        <v>90</v>
      </c>
      <c r="U197" t="b">
        <v>0</v>
      </c>
      <c r="V197" t="s">
        <v>335</v>
      </c>
      <c r="W197" s="1">
        <v>44700.658171296294</v>
      </c>
      <c r="X197">
        <v>137</v>
      </c>
      <c r="Y197">
        <v>9</v>
      </c>
      <c r="Z197">
        <v>0</v>
      </c>
      <c r="AA197">
        <v>9</v>
      </c>
      <c r="AB197">
        <v>0</v>
      </c>
      <c r="AC197">
        <v>0</v>
      </c>
      <c r="AD197">
        <v>-9</v>
      </c>
      <c r="AE197">
        <v>0</v>
      </c>
      <c r="AF197">
        <v>0</v>
      </c>
      <c r="AG197">
        <v>0</v>
      </c>
      <c r="AH197" t="s">
        <v>146</v>
      </c>
      <c r="AI197" s="1">
        <v>44700.667951388888</v>
      </c>
      <c r="AJ197">
        <v>52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-9</v>
      </c>
      <c r="AQ197">
        <v>0</v>
      </c>
      <c r="AR197">
        <v>0</v>
      </c>
      <c r="AS197">
        <v>0</v>
      </c>
      <c r="AT197" t="s">
        <v>90</v>
      </c>
      <c r="AU197" t="s">
        <v>90</v>
      </c>
      <c r="AV197" t="s">
        <v>90</v>
      </c>
      <c r="AW197" t="s">
        <v>90</v>
      </c>
      <c r="AX197" t="s">
        <v>90</v>
      </c>
      <c r="AY197" t="s">
        <v>90</v>
      </c>
      <c r="AZ197" t="s">
        <v>90</v>
      </c>
      <c r="BA197" t="s">
        <v>90</v>
      </c>
      <c r="BB197" t="s">
        <v>90</v>
      </c>
      <c r="BC197" t="s">
        <v>90</v>
      </c>
      <c r="BD197" t="s">
        <v>90</v>
      </c>
      <c r="BE197" t="s">
        <v>90</v>
      </c>
    </row>
    <row r="198" spans="1:57" hidden="1" x14ac:dyDescent="0.45">
      <c r="A198" t="s">
        <v>602</v>
      </c>
      <c r="B198" t="s">
        <v>82</v>
      </c>
      <c r="C198" t="s">
        <v>603</v>
      </c>
      <c r="D198" t="s">
        <v>84</v>
      </c>
      <c r="E198" s="2" t="str">
        <f>HYPERLINK("capsilon://?command=openfolder&amp;siteaddress=FAM.docvelocity-na8.net&amp;folderid=FXEFBCCBA8-CBD8-BD94-7EAE-27C5C485A714","FX22056201")</f>
        <v>FX22056201</v>
      </c>
      <c r="F198" t="s">
        <v>19</v>
      </c>
      <c r="G198" t="s">
        <v>19</v>
      </c>
      <c r="H198" t="s">
        <v>85</v>
      </c>
      <c r="I198" t="s">
        <v>604</v>
      </c>
      <c r="J198">
        <v>286</v>
      </c>
      <c r="K198" t="s">
        <v>87</v>
      </c>
      <c r="L198" t="s">
        <v>88</v>
      </c>
      <c r="M198" t="s">
        <v>89</v>
      </c>
      <c r="N198">
        <v>2</v>
      </c>
      <c r="O198" s="1">
        <v>44701.34542824074</v>
      </c>
      <c r="P198" s="1">
        <v>44701.377905092595</v>
      </c>
      <c r="Q198">
        <v>263</v>
      </c>
      <c r="R198">
        <v>2543</v>
      </c>
      <c r="S198" t="b">
        <v>0</v>
      </c>
      <c r="T198" t="s">
        <v>90</v>
      </c>
      <c r="U198" t="b">
        <v>0</v>
      </c>
      <c r="V198" t="s">
        <v>150</v>
      </c>
      <c r="W198" s="1">
        <v>44701.369062500002</v>
      </c>
      <c r="X198">
        <v>2039</v>
      </c>
      <c r="Y198">
        <v>189</v>
      </c>
      <c r="Z198">
        <v>0</v>
      </c>
      <c r="AA198">
        <v>189</v>
      </c>
      <c r="AB198">
        <v>43</v>
      </c>
      <c r="AC198">
        <v>21</v>
      </c>
      <c r="AD198">
        <v>97</v>
      </c>
      <c r="AE198">
        <v>0</v>
      </c>
      <c r="AF198">
        <v>0</v>
      </c>
      <c r="AG198">
        <v>0</v>
      </c>
      <c r="AH198" t="s">
        <v>271</v>
      </c>
      <c r="AI198" s="1">
        <v>44701.377905092595</v>
      </c>
      <c r="AJ198">
        <v>504</v>
      </c>
      <c r="AK198">
        <v>0</v>
      </c>
      <c r="AL198">
        <v>0</v>
      </c>
      <c r="AM198">
        <v>0</v>
      </c>
      <c r="AN198">
        <v>43</v>
      </c>
      <c r="AO198">
        <v>0</v>
      </c>
      <c r="AP198">
        <v>97</v>
      </c>
      <c r="AQ198">
        <v>0</v>
      </c>
      <c r="AR198">
        <v>0</v>
      </c>
      <c r="AS198">
        <v>0</v>
      </c>
      <c r="AT198" t="s">
        <v>90</v>
      </c>
      <c r="AU198" t="s">
        <v>90</v>
      </c>
      <c r="AV198" t="s">
        <v>90</v>
      </c>
      <c r="AW198" t="s">
        <v>90</v>
      </c>
      <c r="AX198" t="s">
        <v>90</v>
      </c>
      <c r="AY198" t="s">
        <v>90</v>
      </c>
      <c r="AZ198" t="s">
        <v>90</v>
      </c>
      <c r="BA198" t="s">
        <v>90</v>
      </c>
      <c r="BB198" t="s">
        <v>90</v>
      </c>
      <c r="BC198" t="s">
        <v>90</v>
      </c>
      <c r="BD198" t="s">
        <v>90</v>
      </c>
      <c r="BE198" t="s">
        <v>90</v>
      </c>
    </row>
    <row r="199" spans="1:57" hidden="1" x14ac:dyDescent="0.45">
      <c r="A199" t="s">
        <v>605</v>
      </c>
      <c r="B199" t="s">
        <v>82</v>
      </c>
      <c r="C199" t="s">
        <v>195</v>
      </c>
      <c r="D199" t="s">
        <v>84</v>
      </c>
      <c r="E199" s="2" t="str">
        <f>HYPERLINK("capsilon://?command=openfolder&amp;siteaddress=FAM.docvelocity-na8.net&amp;folderid=FX94E5B7F9-A815-A9F1-31FA-C12FC0ABCEF8","FX22047199")</f>
        <v>FX22047199</v>
      </c>
      <c r="F199" t="s">
        <v>19</v>
      </c>
      <c r="G199" t="s">
        <v>19</v>
      </c>
      <c r="H199" t="s">
        <v>85</v>
      </c>
      <c r="I199" t="s">
        <v>606</v>
      </c>
      <c r="J199">
        <v>56</v>
      </c>
      <c r="K199" t="s">
        <v>87</v>
      </c>
      <c r="L199" t="s">
        <v>88</v>
      </c>
      <c r="M199" t="s">
        <v>89</v>
      </c>
      <c r="N199">
        <v>2</v>
      </c>
      <c r="O199" s="1">
        <v>44701.424583333333</v>
      </c>
      <c r="P199" s="1">
        <v>44701.431539351855</v>
      </c>
      <c r="Q199">
        <v>27</v>
      </c>
      <c r="R199">
        <v>574</v>
      </c>
      <c r="S199" t="b">
        <v>0</v>
      </c>
      <c r="T199" t="s">
        <v>90</v>
      </c>
      <c r="U199" t="b">
        <v>0</v>
      </c>
      <c r="V199" t="s">
        <v>150</v>
      </c>
      <c r="W199" s="1">
        <v>44701.429189814815</v>
      </c>
      <c r="X199">
        <v>395</v>
      </c>
      <c r="Y199">
        <v>46</v>
      </c>
      <c r="Z199">
        <v>0</v>
      </c>
      <c r="AA199">
        <v>46</v>
      </c>
      <c r="AB199">
        <v>0</v>
      </c>
      <c r="AC199">
        <v>7</v>
      </c>
      <c r="AD199">
        <v>10</v>
      </c>
      <c r="AE199">
        <v>0</v>
      </c>
      <c r="AF199">
        <v>0</v>
      </c>
      <c r="AG199">
        <v>0</v>
      </c>
      <c r="AH199" t="s">
        <v>271</v>
      </c>
      <c r="AI199" s="1">
        <v>44701.431539351855</v>
      </c>
      <c r="AJ199">
        <v>179</v>
      </c>
      <c r="AK199">
        <v>2</v>
      </c>
      <c r="AL199">
        <v>0</v>
      </c>
      <c r="AM199">
        <v>2</v>
      </c>
      <c r="AN199">
        <v>0</v>
      </c>
      <c r="AO199">
        <v>2</v>
      </c>
      <c r="AP199">
        <v>8</v>
      </c>
      <c r="AQ199">
        <v>0</v>
      </c>
      <c r="AR199">
        <v>0</v>
      </c>
      <c r="AS199">
        <v>0</v>
      </c>
      <c r="AT199" t="s">
        <v>90</v>
      </c>
      <c r="AU199" t="s">
        <v>90</v>
      </c>
      <c r="AV199" t="s">
        <v>90</v>
      </c>
      <c r="AW199" t="s">
        <v>90</v>
      </c>
      <c r="AX199" t="s">
        <v>90</v>
      </c>
      <c r="AY199" t="s">
        <v>90</v>
      </c>
      <c r="AZ199" t="s">
        <v>90</v>
      </c>
      <c r="BA199" t="s">
        <v>90</v>
      </c>
      <c r="BB199" t="s">
        <v>90</v>
      </c>
      <c r="BC199" t="s">
        <v>90</v>
      </c>
      <c r="BD199" t="s">
        <v>90</v>
      </c>
      <c r="BE199" t="s">
        <v>90</v>
      </c>
    </row>
    <row r="200" spans="1:57" hidden="1" x14ac:dyDescent="0.45">
      <c r="A200" t="s">
        <v>607</v>
      </c>
      <c r="B200" t="s">
        <v>82</v>
      </c>
      <c r="C200" t="s">
        <v>222</v>
      </c>
      <c r="D200" t="s">
        <v>84</v>
      </c>
      <c r="E200" s="2" t="str">
        <f>HYPERLINK("capsilon://?command=openfolder&amp;siteaddress=FAM.docvelocity-na8.net&amp;folderid=FX8B28F8B6-C014-1E37-1A00-E0D027214AA1","FX220410565")</f>
        <v>FX220410565</v>
      </c>
      <c r="F200" t="s">
        <v>19</v>
      </c>
      <c r="G200" t="s">
        <v>19</v>
      </c>
      <c r="H200" t="s">
        <v>85</v>
      </c>
      <c r="I200" t="s">
        <v>608</v>
      </c>
      <c r="J200">
        <v>28</v>
      </c>
      <c r="K200" t="s">
        <v>87</v>
      </c>
      <c r="L200" t="s">
        <v>88</v>
      </c>
      <c r="M200" t="s">
        <v>89</v>
      </c>
      <c r="N200">
        <v>2</v>
      </c>
      <c r="O200" s="1">
        <v>44701.459618055553</v>
      </c>
      <c r="P200" s="1">
        <v>44701.466631944444</v>
      </c>
      <c r="Q200">
        <v>167</v>
      </c>
      <c r="R200">
        <v>439</v>
      </c>
      <c r="S200" t="b">
        <v>0</v>
      </c>
      <c r="T200" t="s">
        <v>90</v>
      </c>
      <c r="U200" t="b">
        <v>0</v>
      </c>
      <c r="V200" t="s">
        <v>150</v>
      </c>
      <c r="W200" s="1">
        <v>44701.463680555556</v>
      </c>
      <c r="X200">
        <v>340</v>
      </c>
      <c r="Y200">
        <v>21</v>
      </c>
      <c r="Z200">
        <v>0</v>
      </c>
      <c r="AA200">
        <v>21</v>
      </c>
      <c r="AB200">
        <v>0</v>
      </c>
      <c r="AC200">
        <v>3</v>
      </c>
      <c r="AD200">
        <v>7</v>
      </c>
      <c r="AE200">
        <v>0</v>
      </c>
      <c r="AF200">
        <v>0</v>
      </c>
      <c r="AG200">
        <v>0</v>
      </c>
      <c r="AH200" t="s">
        <v>271</v>
      </c>
      <c r="AI200" s="1">
        <v>44701.466631944444</v>
      </c>
      <c r="AJ200">
        <v>99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7</v>
      </c>
      <c r="AQ200">
        <v>0</v>
      </c>
      <c r="AR200">
        <v>0</v>
      </c>
      <c r="AS200">
        <v>0</v>
      </c>
      <c r="AT200" t="s">
        <v>90</v>
      </c>
      <c r="AU200" t="s">
        <v>90</v>
      </c>
      <c r="AV200" t="s">
        <v>90</v>
      </c>
      <c r="AW200" t="s">
        <v>90</v>
      </c>
      <c r="AX200" t="s">
        <v>90</v>
      </c>
      <c r="AY200" t="s">
        <v>90</v>
      </c>
      <c r="AZ200" t="s">
        <v>90</v>
      </c>
      <c r="BA200" t="s">
        <v>90</v>
      </c>
      <c r="BB200" t="s">
        <v>90</v>
      </c>
      <c r="BC200" t="s">
        <v>90</v>
      </c>
      <c r="BD200" t="s">
        <v>90</v>
      </c>
      <c r="BE200" t="s">
        <v>90</v>
      </c>
    </row>
    <row r="201" spans="1:57" hidden="1" x14ac:dyDescent="0.45">
      <c r="A201" t="s">
        <v>609</v>
      </c>
      <c r="B201" t="s">
        <v>82</v>
      </c>
      <c r="C201" t="s">
        <v>222</v>
      </c>
      <c r="D201" t="s">
        <v>84</v>
      </c>
      <c r="E201" s="2" t="str">
        <f>HYPERLINK("capsilon://?command=openfolder&amp;siteaddress=FAM.docvelocity-na8.net&amp;folderid=FX8B28F8B6-C014-1E37-1A00-E0D027214AA1","FX220410565")</f>
        <v>FX220410565</v>
      </c>
      <c r="F201" t="s">
        <v>19</v>
      </c>
      <c r="G201" t="s">
        <v>19</v>
      </c>
      <c r="H201" t="s">
        <v>85</v>
      </c>
      <c r="I201" t="s">
        <v>610</v>
      </c>
      <c r="J201">
        <v>76</v>
      </c>
      <c r="K201" t="s">
        <v>87</v>
      </c>
      <c r="L201" t="s">
        <v>88</v>
      </c>
      <c r="M201" t="s">
        <v>89</v>
      </c>
      <c r="N201">
        <v>2</v>
      </c>
      <c r="O201" s="1">
        <v>44701.461319444446</v>
      </c>
      <c r="P201" s="1">
        <v>44701.512395833335</v>
      </c>
      <c r="Q201">
        <v>3124</v>
      </c>
      <c r="R201">
        <v>1289</v>
      </c>
      <c r="S201" t="b">
        <v>0</v>
      </c>
      <c r="T201" t="s">
        <v>90</v>
      </c>
      <c r="U201" t="b">
        <v>0</v>
      </c>
      <c r="V201" t="s">
        <v>159</v>
      </c>
      <c r="W201" s="1">
        <v>44701.473321759258</v>
      </c>
      <c r="X201">
        <v>999</v>
      </c>
      <c r="Y201">
        <v>66</v>
      </c>
      <c r="Z201">
        <v>0</v>
      </c>
      <c r="AA201">
        <v>66</v>
      </c>
      <c r="AB201">
        <v>0</v>
      </c>
      <c r="AC201">
        <v>4</v>
      </c>
      <c r="AD201">
        <v>10</v>
      </c>
      <c r="AE201">
        <v>0</v>
      </c>
      <c r="AF201">
        <v>0</v>
      </c>
      <c r="AG201">
        <v>0</v>
      </c>
      <c r="AH201" t="s">
        <v>146</v>
      </c>
      <c r="AI201" s="1">
        <v>44701.512395833335</v>
      </c>
      <c r="AJ201">
        <v>290</v>
      </c>
      <c r="AK201">
        <v>2</v>
      </c>
      <c r="AL201">
        <v>0</v>
      </c>
      <c r="AM201">
        <v>2</v>
      </c>
      <c r="AN201">
        <v>0</v>
      </c>
      <c r="AO201">
        <v>2</v>
      </c>
      <c r="AP201">
        <v>8</v>
      </c>
      <c r="AQ201">
        <v>0</v>
      </c>
      <c r="AR201">
        <v>0</v>
      </c>
      <c r="AS201">
        <v>0</v>
      </c>
      <c r="AT201" t="s">
        <v>90</v>
      </c>
      <c r="AU201" t="s">
        <v>90</v>
      </c>
      <c r="AV201" t="s">
        <v>90</v>
      </c>
      <c r="AW201" t="s">
        <v>90</v>
      </c>
      <c r="AX201" t="s">
        <v>90</v>
      </c>
      <c r="AY201" t="s">
        <v>90</v>
      </c>
      <c r="AZ201" t="s">
        <v>90</v>
      </c>
      <c r="BA201" t="s">
        <v>90</v>
      </c>
      <c r="BB201" t="s">
        <v>90</v>
      </c>
      <c r="BC201" t="s">
        <v>90</v>
      </c>
      <c r="BD201" t="s">
        <v>90</v>
      </c>
      <c r="BE201" t="s">
        <v>90</v>
      </c>
    </row>
    <row r="202" spans="1:57" hidden="1" x14ac:dyDescent="0.45">
      <c r="A202" t="s">
        <v>611</v>
      </c>
      <c r="B202" t="s">
        <v>82</v>
      </c>
      <c r="C202" t="s">
        <v>603</v>
      </c>
      <c r="D202" t="s">
        <v>84</v>
      </c>
      <c r="E202" s="2" t="str">
        <f>HYPERLINK("capsilon://?command=openfolder&amp;siteaddress=FAM.docvelocity-na8.net&amp;folderid=FXEFBCCBA8-CBD8-BD94-7EAE-27C5C485A714","FX22056201")</f>
        <v>FX22056201</v>
      </c>
      <c r="F202" t="s">
        <v>19</v>
      </c>
      <c r="G202" t="s">
        <v>19</v>
      </c>
      <c r="H202" t="s">
        <v>85</v>
      </c>
      <c r="I202" t="s">
        <v>612</v>
      </c>
      <c r="J202">
        <v>0</v>
      </c>
      <c r="K202" t="s">
        <v>87</v>
      </c>
      <c r="L202" t="s">
        <v>88</v>
      </c>
      <c r="M202" t="s">
        <v>89</v>
      </c>
      <c r="N202">
        <v>2</v>
      </c>
      <c r="O202" s="1">
        <v>44701.467893518522</v>
      </c>
      <c r="P202" s="1">
        <v>44701.470891203702</v>
      </c>
      <c r="Q202">
        <v>86</v>
      </c>
      <c r="R202">
        <v>173</v>
      </c>
      <c r="S202" t="b">
        <v>0</v>
      </c>
      <c r="T202" t="s">
        <v>90</v>
      </c>
      <c r="U202" t="b">
        <v>0</v>
      </c>
      <c r="V202" t="s">
        <v>109</v>
      </c>
      <c r="W202" s="1">
        <v>44701.46943287037</v>
      </c>
      <c r="X202">
        <v>80</v>
      </c>
      <c r="Y202">
        <v>9</v>
      </c>
      <c r="Z202">
        <v>0</v>
      </c>
      <c r="AA202">
        <v>9</v>
      </c>
      <c r="AB202">
        <v>0</v>
      </c>
      <c r="AC202">
        <v>2</v>
      </c>
      <c r="AD202">
        <v>-9</v>
      </c>
      <c r="AE202">
        <v>0</v>
      </c>
      <c r="AF202">
        <v>0</v>
      </c>
      <c r="AG202">
        <v>0</v>
      </c>
      <c r="AH202" t="s">
        <v>120</v>
      </c>
      <c r="AI202" s="1">
        <v>44701.470891203702</v>
      </c>
      <c r="AJ202">
        <v>93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-9</v>
      </c>
      <c r="AQ202">
        <v>0</v>
      </c>
      <c r="AR202">
        <v>0</v>
      </c>
      <c r="AS202">
        <v>0</v>
      </c>
      <c r="AT202" t="s">
        <v>90</v>
      </c>
      <c r="AU202" t="s">
        <v>90</v>
      </c>
      <c r="AV202" t="s">
        <v>90</v>
      </c>
      <c r="AW202" t="s">
        <v>90</v>
      </c>
      <c r="AX202" t="s">
        <v>90</v>
      </c>
      <c r="AY202" t="s">
        <v>90</v>
      </c>
      <c r="AZ202" t="s">
        <v>90</v>
      </c>
      <c r="BA202" t="s">
        <v>90</v>
      </c>
      <c r="BB202" t="s">
        <v>90</v>
      </c>
      <c r="BC202" t="s">
        <v>90</v>
      </c>
      <c r="BD202" t="s">
        <v>90</v>
      </c>
      <c r="BE202" t="s">
        <v>90</v>
      </c>
    </row>
    <row r="203" spans="1:57" hidden="1" x14ac:dyDescent="0.45">
      <c r="A203" t="s">
        <v>613</v>
      </c>
      <c r="B203" t="s">
        <v>82</v>
      </c>
      <c r="C203" t="s">
        <v>614</v>
      </c>
      <c r="D203" t="s">
        <v>84</v>
      </c>
      <c r="E203" s="2" t="str">
        <f>HYPERLINK("capsilon://?command=openfolder&amp;siteaddress=FAM.docvelocity-na8.net&amp;folderid=FXE7B4E989-9500-FC98-44BE-F54610785A0F","FX22051074")</f>
        <v>FX22051074</v>
      </c>
      <c r="F203" t="s">
        <v>19</v>
      </c>
      <c r="G203" t="s">
        <v>19</v>
      </c>
      <c r="H203" t="s">
        <v>85</v>
      </c>
      <c r="I203" t="s">
        <v>615</v>
      </c>
      <c r="J203">
        <v>393</v>
      </c>
      <c r="K203" t="s">
        <v>87</v>
      </c>
      <c r="L203" t="s">
        <v>88</v>
      </c>
      <c r="M203" t="s">
        <v>89</v>
      </c>
      <c r="N203">
        <v>2</v>
      </c>
      <c r="O203" s="1">
        <v>44701.468726851854</v>
      </c>
      <c r="P203" s="1">
        <v>44701.519837962966</v>
      </c>
      <c r="Q203">
        <v>1974</v>
      </c>
      <c r="R203">
        <v>2442</v>
      </c>
      <c r="S203" t="b">
        <v>0</v>
      </c>
      <c r="T203" t="s">
        <v>90</v>
      </c>
      <c r="U203" t="b">
        <v>0</v>
      </c>
      <c r="V203" t="s">
        <v>145</v>
      </c>
      <c r="W203" s="1">
        <v>44701.507511574076</v>
      </c>
      <c r="X203">
        <v>1057</v>
      </c>
      <c r="Y203">
        <v>129</v>
      </c>
      <c r="Z203">
        <v>0</v>
      </c>
      <c r="AA203">
        <v>129</v>
      </c>
      <c r="AB203">
        <v>156</v>
      </c>
      <c r="AC203">
        <v>8</v>
      </c>
      <c r="AD203">
        <v>264</v>
      </c>
      <c r="AE203">
        <v>0</v>
      </c>
      <c r="AF203">
        <v>0</v>
      </c>
      <c r="AG203">
        <v>0</v>
      </c>
      <c r="AH203" t="s">
        <v>146</v>
      </c>
      <c r="AI203" s="1">
        <v>44701.519837962966</v>
      </c>
      <c r="AJ203">
        <v>642</v>
      </c>
      <c r="AK203">
        <v>2</v>
      </c>
      <c r="AL203">
        <v>0</v>
      </c>
      <c r="AM203">
        <v>2</v>
      </c>
      <c r="AN203">
        <v>156</v>
      </c>
      <c r="AO203">
        <v>4</v>
      </c>
      <c r="AP203">
        <v>262</v>
      </c>
      <c r="AQ203">
        <v>0</v>
      </c>
      <c r="AR203">
        <v>0</v>
      </c>
      <c r="AS203">
        <v>0</v>
      </c>
      <c r="AT203" t="s">
        <v>90</v>
      </c>
      <c r="AU203" t="s">
        <v>90</v>
      </c>
      <c r="AV203" t="s">
        <v>90</v>
      </c>
      <c r="AW203" t="s">
        <v>90</v>
      </c>
      <c r="AX203" t="s">
        <v>90</v>
      </c>
      <c r="AY203" t="s">
        <v>90</v>
      </c>
      <c r="AZ203" t="s">
        <v>90</v>
      </c>
      <c r="BA203" t="s">
        <v>90</v>
      </c>
      <c r="BB203" t="s">
        <v>90</v>
      </c>
      <c r="BC203" t="s">
        <v>90</v>
      </c>
      <c r="BD203" t="s">
        <v>90</v>
      </c>
      <c r="BE203" t="s">
        <v>90</v>
      </c>
    </row>
    <row r="204" spans="1:57" hidden="1" x14ac:dyDescent="0.45">
      <c r="A204" t="s">
        <v>616</v>
      </c>
      <c r="B204" t="s">
        <v>82</v>
      </c>
      <c r="C204" t="s">
        <v>617</v>
      </c>
      <c r="D204" t="s">
        <v>84</v>
      </c>
      <c r="E204" s="2" t="str">
        <f>HYPERLINK("capsilon://?command=openfolder&amp;siteaddress=FAM.docvelocity-na8.net&amp;folderid=FX63993558-E0BB-A3D5-BFB6-7671967D8E6E","FX22049159")</f>
        <v>FX22049159</v>
      </c>
      <c r="F204" t="s">
        <v>19</v>
      </c>
      <c r="G204" t="s">
        <v>19</v>
      </c>
      <c r="H204" t="s">
        <v>85</v>
      </c>
      <c r="I204" t="s">
        <v>618</v>
      </c>
      <c r="J204">
        <v>43</v>
      </c>
      <c r="K204" t="s">
        <v>87</v>
      </c>
      <c r="L204" t="s">
        <v>88</v>
      </c>
      <c r="M204" t="s">
        <v>89</v>
      </c>
      <c r="N204">
        <v>2</v>
      </c>
      <c r="O204" s="1">
        <v>44701.523287037038</v>
      </c>
      <c r="P204" s="1">
        <v>44701.575925925928</v>
      </c>
      <c r="Q204">
        <v>4185</v>
      </c>
      <c r="R204">
        <v>363</v>
      </c>
      <c r="S204" t="b">
        <v>0</v>
      </c>
      <c r="T204" t="s">
        <v>90</v>
      </c>
      <c r="U204" t="b">
        <v>0</v>
      </c>
      <c r="V204" t="s">
        <v>145</v>
      </c>
      <c r="W204" s="1">
        <v>44701.542245370372</v>
      </c>
      <c r="X204">
        <v>145</v>
      </c>
      <c r="Y204">
        <v>38</v>
      </c>
      <c r="Z204">
        <v>0</v>
      </c>
      <c r="AA204">
        <v>38</v>
      </c>
      <c r="AB204">
        <v>0</v>
      </c>
      <c r="AC204">
        <v>1</v>
      </c>
      <c r="AD204">
        <v>5</v>
      </c>
      <c r="AE204">
        <v>0</v>
      </c>
      <c r="AF204">
        <v>0</v>
      </c>
      <c r="AG204">
        <v>0</v>
      </c>
      <c r="AH204" t="s">
        <v>92</v>
      </c>
      <c r="AI204" s="1">
        <v>44701.575925925928</v>
      </c>
      <c r="AJ204">
        <v>211</v>
      </c>
      <c r="AK204">
        <v>1</v>
      </c>
      <c r="AL204">
        <v>0</v>
      </c>
      <c r="AM204">
        <v>1</v>
      </c>
      <c r="AN204">
        <v>0</v>
      </c>
      <c r="AO204">
        <v>1</v>
      </c>
      <c r="AP204">
        <v>4</v>
      </c>
      <c r="AQ204">
        <v>0</v>
      </c>
      <c r="AR204">
        <v>0</v>
      </c>
      <c r="AS204">
        <v>0</v>
      </c>
      <c r="AT204" t="s">
        <v>90</v>
      </c>
      <c r="AU204" t="s">
        <v>90</v>
      </c>
      <c r="AV204" t="s">
        <v>90</v>
      </c>
      <c r="AW204" t="s">
        <v>90</v>
      </c>
      <c r="AX204" t="s">
        <v>90</v>
      </c>
      <c r="AY204" t="s">
        <v>90</v>
      </c>
      <c r="AZ204" t="s">
        <v>90</v>
      </c>
      <c r="BA204" t="s">
        <v>90</v>
      </c>
      <c r="BB204" t="s">
        <v>90</v>
      </c>
      <c r="BC204" t="s">
        <v>90</v>
      </c>
      <c r="BD204" t="s">
        <v>90</v>
      </c>
      <c r="BE204" t="s">
        <v>90</v>
      </c>
    </row>
    <row r="205" spans="1:57" hidden="1" x14ac:dyDescent="0.45">
      <c r="A205" t="s">
        <v>619</v>
      </c>
      <c r="B205" t="s">
        <v>82</v>
      </c>
      <c r="C205" t="s">
        <v>620</v>
      </c>
      <c r="D205" t="s">
        <v>84</v>
      </c>
      <c r="E205" s="2" t="str">
        <f>HYPERLINK("capsilon://?command=openfolder&amp;siteaddress=FAM.docvelocity-na8.net&amp;folderid=FX3A6220E1-3947-16E3-CFA8-A6070C720AA6","FX22057057")</f>
        <v>FX22057057</v>
      </c>
      <c r="F205" t="s">
        <v>19</v>
      </c>
      <c r="G205" t="s">
        <v>19</v>
      </c>
      <c r="H205" t="s">
        <v>85</v>
      </c>
      <c r="I205" t="s">
        <v>621</v>
      </c>
      <c r="J205">
        <v>140</v>
      </c>
      <c r="K205" t="s">
        <v>87</v>
      </c>
      <c r="L205" t="s">
        <v>88</v>
      </c>
      <c r="M205" t="s">
        <v>89</v>
      </c>
      <c r="N205">
        <v>2</v>
      </c>
      <c r="O205" s="1">
        <v>44701.571944444448</v>
      </c>
      <c r="P205" s="1">
        <v>44701.605138888888</v>
      </c>
      <c r="Q205">
        <v>885</v>
      </c>
      <c r="R205">
        <v>1983</v>
      </c>
      <c r="S205" t="b">
        <v>0</v>
      </c>
      <c r="T205" t="s">
        <v>90</v>
      </c>
      <c r="U205" t="b">
        <v>0</v>
      </c>
      <c r="V205" t="s">
        <v>141</v>
      </c>
      <c r="W205" s="1">
        <v>44701.594305555554</v>
      </c>
      <c r="X205">
        <v>1412</v>
      </c>
      <c r="Y205">
        <v>105</v>
      </c>
      <c r="Z205">
        <v>0</v>
      </c>
      <c r="AA205">
        <v>105</v>
      </c>
      <c r="AB205">
        <v>0</v>
      </c>
      <c r="AC205">
        <v>30</v>
      </c>
      <c r="AD205">
        <v>35</v>
      </c>
      <c r="AE205">
        <v>0</v>
      </c>
      <c r="AF205">
        <v>0</v>
      </c>
      <c r="AG205">
        <v>0</v>
      </c>
      <c r="AH205" t="s">
        <v>301</v>
      </c>
      <c r="AI205" s="1">
        <v>44701.605138888888</v>
      </c>
      <c r="AJ205">
        <v>564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35</v>
      </c>
      <c r="AQ205">
        <v>0</v>
      </c>
      <c r="AR205">
        <v>0</v>
      </c>
      <c r="AS205">
        <v>0</v>
      </c>
      <c r="AT205" t="s">
        <v>90</v>
      </c>
      <c r="AU205" t="s">
        <v>90</v>
      </c>
      <c r="AV205" t="s">
        <v>90</v>
      </c>
      <c r="AW205" t="s">
        <v>90</v>
      </c>
      <c r="AX205" t="s">
        <v>90</v>
      </c>
      <c r="AY205" t="s">
        <v>90</v>
      </c>
      <c r="AZ205" t="s">
        <v>90</v>
      </c>
      <c r="BA205" t="s">
        <v>90</v>
      </c>
      <c r="BB205" t="s">
        <v>90</v>
      </c>
      <c r="BC205" t="s">
        <v>90</v>
      </c>
      <c r="BD205" t="s">
        <v>90</v>
      </c>
      <c r="BE205" t="s">
        <v>90</v>
      </c>
    </row>
    <row r="206" spans="1:57" hidden="1" x14ac:dyDescent="0.45">
      <c r="A206" t="s">
        <v>622</v>
      </c>
      <c r="B206" t="s">
        <v>82</v>
      </c>
      <c r="C206" t="s">
        <v>623</v>
      </c>
      <c r="D206" t="s">
        <v>84</v>
      </c>
      <c r="E206" s="2" t="str">
        <f>HYPERLINK("capsilon://?command=openfolder&amp;siteaddress=FAM.docvelocity-na8.net&amp;folderid=FX2081687C-62DD-0C62-5751-063C1842C797","FX22057158")</f>
        <v>FX22057158</v>
      </c>
      <c r="F206" t="s">
        <v>19</v>
      </c>
      <c r="G206" t="s">
        <v>19</v>
      </c>
      <c r="H206" t="s">
        <v>85</v>
      </c>
      <c r="I206" t="s">
        <v>624</v>
      </c>
      <c r="J206">
        <v>351</v>
      </c>
      <c r="K206" t="s">
        <v>87</v>
      </c>
      <c r="L206" t="s">
        <v>88</v>
      </c>
      <c r="M206" t="s">
        <v>89</v>
      </c>
      <c r="N206">
        <v>2</v>
      </c>
      <c r="O206" s="1">
        <v>44701.60628472222</v>
      </c>
      <c r="P206" s="1">
        <v>44701.69121527778</v>
      </c>
      <c r="Q206">
        <v>3326</v>
      </c>
      <c r="R206">
        <v>4012</v>
      </c>
      <c r="S206" t="b">
        <v>0</v>
      </c>
      <c r="T206" t="s">
        <v>90</v>
      </c>
      <c r="U206" t="b">
        <v>0</v>
      </c>
      <c r="V206" t="s">
        <v>335</v>
      </c>
      <c r="W206" s="1">
        <v>44701.657152777778</v>
      </c>
      <c r="X206">
        <v>2476</v>
      </c>
      <c r="Y206">
        <v>313</v>
      </c>
      <c r="Z206">
        <v>0</v>
      </c>
      <c r="AA206">
        <v>313</v>
      </c>
      <c r="AB206">
        <v>0</v>
      </c>
      <c r="AC206">
        <v>28</v>
      </c>
      <c r="AD206">
        <v>38</v>
      </c>
      <c r="AE206">
        <v>0</v>
      </c>
      <c r="AF206">
        <v>0</v>
      </c>
      <c r="AG206">
        <v>0</v>
      </c>
      <c r="AH206" t="s">
        <v>92</v>
      </c>
      <c r="AI206" s="1">
        <v>44701.69121527778</v>
      </c>
      <c r="AJ206">
        <v>1313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38</v>
      </c>
      <c r="AQ206">
        <v>0</v>
      </c>
      <c r="AR206">
        <v>0</v>
      </c>
      <c r="AS206">
        <v>0</v>
      </c>
      <c r="AT206" t="s">
        <v>90</v>
      </c>
      <c r="AU206" t="s">
        <v>90</v>
      </c>
      <c r="AV206" t="s">
        <v>90</v>
      </c>
      <c r="AW206" t="s">
        <v>90</v>
      </c>
      <c r="AX206" t="s">
        <v>90</v>
      </c>
      <c r="AY206" t="s">
        <v>90</v>
      </c>
      <c r="AZ206" t="s">
        <v>90</v>
      </c>
      <c r="BA206" t="s">
        <v>90</v>
      </c>
      <c r="BB206" t="s">
        <v>90</v>
      </c>
      <c r="BC206" t="s">
        <v>90</v>
      </c>
      <c r="BD206" t="s">
        <v>90</v>
      </c>
      <c r="BE206" t="s">
        <v>90</v>
      </c>
    </row>
    <row r="207" spans="1:57" hidden="1" x14ac:dyDescent="0.45">
      <c r="A207" t="s">
        <v>625</v>
      </c>
      <c r="B207" t="s">
        <v>82</v>
      </c>
      <c r="C207" t="s">
        <v>368</v>
      </c>
      <c r="D207" t="s">
        <v>84</v>
      </c>
      <c r="E207" s="2" t="str">
        <f>HYPERLINK("capsilon://?command=openfolder&amp;siteaddress=FAM.docvelocity-na8.net&amp;folderid=FX8897D2D8-1832-647A-4C84-345253EAF8DB","FX220411511")</f>
        <v>FX220411511</v>
      </c>
      <c r="F207" t="s">
        <v>19</v>
      </c>
      <c r="G207" t="s">
        <v>19</v>
      </c>
      <c r="H207" t="s">
        <v>85</v>
      </c>
      <c r="I207" t="s">
        <v>626</v>
      </c>
      <c r="J207">
        <v>0</v>
      </c>
      <c r="K207" t="s">
        <v>87</v>
      </c>
      <c r="L207" t="s">
        <v>88</v>
      </c>
      <c r="M207" t="s">
        <v>89</v>
      </c>
      <c r="N207">
        <v>2</v>
      </c>
      <c r="O207" s="1">
        <v>44701.611770833333</v>
      </c>
      <c r="P207" s="1">
        <v>44701.679108796299</v>
      </c>
      <c r="Q207">
        <v>5660</v>
      </c>
      <c r="R207">
        <v>158</v>
      </c>
      <c r="S207" t="b">
        <v>0</v>
      </c>
      <c r="T207" t="s">
        <v>90</v>
      </c>
      <c r="U207" t="b">
        <v>0</v>
      </c>
      <c r="V207" t="s">
        <v>163</v>
      </c>
      <c r="W207" s="1">
        <v>44701.635520833333</v>
      </c>
      <c r="X207">
        <v>128</v>
      </c>
      <c r="Y207">
        <v>0</v>
      </c>
      <c r="Z207">
        <v>0</v>
      </c>
      <c r="AA207">
        <v>0</v>
      </c>
      <c r="AB207">
        <v>52</v>
      </c>
      <c r="AC207">
        <v>0</v>
      </c>
      <c r="AD207">
        <v>0</v>
      </c>
      <c r="AE207">
        <v>0</v>
      </c>
      <c r="AF207">
        <v>0</v>
      </c>
      <c r="AG207">
        <v>0</v>
      </c>
      <c r="AH207" t="s">
        <v>301</v>
      </c>
      <c r="AI207" s="1">
        <v>44701.679108796299</v>
      </c>
      <c r="AJ207">
        <v>16</v>
      </c>
      <c r="AK207">
        <v>0</v>
      </c>
      <c r="AL207">
        <v>0</v>
      </c>
      <c r="AM207">
        <v>0</v>
      </c>
      <c r="AN207">
        <v>52</v>
      </c>
      <c r="AO207">
        <v>0</v>
      </c>
      <c r="AP207">
        <v>0</v>
      </c>
      <c r="AQ207">
        <v>0</v>
      </c>
      <c r="AR207">
        <v>0</v>
      </c>
      <c r="AS207">
        <v>0</v>
      </c>
      <c r="AT207" t="s">
        <v>90</v>
      </c>
      <c r="AU207" t="s">
        <v>90</v>
      </c>
      <c r="AV207" t="s">
        <v>90</v>
      </c>
      <c r="AW207" t="s">
        <v>90</v>
      </c>
      <c r="AX207" t="s">
        <v>90</v>
      </c>
      <c r="AY207" t="s">
        <v>90</v>
      </c>
      <c r="AZ207" t="s">
        <v>90</v>
      </c>
      <c r="BA207" t="s">
        <v>90</v>
      </c>
      <c r="BB207" t="s">
        <v>90</v>
      </c>
      <c r="BC207" t="s">
        <v>90</v>
      </c>
      <c r="BD207" t="s">
        <v>90</v>
      </c>
      <c r="BE207" t="s">
        <v>90</v>
      </c>
    </row>
    <row r="208" spans="1:57" hidden="1" x14ac:dyDescent="0.45">
      <c r="A208" t="s">
        <v>627</v>
      </c>
      <c r="B208" t="s">
        <v>82</v>
      </c>
      <c r="C208" t="s">
        <v>587</v>
      </c>
      <c r="D208" t="s">
        <v>84</v>
      </c>
      <c r="E208" s="2" t="str">
        <f>HYPERLINK("capsilon://?command=openfolder&amp;siteaddress=FAM.docvelocity-na8.net&amp;folderid=FXCCDF8117-DC28-56B8-938B-4F7FBB0BCF01","FX22055642")</f>
        <v>FX22055642</v>
      </c>
      <c r="F208" t="s">
        <v>19</v>
      </c>
      <c r="G208" t="s">
        <v>19</v>
      </c>
      <c r="H208" t="s">
        <v>85</v>
      </c>
      <c r="I208" t="s">
        <v>628</v>
      </c>
      <c r="J208">
        <v>0</v>
      </c>
      <c r="K208" t="s">
        <v>258</v>
      </c>
      <c r="L208" t="s">
        <v>19</v>
      </c>
      <c r="M208" t="s">
        <v>84</v>
      </c>
      <c r="N208">
        <v>1</v>
      </c>
      <c r="O208" s="1">
        <v>44701.625185185185</v>
      </c>
      <c r="P208" s="1">
        <v>44701.639189814814</v>
      </c>
      <c r="Q208">
        <v>1134</v>
      </c>
      <c r="R208">
        <v>76</v>
      </c>
      <c r="S208" t="b">
        <v>0</v>
      </c>
      <c r="T208" t="s">
        <v>90</v>
      </c>
      <c r="U208" t="b">
        <v>0</v>
      </c>
      <c r="V208" t="s">
        <v>163</v>
      </c>
      <c r="W208" s="1">
        <v>44701.636331018519</v>
      </c>
      <c r="X208">
        <v>69</v>
      </c>
      <c r="Y208">
        <v>9</v>
      </c>
      <c r="Z208">
        <v>0</v>
      </c>
      <c r="AA208">
        <v>9</v>
      </c>
      <c r="AB208">
        <v>0</v>
      </c>
      <c r="AC208">
        <v>2</v>
      </c>
      <c r="AD208">
        <v>-9</v>
      </c>
      <c r="AE208">
        <v>0</v>
      </c>
      <c r="AF208">
        <v>0</v>
      </c>
      <c r="AG208">
        <v>0</v>
      </c>
      <c r="AH208" t="s">
        <v>90</v>
      </c>
      <c r="AI208" t="s">
        <v>90</v>
      </c>
      <c r="AJ208" t="s">
        <v>90</v>
      </c>
      <c r="AK208" t="s">
        <v>90</v>
      </c>
      <c r="AL208" t="s">
        <v>90</v>
      </c>
      <c r="AM208" t="s">
        <v>90</v>
      </c>
      <c r="AN208" t="s">
        <v>90</v>
      </c>
      <c r="AO208" t="s">
        <v>90</v>
      </c>
      <c r="AP208" t="s">
        <v>90</v>
      </c>
      <c r="AQ208" t="s">
        <v>90</v>
      </c>
      <c r="AR208" t="s">
        <v>90</v>
      </c>
      <c r="AS208" t="s">
        <v>90</v>
      </c>
      <c r="AT208" t="s">
        <v>90</v>
      </c>
      <c r="AU208" t="s">
        <v>90</v>
      </c>
      <c r="AV208" t="s">
        <v>90</v>
      </c>
      <c r="AW208" t="s">
        <v>90</v>
      </c>
      <c r="AX208" t="s">
        <v>90</v>
      </c>
      <c r="AY208" t="s">
        <v>90</v>
      </c>
      <c r="AZ208" t="s">
        <v>90</v>
      </c>
      <c r="BA208" t="s">
        <v>90</v>
      </c>
      <c r="BB208" t="s">
        <v>90</v>
      </c>
      <c r="BC208" t="s">
        <v>90</v>
      </c>
      <c r="BD208" t="s">
        <v>90</v>
      </c>
      <c r="BE208" t="s">
        <v>90</v>
      </c>
    </row>
    <row r="209" spans="1:57" hidden="1" x14ac:dyDescent="0.45">
      <c r="A209" t="s">
        <v>629</v>
      </c>
      <c r="B209" t="s">
        <v>82</v>
      </c>
      <c r="C209" t="s">
        <v>630</v>
      </c>
      <c r="D209" t="s">
        <v>84</v>
      </c>
      <c r="E209" s="2" t="str">
        <f>HYPERLINK("capsilon://?command=openfolder&amp;siteaddress=FAM.docvelocity-na8.net&amp;folderid=FX4E095F8A-EE1B-52AC-1661-CFDB5808F14C","FX22023558")</f>
        <v>FX22023558</v>
      </c>
      <c r="F209" t="s">
        <v>19</v>
      </c>
      <c r="G209" t="s">
        <v>19</v>
      </c>
      <c r="H209" t="s">
        <v>85</v>
      </c>
      <c r="I209" t="s">
        <v>631</v>
      </c>
      <c r="J209">
        <v>0</v>
      </c>
      <c r="K209" t="s">
        <v>87</v>
      </c>
      <c r="L209" t="s">
        <v>88</v>
      </c>
      <c r="M209" t="s">
        <v>89</v>
      </c>
      <c r="N209">
        <v>2</v>
      </c>
      <c r="O209" s="1">
        <v>44701.647210648145</v>
      </c>
      <c r="P209" s="1">
        <v>44701.680300925924</v>
      </c>
      <c r="Q209">
        <v>2608</v>
      </c>
      <c r="R209">
        <v>251</v>
      </c>
      <c r="S209" t="b">
        <v>0</v>
      </c>
      <c r="T209" t="s">
        <v>90</v>
      </c>
      <c r="U209" t="b">
        <v>0</v>
      </c>
      <c r="V209" t="s">
        <v>163</v>
      </c>
      <c r="W209" s="1">
        <v>44701.65388888889</v>
      </c>
      <c r="X209">
        <v>149</v>
      </c>
      <c r="Y209">
        <v>9</v>
      </c>
      <c r="Z209">
        <v>0</v>
      </c>
      <c r="AA209">
        <v>9</v>
      </c>
      <c r="AB209">
        <v>0</v>
      </c>
      <c r="AC209">
        <v>2</v>
      </c>
      <c r="AD209">
        <v>-9</v>
      </c>
      <c r="AE209">
        <v>0</v>
      </c>
      <c r="AF209">
        <v>0</v>
      </c>
      <c r="AG209">
        <v>0</v>
      </c>
      <c r="AH209" t="s">
        <v>301</v>
      </c>
      <c r="AI209" s="1">
        <v>44701.680300925924</v>
      </c>
      <c r="AJ209">
        <v>102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-9</v>
      </c>
      <c r="AQ209">
        <v>0</v>
      </c>
      <c r="AR209">
        <v>0</v>
      </c>
      <c r="AS209">
        <v>0</v>
      </c>
      <c r="AT209" t="s">
        <v>90</v>
      </c>
      <c r="AU209" t="s">
        <v>90</v>
      </c>
      <c r="AV209" t="s">
        <v>90</v>
      </c>
      <c r="AW209" t="s">
        <v>90</v>
      </c>
      <c r="AX209" t="s">
        <v>90</v>
      </c>
      <c r="AY209" t="s">
        <v>90</v>
      </c>
      <c r="AZ209" t="s">
        <v>90</v>
      </c>
      <c r="BA209" t="s">
        <v>90</v>
      </c>
      <c r="BB209" t="s">
        <v>90</v>
      </c>
      <c r="BC209" t="s">
        <v>90</v>
      </c>
      <c r="BD209" t="s">
        <v>90</v>
      </c>
      <c r="BE209" t="s">
        <v>90</v>
      </c>
    </row>
    <row r="210" spans="1:57" hidden="1" x14ac:dyDescent="0.45">
      <c r="A210" t="s">
        <v>632</v>
      </c>
      <c r="B210" t="s">
        <v>82</v>
      </c>
      <c r="C210" t="s">
        <v>633</v>
      </c>
      <c r="D210" t="s">
        <v>84</v>
      </c>
      <c r="E210" s="2" t="str">
        <f>HYPERLINK("capsilon://?command=openfolder&amp;siteaddress=FAM.docvelocity-na8.net&amp;folderid=FXBC5AC0EF-4DD4-9C0B-807B-085552EF883C","FX22051063")</f>
        <v>FX22051063</v>
      </c>
      <c r="F210" t="s">
        <v>19</v>
      </c>
      <c r="G210" t="s">
        <v>19</v>
      </c>
      <c r="H210" t="s">
        <v>85</v>
      </c>
      <c r="I210" t="s">
        <v>634</v>
      </c>
      <c r="J210">
        <v>258</v>
      </c>
      <c r="K210" t="s">
        <v>87</v>
      </c>
      <c r="L210" t="s">
        <v>88</v>
      </c>
      <c r="M210" t="s">
        <v>89</v>
      </c>
      <c r="N210">
        <v>2</v>
      </c>
      <c r="O210" s="1">
        <v>44704.402407407404</v>
      </c>
      <c r="P210" s="1">
        <v>44704.420694444445</v>
      </c>
      <c r="Q210">
        <v>186</v>
      </c>
      <c r="R210">
        <v>1394</v>
      </c>
      <c r="S210" t="b">
        <v>0</v>
      </c>
      <c r="T210" t="s">
        <v>90</v>
      </c>
      <c r="U210" t="b">
        <v>0</v>
      </c>
      <c r="V210" t="s">
        <v>150</v>
      </c>
      <c r="W210" s="1">
        <v>44704.414641203701</v>
      </c>
      <c r="X210">
        <v>979</v>
      </c>
      <c r="Y210">
        <v>234</v>
      </c>
      <c r="Z210">
        <v>0</v>
      </c>
      <c r="AA210">
        <v>234</v>
      </c>
      <c r="AB210">
        <v>0</v>
      </c>
      <c r="AC210">
        <v>7</v>
      </c>
      <c r="AD210">
        <v>24</v>
      </c>
      <c r="AE210">
        <v>0</v>
      </c>
      <c r="AF210">
        <v>0</v>
      </c>
      <c r="AG210">
        <v>0</v>
      </c>
      <c r="AH210" t="s">
        <v>271</v>
      </c>
      <c r="AI210" s="1">
        <v>44704.420694444445</v>
      </c>
      <c r="AJ210">
        <v>415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24</v>
      </c>
      <c r="AQ210">
        <v>0</v>
      </c>
      <c r="AR210">
        <v>0</v>
      </c>
      <c r="AS210">
        <v>0</v>
      </c>
      <c r="AT210" t="s">
        <v>90</v>
      </c>
      <c r="AU210" t="s">
        <v>90</v>
      </c>
      <c r="AV210" t="s">
        <v>90</v>
      </c>
      <c r="AW210" t="s">
        <v>90</v>
      </c>
      <c r="AX210" t="s">
        <v>90</v>
      </c>
      <c r="AY210" t="s">
        <v>90</v>
      </c>
      <c r="AZ210" t="s">
        <v>90</v>
      </c>
      <c r="BA210" t="s">
        <v>90</v>
      </c>
      <c r="BB210" t="s">
        <v>90</v>
      </c>
      <c r="BC210" t="s">
        <v>90</v>
      </c>
      <c r="BD210" t="s">
        <v>90</v>
      </c>
      <c r="BE210" t="s">
        <v>90</v>
      </c>
    </row>
    <row r="211" spans="1:57" hidden="1" x14ac:dyDescent="0.45">
      <c r="A211" t="s">
        <v>635</v>
      </c>
      <c r="B211" t="s">
        <v>82</v>
      </c>
      <c r="C211" t="s">
        <v>636</v>
      </c>
      <c r="D211" t="s">
        <v>84</v>
      </c>
      <c r="E211" s="2" t="str">
        <f>HYPERLINK("capsilon://?command=openfolder&amp;siteaddress=FAM.docvelocity-na8.net&amp;folderid=FX833208E0-84CF-2C0C-9E97-07AFDD1BF985","FX21039311")</f>
        <v>FX21039311</v>
      </c>
      <c r="F211" t="s">
        <v>19</v>
      </c>
      <c r="G211" t="s">
        <v>19</v>
      </c>
      <c r="H211" t="s">
        <v>85</v>
      </c>
      <c r="I211" t="s">
        <v>637</v>
      </c>
      <c r="J211">
        <v>267</v>
      </c>
      <c r="K211" t="s">
        <v>87</v>
      </c>
      <c r="L211" t="s">
        <v>88</v>
      </c>
      <c r="M211" t="s">
        <v>89</v>
      </c>
      <c r="N211">
        <v>2</v>
      </c>
      <c r="O211" s="1">
        <v>44704.43240740741</v>
      </c>
      <c r="P211" s="1">
        <v>44704.464016203703</v>
      </c>
      <c r="Q211">
        <v>231</v>
      </c>
      <c r="R211">
        <v>2500</v>
      </c>
      <c r="S211" t="b">
        <v>0</v>
      </c>
      <c r="T211" t="s">
        <v>90</v>
      </c>
      <c r="U211" t="b">
        <v>0</v>
      </c>
      <c r="V211" t="s">
        <v>335</v>
      </c>
      <c r="W211" s="1">
        <v>44704.45349537037</v>
      </c>
      <c r="X211">
        <v>1799</v>
      </c>
      <c r="Y211">
        <v>229</v>
      </c>
      <c r="Z211">
        <v>0</v>
      </c>
      <c r="AA211">
        <v>229</v>
      </c>
      <c r="AB211">
        <v>0</v>
      </c>
      <c r="AC211">
        <v>75</v>
      </c>
      <c r="AD211">
        <v>38</v>
      </c>
      <c r="AE211">
        <v>0</v>
      </c>
      <c r="AF211">
        <v>0</v>
      </c>
      <c r="AG211">
        <v>0</v>
      </c>
      <c r="AH211" t="s">
        <v>120</v>
      </c>
      <c r="AI211" s="1">
        <v>44704.464016203703</v>
      </c>
      <c r="AJ211">
        <v>646</v>
      </c>
      <c r="AK211">
        <v>9</v>
      </c>
      <c r="AL211">
        <v>0</v>
      </c>
      <c r="AM211">
        <v>9</v>
      </c>
      <c r="AN211">
        <v>0</v>
      </c>
      <c r="AO211">
        <v>9</v>
      </c>
      <c r="AP211">
        <v>29</v>
      </c>
      <c r="AQ211">
        <v>0</v>
      </c>
      <c r="AR211">
        <v>0</v>
      </c>
      <c r="AS211">
        <v>0</v>
      </c>
      <c r="AT211" t="s">
        <v>90</v>
      </c>
      <c r="AU211" t="s">
        <v>90</v>
      </c>
      <c r="AV211" t="s">
        <v>90</v>
      </c>
      <c r="AW211" t="s">
        <v>90</v>
      </c>
      <c r="AX211" t="s">
        <v>90</v>
      </c>
      <c r="AY211" t="s">
        <v>90</v>
      </c>
      <c r="AZ211" t="s">
        <v>90</v>
      </c>
      <c r="BA211" t="s">
        <v>90</v>
      </c>
      <c r="BB211" t="s">
        <v>90</v>
      </c>
      <c r="BC211" t="s">
        <v>90</v>
      </c>
      <c r="BD211" t="s">
        <v>90</v>
      </c>
      <c r="BE211" t="s">
        <v>90</v>
      </c>
    </row>
    <row r="212" spans="1:57" hidden="1" x14ac:dyDescent="0.45">
      <c r="A212" t="s">
        <v>638</v>
      </c>
      <c r="B212" t="s">
        <v>82</v>
      </c>
      <c r="C212" t="s">
        <v>471</v>
      </c>
      <c r="D212" t="s">
        <v>84</v>
      </c>
      <c r="E212" s="2" t="str">
        <f>HYPERLINK("capsilon://?command=openfolder&amp;siteaddress=FAM.docvelocity-na8.net&amp;folderid=FXF655DD4C-9AB2-F295-1971-92C06DF894CE","FX220410574")</f>
        <v>FX220410574</v>
      </c>
      <c r="F212" t="s">
        <v>19</v>
      </c>
      <c r="G212" t="s">
        <v>19</v>
      </c>
      <c r="H212" t="s">
        <v>85</v>
      </c>
      <c r="I212" t="s">
        <v>639</v>
      </c>
      <c r="J212">
        <v>178</v>
      </c>
      <c r="K212" t="s">
        <v>87</v>
      </c>
      <c r="L212" t="s">
        <v>88</v>
      </c>
      <c r="M212" t="s">
        <v>89</v>
      </c>
      <c r="N212">
        <v>1</v>
      </c>
      <c r="O212" s="1">
        <v>44704.435972222222</v>
      </c>
      <c r="P212" s="1">
        <v>44704.442708333336</v>
      </c>
      <c r="Q212">
        <v>291</v>
      </c>
      <c r="R212">
        <v>291</v>
      </c>
      <c r="S212" t="b">
        <v>0</v>
      </c>
      <c r="T212" t="s">
        <v>90</v>
      </c>
      <c r="U212" t="b">
        <v>0</v>
      </c>
      <c r="V212" t="s">
        <v>100</v>
      </c>
      <c r="W212" s="1">
        <v>44704.442708333336</v>
      </c>
      <c r="X212">
        <v>66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178</v>
      </c>
      <c r="AE212">
        <v>159</v>
      </c>
      <c r="AF212">
        <v>0</v>
      </c>
      <c r="AG212">
        <v>2</v>
      </c>
      <c r="AH212" t="s">
        <v>90</v>
      </c>
      <c r="AI212" t="s">
        <v>90</v>
      </c>
      <c r="AJ212" t="s">
        <v>90</v>
      </c>
      <c r="AK212" t="s">
        <v>90</v>
      </c>
      <c r="AL212" t="s">
        <v>90</v>
      </c>
      <c r="AM212" t="s">
        <v>90</v>
      </c>
      <c r="AN212" t="s">
        <v>90</v>
      </c>
      <c r="AO212" t="s">
        <v>90</v>
      </c>
      <c r="AP212" t="s">
        <v>90</v>
      </c>
      <c r="AQ212" t="s">
        <v>90</v>
      </c>
      <c r="AR212" t="s">
        <v>90</v>
      </c>
      <c r="AS212" t="s">
        <v>90</v>
      </c>
      <c r="AT212" t="s">
        <v>90</v>
      </c>
      <c r="AU212" t="s">
        <v>90</v>
      </c>
      <c r="AV212" t="s">
        <v>90</v>
      </c>
      <c r="AW212" t="s">
        <v>90</v>
      </c>
      <c r="AX212" t="s">
        <v>90</v>
      </c>
      <c r="AY212" t="s">
        <v>90</v>
      </c>
      <c r="AZ212" t="s">
        <v>90</v>
      </c>
      <c r="BA212" t="s">
        <v>90</v>
      </c>
      <c r="BB212" t="s">
        <v>90</v>
      </c>
      <c r="BC212" t="s">
        <v>90</v>
      </c>
      <c r="BD212" t="s">
        <v>90</v>
      </c>
      <c r="BE212" t="s">
        <v>90</v>
      </c>
    </row>
    <row r="213" spans="1:57" hidden="1" x14ac:dyDescent="0.45">
      <c r="A213" t="s">
        <v>640</v>
      </c>
      <c r="B213" t="s">
        <v>82</v>
      </c>
      <c r="C213" t="s">
        <v>623</v>
      </c>
      <c r="D213" t="s">
        <v>84</v>
      </c>
      <c r="E213" s="2" t="str">
        <f>HYPERLINK("capsilon://?command=openfolder&amp;siteaddress=FAM.docvelocity-na8.net&amp;folderid=FX2081687C-62DD-0C62-5751-063C1842C797","FX22057158")</f>
        <v>FX22057158</v>
      </c>
      <c r="F213" t="s">
        <v>19</v>
      </c>
      <c r="G213" t="s">
        <v>19</v>
      </c>
      <c r="H213" t="s">
        <v>85</v>
      </c>
      <c r="I213" t="s">
        <v>641</v>
      </c>
      <c r="J213">
        <v>28</v>
      </c>
      <c r="K213" t="s">
        <v>87</v>
      </c>
      <c r="L213" t="s">
        <v>88</v>
      </c>
      <c r="M213" t="s">
        <v>89</v>
      </c>
      <c r="N213">
        <v>2</v>
      </c>
      <c r="O213" s="1">
        <v>44704.436655092592</v>
      </c>
      <c r="P213" s="1">
        <v>44704.440532407411</v>
      </c>
      <c r="Q213">
        <v>61</v>
      </c>
      <c r="R213">
        <v>274</v>
      </c>
      <c r="S213" t="b">
        <v>0</v>
      </c>
      <c r="T213" t="s">
        <v>90</v>
      </c>
      <c r="U213" t="b">
        <v>0</v>
      </c>
      <c r="V213" t="s">
        <v>150</v>
      </c>
      <c r="W213" s="1">
        <v>44704.439328703702</v>
      </c>
      <c r="X213">
        <v>179</v>
      </c>
      <c r="Y213">
        <v>21</v>
      </c>
      <c r="Z213">
        <v>0</v>
      </c>
      <c r="AA213">
        <v>21</v>
      </c>
      <c r="AB213">
        <v>0</v>
      </c>
      <c r="AC213">
        <v>0</v>
      </c>
      <c r="AD213">
        <v>7</v>
      </c>
      <c r="AE213">
        <v>0</v>
      </c>
      <c r="AF213">
        <v>0</v>
      </c>
      <c r="AG213">
        <v>0</v>
      </c>
      <c r="AH213" t="s">
        <v>271</v>
      </c>
      <c r="AI213" s="1">
        <v>44704.440532407411</v>
      </c>
      <c r="AJ213">
        <v>95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7</v>
      </c>
      <c r="AQ213">
        <v>0</v>
      </c>
      <c r="AR213">
        <v>0</v>
      </c>
      <c r="AS213">
        <v>0</v>
      </c>
      <c r="AT213" t="s">
        <v>90</v>
      </c>
      <c r="AU213" t="s">
        <v>90</v>
      </c>
      <c r="AV213" t="s">
        <v>90</v>
      </c>
      <c r="AW213" t="s">
        <v>90</v>
      </c>
      <c r="AX213" t="s">
        <v>90</v>
      </c>
      <c r="AY213" t="s">
        <v>90</v>
      </c>
      <c r="AZ213" t="s">
        <v>90</v>
      </c>
      <c r="BA213" t="s">
        <v>90</v>
      </c>
      <c r="BB213" t="s">
        <v>90</v>
      </c>
      <c r="BC213" t="s">
        <v>90</v>
      </c>
      <c r="BD213" t="s">
        <v>90</v>
      </c>
      <c r="BE213" t="s">
        <v>90</v>
      </c>
    </row>
    <row r="214" spans="1:57" hidden="1" x14ac:dyDescent="0.45">
      <c r="A214" t="s">
        <v>642</v>
      </c>
      <c r="B214" t="s">
        <v>82</v>
      </c>
      <c r="C214" t="s">
        <v>471</v>
      </c>
      <c r="D214" t="s">
        <v>84</v>
      </c>
      <c r="E214" s="2" t="str">
        <f>HYPERLINK("capsilon://?command=openfolder&amp;siteaddress=FAM.docvelocity-na8.net&amp;folderid=FXF655DD4C-9AB2-F295-1971-92C06DF894CE","FX220410574")</f>
        <v>FX220410574</v>
      </c>
      <c r="F214" t="s">
        <v>19</v>
      </c>
      <c r="G214" t="s">
        <v>19</v>
      </c>
      <c r="H214" t="s">
        <v>85</v>
      </c>
      <c r="I214" t="s">
        <v>639</v>
      </c>
      <c r="J214">
        <v>150</v>
      </c>
      <c r="K214" t="s">
        <v>87</v>
      </c>
      <c r="L214" t="s">
        <v>88</v>
      </c>
      <c r="M214" t="s">
        <v>89</v>
      </c>
      <c r="N214">
        <v>2</v>
      </c>
      <c r="O214" s="1">
        <v>44704.44326388889</v>
      </c>
      <c r="P214" s="1">
        <v>44704.45652777778</v>
      </c>
      <c r="Q214">
        <v>7</v>
      </c>
      <c r="R214">
        <v>1139</v>
      </c>
      <c r="S214" t="b">
        <v>0</v>
      </c>
      <c r="T214" t="s">
        <v>90</v>
      </c>
      <c r="U214" t="b">
        <v>1</v>
      </c>
      <c r="V214" t="s">
        <v>100</v>
      </c>
      <c r="W214" s="1">
        <v>44704.451365740744</v>
      </c>
      <c r="X214">
        <v>699</v>
      </c>
      <c r="Y214">
        <v>144</v>
      </c>
      <c r="Z214">
        <v>0</v>
      </c>
      <c r="AA214">
        <v>144</v>
      </c>
      <c r="AB214">
        <v>0</v>
      </c>
      <c r="AC214">
        <v>34</v>
      </c>
      <c r="AD214">
        <v>6</v>
      </c>
      <c r="AE214">
        <v>0</v>
      </c>
      <c r="AF214">
        <v>0</v>
      </c>
      <c r="AG214">
        <v>0</v>
      </c>
      <c r="AH214" t="s">
        <v>120</v>
      </c>
      <c r="AI214" s="1">
        <v>44704.45652777778</v>
      </c>
      <c r="AJ214">
        <v>440</v>
      </c>
      <c r="AK214">
        <v>2</v>
      </c>
      <c r="AL214">
        <v>0</v>
      </c>
      <c r="AM214">
        <v>2</v>
      </c>
      <c r="AN214">
        <v>0</v>
      </c>
      <c r="AO214">
        <v>2</v>
      </c>
      <c r="AP214">
        <v>4</v>
      </c>
      <c r="AQ214">
        <v>0</v>
      </c>
      <c r="AR214">
        <v>0</v>
      </c>
      <c r="AS214">
        <v>0</v>
      </c>
      <c r="AT214" t="s">
        <v>90</v>
      </c>
      <c r="AU214" t="s">
        <v>90</v>
      </c>
      <c r="AV214" t="s">
        <v>90</v>
      </c>
      <c r="AW214" t="s">
        <v>90</v>
      </c>
      <c r="AX214" t="s">
        <v>90</v>
      </c>
      <c r="AY214" t="s">
        <v>90</v>
      </c>
      <c r="AZ214" t="s">
        <v>90</v>
      </c>
      <c r="BA214" t="s">
        <v>90</v>
      </c>
      <c r="BB214" t="s">
        <v>90</v>
      </c>
      <c r="BC214" t="s">
        <v>90</v>
      </c>
      <c r="BD214" t="s">
        <v>90</v>
      </c>
      <c r="BE214" t="s">
        <v>90</v>
      </c>
    </row>
    <row r="215" spans="1:57" hidden="1" x14ac:dyDescent="0.45">
      <c r="A215" t="s">
        <v>643</v>
      </c>
      <c r="B215" t="s">
        <v>82</v>
      </c>
      <c r="C215" t="s">
        <v>644</v>
      </c>
      <c r="D215" t="s">
        <v>84</v>
      </c>
      <c r="E215" s="2" t="str">
        <f>HYPERLINK("capsilon://?command=openfolder&amp;siteaddress=FAM.docvelocity-na8.net&amp;folderid=FXD2E15DC3-78ED-4002-3CBF-E8EC8D7D00BA","FX22054309")</f>
        <v>FX22054309</v>
      </c>
      <c r="F215" t="s">
        <v>19</v>
      </c>
      <c r="G215" t="s">
        <v>19</v>
      </c>
      <c r="H215" t="s">
        <v>85</v>
      </c>
      <c r="I215" t="s">
        <v>645</v>
      </c>
      <c r="J215">
        <v>335</v>
      </c>
      <c r="K215" t="s">
        <v>87</v>
      </c>
      <c r="L215" t="s">
        <v>88</v>
      </c>
      <c r="M215" t="s">
        <v>89</v>
      </c>
      <c r="N215">
        <v>2</v>
      </c>
      <c r="O215" s="1">
        <v>44704.460381944446</v>
      </c>
      <c r="P215" s="1">
        <v>44704.517638888887</v>
      </c>
      <c r="Q215">
        <v>1953</v>
      </c>
      <c r="R215">
        <v>2994</v>
      </c>
      <c r="S215" t="b">
        <v>0</v>
      </c>
      <c r="T215" t="s">
        <v>90</v>
      </c>
      <c r="U215" t="b">
        <v>0</v>
      </c>
      <c r="V215" t="s">
        <v>145</v>
      </c>
      <c r="W215" s="1">
        <v>44704.511979166666</v>
      </c>
      <c r="X215">
        <v>2335</v>
      </c>
      <c r="Y215">
        <v>218</v>
      </c>
      <c r="Z215">
        <v>0</v>
      </c>
      <c r="AA215">
        <v>218</v>
      </c>
      <c r="AB215">
        <v>63</v>
      </c>
      <c r="AC215">
        <v>148</v>
      </c>
      <c r="AD215">
        <v>117</v>
      </c>
      <c r="AE215">
        <v>0</v>
      </c>
      <c r="AF215">
        <v>0</v>
      </c>
      <c r="AG215">
        <v>0</v>
      </c>
      <c r="AH215" t="s">
        <v>146</v>
      </c>
      <c r="AI215" s="1">
        <v>44704.517638888887</v>
      </c>
      <c r="AJ215">
        <v>477</v>
      </c>
      <c r="AK215">
        <v>0</v>
      </c>
      <c r="AL215">
        <v>0</v>
      </c>
      <c r="AM215">
        <v>0</v>
      </c>
      <c r="AN215">
        <v>63</v>
      </c>
      <c r="AO215">
        <v>0</v>
      </c>
      <c r="AP215">
        <v>117</v>
      </c>
      <c r="AQ215">
        <v>0</v>
      </c>
      <c r="AR215">
        <v>0</v>
      </c>
      <c r="AS215">
        <v>0</v>
      </c>
      <c r="AT215" t="s">
        <v>90</v>
      </c>
      <c r="AU215" t="s">
        <v>90</v>
      </c>
      <c r="AV215" t="s">
        <v>90</v>
      </c>
      <c r="AW215" t="s">
        <v>90</v>
      </c>
      <c r="AX215" t="s">
        <v>90</v>
      </c>
      <c r="AY215" t="s">
        <v>90</v>
      </c>
      <c r="AZ215" t="s">
        <v>90</v>
      </c>
      <c r="BA215" t="s">
        <v>90</v>
      </c>
      <c r="BB215" t="s">
        <v>90</v>
      </c>
      <c r="BC215" t="s">
        <v>90</v>
      </c>
      <c r="BD215" t="s">
        <v>90</v>
      </c>
      <c r="BE215" t="s">
        <v>90</v>
      </c>
    </row>
    <row r="216" spans="1:57" hidden="1" x14ac:dyDescent="0.45">
      <c r="A216" t="s">
        <v>646</v>
      </c>
      <c r="B216" t="s">
        <v>82</v>
      </c>
      <c r="C216" t="s">
        <v>647</v>
      </c>
      <c r="D216" t="s">
        <v>84</v>
      </c>
      <c r="E216" s="2" t="str">
        <f>HYPERLINK("capsilon://?command=openfolder&amp;siteaddress=FAM.docvelocity-na8.net&amp;folderid=FX87F20EF5-0DC2-F71B-20DA-4C3134307B02","FX22056644")</f>
        <v>FX22056644</v>
      </c>
      <c r="F216" t="s">
        <v>19</v>
      </c>
      <c r="G216" t="s">
        <v>19</v>
      </c>
      <c r="H216" t="s">
        <v>85</v>
      </c>
      <c r="I216" t="s">
        <v>648</v>
      </c>
      <c r="J216">
        <v>268</v>
      </c>
      <c r="K216" t="s">
        <v>87</v>
      </c>
      <c r="L216" t="s">
        <v>88</v>
      </c>
      <c r="M216" t="s">
        <v>89</v>
      </c>
      <c r="N216">
        <v>2</v>
      </c>
      <c r="O216" s="1">
        <v>44704.488449074073</v>
      </c>
      <c r="P216" s="1">
        <v>44704.506585648145</v>
      </c>
      <c r="Q216">
        <v>132</v>
      </c>
      <c r="R216">
        <v>1435</v>
      </c>
      <c r="S216" t="b">
        <v>0</v>
      </c>
      <c r="T216" t="s">
        <v>90</v>
      </c>
      <c r="U216" t="b">
        <v>0</v>
      </c>
      <c r="V216" t="s">
        <v>163</v>
      </c>
      <c r="W216" s="1">
        <v>44704.498668981483</v>
      </c>
      <c r="X216">
        <v>774</v>
      </c>
      <c r="Y216">
        <v>227</v>
      </c>
      <c r="Z216">
        <v>0</v>
      </c>
      <c r="AA216">
        <v>227</v>
      </c>
      <c r="AB216">
        <v>0</v>
      </c>
      <c r="AC216">
        <v>5</v>
      </c>
      <c r="AD216">
        <v>41</v>
      </c>
      <c r="AE216">
        <v>0</v>
      </c>
      <c r="AF216">
        <v>0</v>
      </c>
      <c r="AG216">
        <v>0</v>
      </c>
      <c r="AH216" t="s">
        <v>146</v>
      </c>
      <c r="AI216" s="1">
        <v>44704.506585648145</v>
      </c>
      <c r="AJ216">
        <v>640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41</v>
      </c>
      <c r="AQ216">
        <v>0</v>
      </c>
      <c r="AR216">
        <v>0</v>
      </c>
      <c r="AS216">
        <v>0</v>
      </c>
      <c r="AT216" t="s">
        <v>90</v>
      </c>
      <c r="AU216" t="s">
        <v>90</v>
      </c>
      <c r="AV216" t="s">
        <v>90</v>
      </c>
      <c r="AW216" t="s">
        <v>90</v>
      </c>
      <c r="AX216" t="s">
        <v>90</v>
      </c>
      <c r="AY216" t="s">
        <v>90</v>
      </c>
      <c r="AZ216" t="s">
        <v>90</v>
      </c>
      <c r="BA216" t="s">
        <v>90</v>
      </c>
      <c r="BB216" t="s">
        <v>90</v>
      </c>
      <c r="BC216" t="s">
        <v>90</v>
      </c>
      <c r="BD216" t="s">
        <v>90</v>
      </c>
      <c r="BE216" t="s">
        <v>90</v>
      </c>
    </row>
    <row r="217" spans="1:57" hidden="1" x14ac:dyDescent="0.45">
      <c r="A217" t="s">
        <v>649</v>
      </c>
      <c r="B217" t="s">
        <v>82</v>
      </c>
      <c r="C217" t="s">
        <v>446</v>
      </c>
      <c r="D217" t="s">
        <v>84</v>
      </c>
      <c r="E217" s="2" t="str">
        <f>HYPERLINK("capsilon://?command=openfolder&amp;siteaddress=FAM.docvelocity-na8.net&amp;folderid=FXEF529D93-00EA-4D12-8931-006388449873","FX22039811")</f>
        <v>FX22039811</v>
      </c>
      <c r="F217" t="s">
        <v>19</v>
      </c>
      <c r="G217" t="s">
        <v>19</v>
      </c>
      <c r="H217" t="s">
        <v>85</v>
      </c>
      <c r="I217" t="s">
        <v>650</v>
      </c>
      <c r="J217">
        <v>0</v>
      </c>
      <c r="K217" t="s">
        <v>87</v>
      </c>
      <c r="L217" t="s">
        <v>88</v>
      </c>
      <c r="M217" t="s">
        <v>89</v>
      </c>
      <c r="N217">
        <v>2</v>
      </c>
      <c r="O217" s="1">
        <v>44684.566851851851</v>
      </c>
      <c r="P217" s="1">
        <v>44684.616493055553</v>
      </c>
      <c r="Q217">
        <v>3085</v>
      </c>
      <c r="R217">
        <v>1204</v>
      </c>
      <c r="S217" t="b">
        <v>0</v>
      </c>
      <c r="T217" t="s">
        <v>90</v>
      </c>
      <c r="U217" t="b">
        <v>0</v>
      </c>
      <c r="V217" t="s">
        <v>651</v>
      </c>
      <c r="W217" s="1">
        <v>44684.579780092594</v>
      </c>
      <c r="X217">
        <v>607</v>
      </c>
      <c r="Y217">
        <v>52</v>
      </c>
      <c r="Z217">
        <v>0</v>
      </c>
      <c r="AA217">
        <v>52</v>
      </c>
      <c r="AB217">
        <v>0</v>
      </c>
      <c r="AC217">
        <v>41</v>
      </c>
      <c r="AD217">
        <v>-52</v>
      </c>
      <c r="AE217">
        <v>0</v>
      </c>
      <c r="AF217">
        <v>0</v>
      </c>
      <c r="AG217">
        <v>0</v>
      </c>
      <c r="AH217" t="s">
        <v>92</v>
      </c>
      <c r="AI217" s="1">
        <v>44684.616493055553</v>
      </c>
      <c r="AJ217">
        <v>589</v>
      </c>
      <c r="AK217">
        <v>4</v>
      </c>
      <c r="AL217">
        <v>0</v>
      </c>
      <c r="AM217">
        <v>4</v>
      </c>
      <c r="AN217">
        <v>0</v>
      </c>
      <c r="AO217">
        <v>4</v>
      </c>
      <c r="AP217">
        <v>-56</v>
      </c>
      <c r="AQ217">
        <v>0</v>
      </c>
      <c r="AR217">
        <v>0</v>
      </c>
      <c r="AS217">
        <v>0</v>
      </c>
      <c r="AT217" t="s">
        <v>90</v>
      </c>
      <c r="AU217" t="s">
        <v>90</v>
      </c>
      <c r="AV217" t="s">
        <v>90</v>
      </c>
      <c r="AW217" t="s">
        <v>90</v>
      </c>
      <c r="AX217" t="s">
        <v>90</v>
      </c>
      <c r="AY217" t="s">
        <v>90</v>
      </c>
      <c r="AZ217" t="s">
        <v>90</v>
      </c>
      <c r="BA217" t="s">
        <v>90</v>
      </c>
      <c r="BB217" t="s">
        <v>90</v>
      </c>
      <c r="BC217" t="s">
        <v>90</v>
      </c>
      <c r="BD217" t="s">
        <v>90</v>
      </c>
      <c r="BE217" t="s">
        <v>90</v>
      </c>
    </row>
    <row r="218" spans="1:57" hidden="1" x14ac:dyDescent="0.45">
      <c r="A218" t="s">
        <v>652</v>
      </c>
      <c r="B218" t="s">
        <v>82</v>
      </c>
      <c r="C218" t="s">
        <v>647</v>
      </c>
      <c r="D218" t="s">
        <v>84</v>
      </c>
      <c r="E218" s="2" t="str">
        <f>HYPERLINK("capsilon://?command=openfolder&amp;siteaddress=FAM.docvelocity-na8.net&amp;folderid=FX87F20EF5-0DC2-F71B-20DA-4C3134307B02","FX22056644")</f>
        <v>FX22056644</v>
      </c>
      <c r="F218" t="s">
        <v>19</v>
      </c>
      <c r="G218" t="s">
        <v>19</v>
      </c>
      <c r="H218" t="s">
        <v>85</v>
      </c>
      <c r="I218" t="s">
        <v>653</v>
      </c>
      <c r="J218">
        <v>0</v>
      </c>
      <c r="K218" t="s">
        <v>87</v>
      </c>
      <c r="L218" t="s">
        <v>88</v>
      </c>
      <c r="M218" t="s">
        <v>89</v>
      </c>
      <c r="N218">
        <v>2</v>
      </c>
      <c r="O218" s="1">
        <v>44704.524375000001</v>
      </c>
      <c r="P218" s="1">
        <v>44704.552604166667</v>
      </c>
      <c r="Q218">
        <v>2109</v>
      </c>
      <c r="R218">
        <v>330</v>
      </c>
      <c r="S218" t="b">
        <v>0</v>
      </c>
      <c r="T218" t="s">
        <v>90</v>
      </c>
      <c r="U218" t="b">
        <v>0</v>
      </c>
      <c r="V218" t="s">
        <v>335</v>
      </c>
      <c r="W218" s="1">
        <v>44704.528356481482</v>
      </c>
      <c r="X218">
        <v>226</v>
      </c>
      <c r="Y218">
        <v>9</v>
      </c>
      <c r="Z218">
        <v>0</v>
      </c>
      <c r="AA218">
        <v>9</v>
      </c>
      <c r="AB218">
        <v>0</v>
      </c>
      <c r="AC218">
        <v>3</v>
      </c>
      <c r="AD218">
        <v>-9</v>
      </c>
      <c r="AE218">
        <v>0</v>
      </c>
      <c r="AF218">
        <v>0</v>
      </c>
      <c r="AG218">
        <v>0</v>
      </c>
      <c r="AH218" t="s">
        <v>146</v>
      </c>
      <c r="AI218" s="1">
        <v>44704.552604166667</v>
      </c>
      <c r="AJ218">
        <v>104</v>
      </c>
      <c r="AK218">
        <v>1</v>
      </c>
      <c r="AL218">
        <v>0</v>
      </c>
      <c r="AM218">
        <v>1</v>
      </c>
      <c r="AN218">
        <v>0</v>
      </c>
      <c r="AO218">
        <v>1</v>
      </c>
      <c r="AP218">
        <v>-10</v>
      </c>
      <c r="AQ218">
        <v>0</v>
      </c>
      <c r="AR218">
        <v>0</v>
      </c>
      <c r="AS218">
        <v>0</v>
      </c>
      <c r="AT218" t="s">
        <v>90</v>
      </c>
      <c r="AU218" t="s">
        <v>90</v>
      </c>
      <c r="AV218" t="s">
        <v>90</v>
      </c>
      <c r="AW218" t="s">
        <v>90</v>
      </c>
      <c r="AX218" t="s">
        <v>90</v>
      </c>
      <c r="AY218" t="s">
        <v>90</v>
      </c>
      <c r="AZ218" t="s">
        <v>90</v>
      </c>
      <c r="BA218" t="s">
        <v>90</v>
      </c>
      <c r="BB218" t="s">
        <v>90</v>
      </c>
      <c r="BC218" t="s">
        <v>90</v>
      </c>
      <c r="BD218" t="s">
        <v>90</v>
      </c>
      <c r="BE218" t="s">
        <v>90</v>
      </c>
    </row>
    <row r="219" spans="1:57" hidden="1" x14ac:dyDescent="0.45">
      <c r="A219" t="s">
        <v>654</v>
      </c>
      <c r="B219" t="s">
        <v>82</v>
      </c>
      <c r="C219" t="s">
        <v>655</v>
      </c>
      <c r="D219" t="s">
        <v>84</v>
      </c>
      <c r="E219" s="2" t="str">
        <f>HYPERLINK("capsilon://?command=openfolder&amp;siteaddress=FAM.docvelocity-na8.net&amp;folderid=FXB9D6F82B-9B51-8895-7F29-C7412C0F79F7","FX22056510")</f>
        <v>FX22056510</v>
      </c>
      <c r="F219" t="s">
        <v>19</v>
      </c>
      <c r="G219" t="s">
        <v>19</v>
      </c>
      <c r="H219" t="s">
        <v>85</v>
      </c>
      <c r="I219" t="s">
        <v>656</v>
      </c>
      <c r="J219">
        <v>148</v>
      </c>
      <c r="K219" t="s">
        <v>87</v>
      </c>
      <c r="L219" t="s">
        <v>88</v>
      </c>
      <c r="M219" t="s">
        <v>89</v>
      </c>
      <c r="N219">
        <v>2</v>
      </c>
      <c r="O219" s="1">
        <v>44704.53534722222</v>
      </c>
      <c r="P219" s="1">
        <v>44704.556539351855</v>
      </c>
      <c r="Q219">
        <v>848</v>
      </c>
      <c r="R219">
        <v>983</v>
      </c>
      <c r="S219" t="b">
        <v>0</v>
      </c>
      <c r="T219" t="s">
        <v>90</v>
      </c>
      <c r="U219" t="b">
        <v>0</v>
      </c>
      <c r="V219" t="s">
        <v>335</v>
      </c>
      <c r="W219" s="1">
        <v>44704.548530092594</v>
      </c>
      <c r="X219">
        <v>644</v>
      </c>
      <c r="Y219">
        <v>124</v>
      </c>
      <c r="Z219">
        <v>0</v>
      </c>
      <c r="AA219">
        <v>124</v>
      </c>
      <c r="AB219">
        <v>0</v>
      </c>
      <c r="AC219">
        <v>4</v>
      </c>
      <c r="AD219">
        <v>24</v>
      </c>
      <c r="AE219">
        <v>0</v>
      </c>
      <c r="AF219">
        <v>0</v>
      </c>
      <c r="AG219">
        <v>0</v>
      </c>
      <c r="AH219" t="s">
        <v>146</v>
      </c>
      <c r="AI219" s="1">
        <v>44704.556539351855</v>
      </c>
      <c r="AJ219">
        <v>339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24</v>
      </c>
      <c r="AQ219">
        <v>0</v>
      </c>
      <c r="AR219">
        <v>0</v>
      </c>
      <c r="AS219">
        <v>0</v>
      </c>
      <c r="AT219" t="s">
        <v>90</v>
      </c>
      <c r="AU219" t="s">
        <v>90</v>
      </c>
      <c r="AV219" t="s">
        <v>90</v>
      </c>
      <c r="AW219" t="s">
        <v>90</v>
      </c>
      <c r="AX219" t="s">
        <v>90</v>
      </c>
      <c r="AY219" t="s">
        <v>90</v>
      </c>
      <c r="AZ219" t="s">
        <v>90</v>
      </c>
      <c r="BA219" t="s">
        <v>90</v>
      </c>
      <c r="BB219" t="s">
        <v>90</v>
      </c>
      <c r="BC219" t="s">
        <v>90</v>
      </c>
      <c r="BD219" t="s">
        <v>90</v>
      </c>
      <c r="BE219" t="s">
        <v>90</v>
      </c>
    </row>
    <row r="220" spans="1:57" hidden="1" x14ac:dyDescent="0.45">
      <c r="A220" t="s">
        <v>657</v>
      </c>
      <c r="B220" t="s">
        <v>82</v>
      </c>
      <c r="C220" t="s">
        <v>658</v>
      </c>
      <c r="D220" t="s">
        <v>84</v>
      </c>
      <c r="E220" s="2" t="str">
        <f>HYPERLINK("capsilon://?command=openfolder&amp;siteaddress=FAM.docvelocity-na8.net&amp;folderid=FX64931098-5D70-379D-1627-08E46757A4E4","FX22048507")</f>
        <v>FX22048507</v>
      </c>
      <c r="F220" t="s">
        <v>19</v>
      </c>
      <c r="G220" t="s">
        <v>19</v>
      </c>
      <c r="H220" t="s">
        <v>85</v>
      </c>
      <c r="I220" t="s">
        <v>659</v>
      </c>
      <c r="J220">
        <v>822</v>
      </c>
      <c r="K220" t="s">
        <v>87</v>
      </c>
      <c r="L220" t="s">
        <v>88</v>
      </c>
      <c r="M220" t="s">
        <v>89</v>
      </c>
      <c r="N220">
        <v>2</v>
      </c>
      <c r="O220" s="1">
        <v>44704.535601851851</v>
      </c>
      <c r="P220" s="1">
        <v>44704.577800925923</v>
      </c>
      <c r="Q220">
        <v>825</v>
      </c>
      <c r="R220">
        <v>2821</v>
      </c>
      <c r="S220" t="b">
        <v>0</v>
      </c>
      <c r="T220" t="s">
        <v>90</v>
      </c>
      <c r="U220" t="b">
        <v>0</v>
      </c>
      <c r="V220" t="s">
        <v>145</v>
      </c>
      <c r="W220" s="1">
        <v>44704.562974537039</v>
      </c>
      <c r="X220">
        <v>1703</v>
      </c>
      <c r="Y220">
        <v>453</v>
      </c>
      <c r="Z220">
        <v>0</v>
      </c>
      <c r="AA220">
        <v>453</v>
      </c>
      <c r="AB220">
        <v>286</v>
      </c>
      <c r="AC220">
        <v>58</v>
      </c>
      <c r="AD220">
        <v>369</v>
      </c>
      <c r="AE220">
        <v>0</v>
      </c>
      <c r="AF220">
        <v>0</v>
      </c>
      <c r="AG220">
        <v>0</v>
      </c>
      <c r="AH220" t="s">
        <v>146</v>
      </c>
      <c r="AI220" s="1">
        <v>44704.577800925923</v>
      </c>
      <c r="AJ220">
        <v>1118</v>
      </c>
      <c r="AK220">
        <v>3</v>
      </c>
      <c r="AL220">
        <v>0</v>
      </c>
      <c r="AM220">
        <v>3</v>
      </c>
      <c r="AN220">
        <v>286</v>
      </c>
      <c r="AO220">
        <v>3</v>
      </c>
      <c r="AP220">
        <v>366</v>
      </c>
      <c r="AQ220">
        <v>0</v>
      </c>
      <c r="AR220">
        <v>0</v>
      </c>
      <c r="AS220">
        <v>0</v>
      </c>
      <c r="AT220" t="s">
        <v>90</v>
      </c>
      <c r="AU220" t="s">
        <v>90</v>
      </c>
      <c r="AV220" t="s">
        <v>90</v>
      </c>
      <c r="AW220" t="s">
        <v>90</v>
      </c>
      <c r="AX220" t="s">
        <v>90</v>
      </c>
      <c r="AY220" t="s">
        <v>90</v>
      </c>
      <c r="AZ220" t="s">
        <v>90</v>
      </c>
      <c r="BA220" t="s">
        <v>90</v>
      </c>
      <c r="BB220" t="s">
        <v>90</v>
      </c>
      <c r="BC220" t="s">
        <v>90</v>
      </c>
      <c r="BD220" t="s">
        <v>90</v>
      </c>
      <c r="BE220" t="s">
        <v>90</v>
      </c>
    </row>
    <row r="221" spans="1:57" hidden="1" x14ac:dyDescent="0.45">
      <c r="A221" t="s">
        <v>660</v>
      </c>
      <c r="B221" t="s">
        <v>82</v>
      </c>
      <c r="C221" t="s">
        <v>661</v>
      </c>
      <c r="D221" t="s">
        <v>84</v>
      </c>
      <c r="E221" s="2" t="str">
        <f>HYPERLINK("capsilon://?command=openfolder&amp;siteaddress=FAM.docvelocity-na8.net&amp;folderid=FXAAB12710-5F19-9AEE-1998-931CEC3C0ABA","FX22043249")</f>
        <v>FX22043249</v>
      </c>
      <c r="F221" t="s">
        <v>19</v>
      </c>
      <c r="G221" t="s">
        <v>19</v>
      </c>
      <c r="H221" t="s">
        <v>85</v>
      </c>
      <c r="I221" t="s">
        <v>662</v>
      </c>
      <c r="J221">
        <v>89</v>
      </c>
      <c r="K221" t="s">
        <v>87</v>
      </c>
      <c r="L221" t="s">
        <v>88</v>
      </c>
      <c r="M221" t="s">
        <v>89</v>
      </c>
      <c r="N221">
        <v>2</v>
      </c>
      <c r="O221" s="1">
        <v>44704.557013888887</v>
      </c>
      <c r="P221" s="1">
        <v>44704.579143518517</v>
      </c>
      <c r="Q221">
        <v>1554</v>
      </c>
      <c r="R221">
        <v>358</v>
      </c>
      <c r="S221" t="b">
        <v>0</v>
      </c>
      <c r="T221" t="s">
        <v>90</v>
      </c>
      <c r="U221" t="b">
        <v>0</v>
      </c>
      <c r="V221" t="s">
        <v>145</v>
      </c>
      <c r="W221" s="1">
        <v>44704.565787037034</v>
      </c>
      <c r="X221">
        <v>243</v>
      </c>
      <c r="Y221">
        <v>69</v>
      </c>
      <c r="Z221">
        <v>0</v>
      </c>
      <c r="AA221">
        <v>69</v>
      </c>
      <c r="AB221">
        <v>10</v>
      </c>
      <c r="AC221">
        <v>16</v>
      </c>
      <c r="AD221">
        <v>20</v>
      </c>
      <c r="AE221">
        <v>0</v>
      </c>
      <c r="AF221">
        <v>0</v>
      </c>
      <c r="AG221">
        <v>0</v>
      </c>
      <c r="AH221" t="s">
        <v>146</v>
      </c>
      <c r="AI221" s="1">
        <v>44704.579143518517</v>
      </c>
      <c r="AJ221">
        <v>115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20</v>
      </c>
      <c r="AQ221">
        <v>0</v>
      </c>
      <c r="AR221">
        <v>0</v>
      </c>
      <c r="AS221">
        <v>0</v>
      </c>
      <c r="AT221" t="s">
        <v>90</v>
      </c>
      <c r="AU221" t="s">
        <v>90</v>
      </c>
      <c r="AV221" t="s">
        <v>90</v>
      </c>
      <c r="AW221" t="s">
        <v>90</v>
      </c>
      <c r="AX221" t="s">
        <v>90</v>
      </c>
      <c r="AY221" t="s">
        <v>90</v>
      </c>
      <c r="AZ221" t="s">
        <v>90</v>
      </c>
      <c r="BA221" t="s">
        <v>90</v>
      </c>
      <c r="BB221" t="s">
        <v>90</v>
      </c>
      <c r="BC221" t="s">
        <v>90</v>
      </c>
      <c r="BD221" t="s">
        <v>90</v>
      </c>
      <c r="BE221" t="s">
        <v>90</v>
      </c>
    </row>
    <row r="222" spans="1:57" hidden="1" x14ac:dyDescent="0.45">
      <c r="A222" t="s">
        <v>663</v>
      </c>
      <c r="B222" t="s">
        <v>82</v>
      </c>
      <c r="C222" t="s">
        <v>502</v>
      </c>
      <c r="D222" t="s">
        <v>84</v>
      </c>
      <c r="E222" s="2" t="str">
        <f>HYPERLINK("capsilon://?command=openfolder&amp;siteaddress=FAM.docvelocity-na8.net&amp;folderid=FXFFEDFE67-B4F5-A60A-0119-00AB35482D31","FX22055503")</f>
        <v>FX22055503</v>
      </c>
      <c r="F222" t="s">
        <v>19</v>
      </c>
      <c r="G222" t="s">
        <v>19</v>
      </c>
      <c r="H222" t="s">
        <v>85</v>
      </c>
      <c r="I222" t="s">
        <v>664</v>
      </c>
      <c r="J222">
        <v>83</v>
      </c>
      <c r="K222" t="s">
        <v>87</v>
      </c>
      <c r="L222" t="s">
        <v>88</v>
      </c>
      <c r="M222" t="s">
        <v>89</v>
      </c>
      <c r="N222">
        <v>2</v>
      </c>
      <c r="O222" s="1">
        <v>44704.562557870369</v>
      </c>
      <c r="P222" s="1">
        <v>44704.58053240741</v>
      </c>
      <c r="Q222">
        <v>1182</v>
      </c>
      <c r="R222">
        <v>371</v>
      </c>
      <c r="S222" t="b">
        <v>0</v>
      </c>
      <c r="T222" t="s">
        <v>90</v>
      </c>
      <c r="U222" t="b">
        <v>0</v>
      </c>
      <c r="V222" t="s">
        <v>145</v>
      </c>
      <c r="W222" s="1">
        <v>44704.568541666667</v>
      </c>
      <c r="X222">
        <v>237</v>
      </c>
      <c r="Y222">
        <v>78</v>
      </c>
      <c r="Z222">
        <v>0</v>
      </c>
      <c r="AA222">
        <v>78</v>
      </c>
      <c r="AB222">
        <v>0</v>
      </c>
      <c r="AC222">
        <v>4</v>
      </c>
      <c r="AD222">
        <v>5</v>
      </c>
      <c r="AE222">
        <v>0</v>
      </c>
      <c r="AF222">
        <v>0</v>
      </c>
      <c r="AG222">
        <v>0</v>
      </c>
      <c r="AH222" t="s">
        <v>146</v>
      </c>
      <c r="AI222" s="1">
        <v>44704.58053240741</v>
      </c>
      <c r="AJ222">
        <v>119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5</v>
      </c>
      <c r="AQ222">
        <v>0</v>
      </c>
      <c r="AR222">
        <v>0</v>
      </c>
      <c r="AS222">
        <v>0</v>
      </c>
      <c r="AT222" t="s">
        <v>90</v>
      </c>
      <c r="AU222" t="s">
        <v>90</v>
      </c>
      <c r="AV222" t="s">
        <v>90</v>
      </c>
      <c r="AW222" t="s">
        <v>90</v>
      </c>
      <c r="AX222" t="s">
        <v>90</v>
      </c>
      <c r="AY222" t="s">
        <v>90</v>
      </c>
      <c r="AZ222" t="s">
        <v>90</v>
      </c>
      <c r="BA222" t="s">
        <v>90</v>
      </c>
      <c r="BB222" t="s">
        <v>90</v>
      </c>
      <c r="BC222" t="s">
        <v>90</v>
      </c>
      <c r="BD222" t="s">
        <v>90</v>
      </c>
      <c r="BE222" t="s">
        <v>90</v>
      </c>
    </row>
    <row r="223" spans="1:57" hidden="1" x14ac:dyDescent="0.45">
      <c r="A223" t="s">
        <v>665</v>
      </c>
      <c r="B223" t="s">
        <v>82</v>
      </c>
      <c r="C223" t="s">
        <v>474</v>
      </c>
      <c r="D223" t="s">
        <v>84</v>
      </c>
      <c r="E223" s="2" t="str">
        <f>HYPERLINK("capsilon://?command=openfolder&amp;siteaddress=FAM.docvelocity-na8.net&amp;folderid=FX2C43B1DE-6522-A408-6FB8-8261668EB2D9","FX22049918")</f>
        <v>FX22049918</v>
      </c>
      <c r="F223" t="s">
        <v>19</v>
      </c>
      <c r="G223" t="s">
        <v>19</v>
      </c>
      <c r="H223" t="s">
        <v>85</v>
      </c>
      <c r="I223" t="s">
        <v>666</v>
      </c>
      <c r="J223">
        <v>0</v>
      </c>
      <c r="K223" t="s">
        <v>87</v>
      </c>
      <c r="L223" t="s">
        <v>88</v>
      </c>
      <c r="M223" t="s">
        <v>89</v>
      </c>
      <c r="N223">
        <v>2</v>
      </c>
      <c r="O223" s="1">
        <v>44704.566365740742</v>
      </c>
      <c r="P223" s="1">
        <v>44704.581157407411</v>
      </c>
      <c r="Q223">
        <v>1132</v>
      </c>
      <c r="R223">
        <v>146</v>
      </c>
      <c r="S223" t="b">
        <v>0</v>
      </c>
      <c r="T223" t="s">
        <v>90</v>
      </c>
      <c r="U223" t="b">
        <v>0</v>
      </c>
      <c r="V223" t="s">
        <v>145</v>
      </c>
      <c r="W223" s="1">
        <v>44704.569618055553</v>
      </c>
      <c r="X223">
        <v>92</v>
      </c>
      <c r="Y223">
        <v>9</v>
      </c>
      <c r="Z223">
        <v>0</v>
      </c>
      <c r="AA223">
        <v>9</v>
      </c>
      <c r="AB223">
        <v>0</v>
      </c>
      <c r="AC223">
        <v>2</v>
      </c>
      <c r="AD223">
        <v>-9</v>
      </c>
      <c r="AE223">
        <v>0</v>
      </c>
      <c r="AF223">
        <v>0</v>
      </c>
      <c r="AG223">
        <v>0</v>
      </c>
      <c r="AH223" t="s">
        <v>146</v>
      </c>
      <c r="AI223" s="1">
        <v>44704.581157407411</v>
      </c>
      <c r="AJ223">
        <v>54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-9</v>
      </c>
      <c r="AQ223">
        <v>0</v>
      </c>
      <c r="AR223">
        <v>0</v>
      </c>
      <c r="AS223">
        <v>0</v>
      </c>
      <c r="AT223" t="s">
        <v>90</v>
      </c>
      <c r="AU223" t="s">
        <v>90</v>
      </c>
      <c r="AV223" t="s">
        <v>90</v>
      </c>
      <c r="AW223" t="s">
        <v>90</v>
      </c>
      <c r="AX223" t="s">
        <v>90</v>
      </c>
      <c r="AY223" t="s">
        <v>90</v>
      </c>
      <c r="AZ223" t="s">
        <v>90</v>
      </c>
      <c r="BA223" t="s">
        <v>90</v>
      </c>
      <c r="BB223" t="s">
        <v>90</v>
      </c>
      <c r="BC223" t="s">
        <v>90</v>
      </c>
      <c r="BD223" t="s">
        <v>90</v>
      </c>
      <c r="BE223" t="s">
        <v>90</v>
      </c>
    </row>
    <row r="224" spans="1:57" hidden="1" x14ac:dyDescent="0.45">
      <c r="A224" t="s">
        <v>667</v>
      </c>
      <c r="B224" t="s">
        <v>82</v>
      </c>
      <c r="C224" t="s">
        <v>668</v>
      </c>
      <c r="D224" t="s">
        <v>84</v>
      </c>
      <c r="E224" s="2" t="str">
        <f>HYPERLINK("capsilon://?command=openfolder&amp;siteaddress=FAM.docvelocity-na8.net&amp;folderid=FX0EF28DBE-47A7-7B98-6784-DCB9E71086FB","FX22056756")</f>
        <v>FX22056756</v>
      </c>
      <c r="F224" t="s">
        <v>19</v>
      </c>
      <c r="G224" t="s">
        <v>19</v>
      </c>
      <c r="H224" t="s">
        <v>85</v>
      </c>
      <c r="I224" t="s">
        <v>669</v>
      </c>
      <c r="J224">
        <v>228</v>
      </c>
      <c r="K224" t="s">
        <v>87</v>
      </c>
      <c r="L224" t="s">
        <v>88</v>
      </c>
      <c r="M224" t="s">
        <v>89</v>
      </c>
      <c r="N224">
        <v>2</v>
      </c>
      <c r="O224" s="1">
        <v>44704.577465277776</v>
      </c>
      <c r="P224" s="1">
        <v>44704.622245370374</v>
      </c>
      <c r="Q224">
        <v>2072</v>
      </c>
      <c r="R224">
        <v>1797</v>
      </c>
      <c r="S224" t="b">
        <v>0</v>
      </c>
      <c r="T224" t="s">
        <v>90</v>
      </c>
      <c r="U224" t="b">
        <v>0</v>
      </c>
      <c r="V224" t="s">
        <v>145</v>
      </c>
      <c r="W224" s="1">
        <v>44704.59103009259</v>
      </c>
      <c r="X224">
        <v>1164</v>
      </c>
      <c r="Y224">
        <v>192</v>
      </c>
      <c r="Z224">
        <v>0</v>
      </c>
      <c r="AA224">
        <v>192</v>
      </c>
      <c r="AB224">
        <v>0</v>
      </c>
      <c r="AC224">
        <v>69</v>
      </c>
      <c r="AD224">
        <v>36</v>
      </c>
      <c r="AE224">
        <v>0</v>
      </c>
      <c r="AF224">
        <v>0</v>
      </c>
      <c r="AG224">
        <v>0</v>
      </c>
      <c r="AH224" t="s">
        <v>146</v>
      </c>
      <c r="AI224" s="1">
        <v>44704.622245370374</v>
      </c>
      <c r="AJ224">
        <v>633</v>
      </c>
      <c r="AK224">
        <v>4</v>
      </c>
      <c r="AL224">
        <v>0</v>
      </c>
      <c r="AM224">
        <v>4</v>
      </c>
      <c r="AN224">
        <v>0</v>
      </c>
      <c r="AO224">
        <v>4</v>
      </c>
      <c r="AP224">
        <v>32</v>
      </c>
      <c r="AQ224">
        <v>0</v>
      </c>
      <c r="AR224">
        <v>0</v>
      </c>
      <c r="AS224">
        <v>0</v>
      </c>
      <c r="AT224" t="s">
        <v>90</v>
      </c>
      <c r="AU224" t="s">
        <v>90</v>
      </c>
      <c r="AV224" t="s">
        <v>90</v>
      </c>
      <c r="AW224" t="s">
        <v>90</v>
      </c>
      <c r="AX224" t="s">
        <v>90</v>
      </c>
      <c r="AY224" t="s">
        <v>90</v>
      </c>
      <c r="AZ224" t="s">
        <v>90</v>
      </c>
      <c r="BA224" t="s">
        <v>90</v>
      </c>
      <c r="BB224" t="s">
        <v>90</v>
      </c>
      <c r="BC224" t="s">
        <v>90</v>
      </c>
      <c r="BD224" t="s">
        <v>90</v>
      </c>
      <c r="BE224" t="s">
        <v>90</v>
      </c>
    </row>
    <row r="225" spans="1:57" hidden="1" x14ac:dyDescent="0.45">
      <c r="A225" t="s">
        <v>670</v>
      </c>
      <c r="B225" t="s">
        <v>82</v>
      </c>
      <c r="C225" t="s">
        <v>671</v>
      </c>
      <c r="D225" t="s">
        <v>84</v>
      </c>
      <c r="E225" s="2" t="str">
        <f>HYPERLINK("capsilon://?command=openfolder&amp;siteaddress=FAM.docvelocity-na8.net&amp;folderid=FXDCB7CC15-1563-FB95-FADF-FD4E56127391","FX22057586")</f>
        <v>FX22057586</v>
      </c>
      <c r="F225" t="s">
        <v>19</v>
      </c>
      <c r="G225" t="s">
        <v>19</v>
      </c>
      <c r="H225" t="s">
        <v>85</v>
      </c>
      <c r="I225" t="s">
        <v>672</v>
      </c>
      <c r="J225">
        <v>178</v>
      </c>
      <c r="K225" t="s">
        <v>87</v>
      </c>
      <c r="L225" t="s">
        <v>88</v>
      </c>
      <c r="M225" t="s">
        <v>89</v>
      </c>
      <c r="N225">
        <v>2</v>
      </c>
      <c r="O225" s="1">
        <v>44704.609953703701</v>
      </c>
      <c r="P225" s="1">
        <v>44704.727256944447</v>
      </c>
      <c r="Q225">
        <v>9430</v>
      </c>
      <c r="R225">
        <v>705</v>
      </c>
      <c r="S225" t="b">
        <v>0</v>
      </c>
      <c r="T225" t="s">
        <v>90</v>
      </c>
      <c r="U225" t="b">
        <v>0</v>
      </c>
      <c r="V225" t="s">
        <v>141</v>
      </c>
      <c r="W225" s="1">
        <v>44704.670358796298</v>
      </c>
      <c r="X225">
        <v>341</v>
      </c>
      <c r="Y225">
        <v>170</v>
      </c>
      <c r="Z225">
        <v>0</v>
      </c>
      <c r="AA225">
        <v>170</v>
      </c>
      <c r="AB225">
        <v>0</v>
      </c>
      <c r="AC225">
        <v>22</v>
      </c>
      <c r="AD225">
        <v>8</v>
      </c>
      <c r="AE225">
        <v>0</v>
      </c>
      <c r="AF225">
        <v>0</v>
      </c>
      <c r="AG225">
        <v>0</v>
      </c>
      <c r="AH225" t="s">
        <v>146</v>
      </c>
      <c r="AI225" s="1">
        <v>44704.727256944447</v>
      </c>
      <c r="AJ225">
        <v>314</v>
      </c>
      <c r="AK225">
        <v>1</v>
      </c>
      <c r="AL225">
        <v>0</v>
      </c>
      <c r="AM225">
        <v>1</v>
      </c>
      <c r="AN225">
        <v>0</v>
      </c>
      <c r="AO225">
        <v>1</v>
      </c>
      <c r="AP225">
        <v>7</v>
      </c>
      <c r="AQ225">
        <v>0</v>
      </c>
      <c r="AR225">
        <v>0</v>
      </c>
      <c r="AS225">
        <v>0</v>
      </c>
      <c r="AT225" t="s">
        <v>90</v>
      </c>
      <c r="AU225" t="s">
        <v>90</v>
      </c>
      <c r="AV225" t="s">
        <v>90</v>
      </c>
      <c r="AW225" t="s">
        <v>90</v>
      </c>
      <c r="AX225" t="s">
        <v>90</v>
      </c>
      <c r="AY225" t="s">
        <v>90</v>
      </c>
      <c r="AZ225" t="s">
        <v>90</v>
      </c>
      <c r="BA225" t="s">
        <v>90</v>
      </c>
      <c r="BB225" t="s">
        <v>90</v>
      </c>
      <c r="BC225" t="s">
        <v>90</v>
      </c>
      <c r="BD225" t="s">
        <v>90</v>
      </c>
      <c r="BE225" t="s">
        <v>90</v>
      </c>
    </row>
    <row r="226" spans="1:57" hidden="1" x14ac:dyDescent="0.45">
      <c r="A226" t="s">
        <v>673</v>
      </c>
      <c r="B226" t="s">
        <v>82</v>
      </c>
      <c r="C226" t="s">
        <v>668</v>
      </c>
      <c r="D226" t="s">
        <v>84</v>
      </c>
      <c r="E226" s="2" t="str">
        <f>HYPERLINK("capsilon://?command=openfolder&amp;siteaddress=FAM.docvelocity-na8.net&amp;folderid=FX0EF28DBE-47A7-7B98-6784-DCB9E71086FB","FX22056756")</f>
        <v>FX22056756</v>
      </c>
      <c r="F226" t="s">
        <v>19</v>
      </c>
      <c r="G226" t="s">
        <v>19</v>
      </c>
      <c r="H226" t="s">
        <v>85</v>
      </c>
      <c r="I226" t="s">
        <v>674</v>
      </c>
      <c r="J226">
        <v>0</v>
      </c>
      <c r="K226" t="s">
        <v>87</v>
      </c>
      <c r="L226" t="s">
        <v>88</v>
      </c>
      <c r="M226" t="s">
        <v>89</v>
      </c>
      <c r="N226">
        <v>2</v>
      </c>
      <c r="O226" s="1">
        <v>44704.620243055557</v>
      </c>
      <c r="P226" s="1">
        <v>44704.727870370371</v>
      </c>
      <c r="Q226">
        <v>9168</v>
      </c>
      <c r="R226">
        <v>131</v>
      </c>
      <c r="S226" t="b">
        <v>0</v>
      </c>
      <c r="T226" t="s">
        <v>90</v>
      </c>
      <c r="U226" t="b">
        <v>0</v>
      </c>
      <c r="V226" t="s">
        <v>141</v>
      </c>
      <c r="W226" s="1">
        <v>44704.670960648145</v>
      </c>
      <c r="X226">
        <v>52</v>
      </c>
      <c r="Y226">
        <v>9</v>
      </c>
      <c r="Z226">
        <v>0</v>
      </c>
      <c r="AA226">
        <v>9</v>
      </c>
      <c r="AB226">
        <v>0</v>
      </c>
      <c r="AC226">
        <v>2</v>
      </c>
      <c r="AD226">
        <v>-9</v>
      </c>
      <c r="AE226">
        <v>0</v>
      </c>
      <c r="AF226">
        <v>0</v>
      </c>
      <c r="AG226">
        <v>0</v>
      </c>
      <c r="AH226" t="s">
        <v>146</v>
      </c>
      <c r="AI226" s="1">
        <v>44704.727870370371</v>
      </c>
      <c r="AJ226">
        <v>52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-9</v>
      </c>
      <c r="AQ226">
        <v>0</v>
      </c>
      <c r="AR226">
        <v>0</v>
      </c>
      <c r="AS226">
        <v>0</v>
      </c>
      <c r="AT226" t="s">
        <v>90</v>
      </c>
      <c r="AU226" t="s">
        <v>90</v>
      </c>
      <c r="AV226" t="s">
        <v>90</v>
      </c>
      <c r="AW226" t="s">
        <v>90</v>
      </c>
      <c r="AX226" t="s">
        <v>90</v>
      </c>
      <c r="AY226" t="s">
        <v>90</v>
      </c>
      <c r="AZ226" t="s">
        <v>90</v>
      </c>
      <c r="BA226" t="s">
        <v>90</v>
      </c>
      <c r="BB226" t="s">
        <v>90</v>
      </c>
      <c r="BC226" t="s">
        <v>90</v>
      </c>
      <c r="BD226" t="s">
        <v>90</v>
      </c>
      <c r="BE226" t="s">
        <v>90</v>
      </c>
    </row>
    <row r="227" spans="1:57" hidden="1" x14ac:dyDescent="0.45">
      <c r="A227" t="s">
        <v>675</v>
      </c>
      <c r="B227" t="s">
        <v>82</v>
      </c>
      <c r="C227" t="s">
        <v>603</v>
      </c>
      <c r="D227" t="s">
        <v>84</v>
      </c>
      <c r="E227" s="2" t="str">
        <f>HYPERLINK("capsilon://?command=openfolder&amp;siteaddress=FAM.docvelocity-na8.net&amp;folderid=FXEFBCCBA8-CBD8-BD94-7EAE-27C5C485A714","FX22056201")</f>
        <v>FX22056201</v>
      </c>
      <c r="F227" t="s">
        <v>19</v>
      </c>
      <c r="G227" t="s">
        <v>19</v>
      </c>
      <c r="H227" t="s">
        <v>85</v>
      </c>
      <c r="I227" t="s">
        <v>676</v>
      </c>
      <c r="J227">
        <v>0</v>
      </c>
      <c r="K227" t="s">
        <v>87</v>
      </c>
      <c r="L227" t="s">
        <v>88</v>
      </c>
      <c r="M227" t="s">
        <v>89</v>
      </c>
      <c r="N227">
        <v>2</v>
      </c>
      <c r="O227" s="1">
        <v>44704.647164351853</v>
      </c>
      <c r="P227" s="1">
        <v>44704.728530092594</v>
      </c>
      <c r="Q227">
        <v>6761</v>
      </c>
      <c r="R227">
        <v>269</v>
      </c>
      <c r="S227" t="b">
        <v>0</v>
      </c>
      <c r="T227" t="s">
        <v>90</v>
      </c>
      <c r="U227" t="b">
        <v>0</v>
      </c>
      <c r="V227" t="s">
        <v>141</v>
      </c>
      <c r="W227" s="1">
        <v>44704.673391203702</v>
      </c>
      <c r="X227">
        <v>209</v>
      </c>
      <c r="Y227">
        <v>9</v>
      </c>
      <c r="Z227">
        <v>0</v>
      </c>
      <c r="AA227">
        <v>9</v>
      </c>
      <c r="AB227">
        <v>0</v>
      </c>
      <c r="AC227">
        <v>2</v>
      </c>
      <c r="AD227">
        <v>-9</v>
      </c>
      <c r="AE227">
        <v>0</v>
      </c>
      <c r="AF227">
        <v>0</v>
      </c>
      <c r="AG227">
        <v>0</v>
      </c>
      <c r="AH227" t="s">
        <v>146</v>
      </c>
      <c r="AI227" s="1">
        <v>44704.728530092594</v>
      </c>
      <c r="AJ227">
        <v>56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-9</v>
      </c>
      <c r="AQ227">
        <v>0</v>
      </c>
      <c r="AR227">
        <v>0</v>
      </c>
      <c r="AS227">
        <v>0</v>
      </c>
      <c r="AT227" t="s">
        <v>90</v>
      </c>
      <c r="AU227" t="s">
        <v>90</v>
      </c>
      <c r="AV227" t="s">
        <v>90</v>
      </c>
      <c r="AW227" t="s">
        <v>90</v>
      </c>
      <c r="AX227" t="s">
        <v>90</v>
      </c>
      <c r="AY227" t="s">
        <v>90</v>
      </c>
      <c r="AZ227" t="s">
        <v>90</v>
      </c>
      <c r="BA227" t="s">
        <v>90</v>
      </c>
      <c r="BB227" t="s">
        <v>90</v>
      </c>
      <c r="BC227" t="s">
        <v>90</v>
      </c>
      <c r="BD227" t="s">
        <v>90</v>
      </c>
      <c r="BE227" t="s">
        <v>90</v>
      </c>
    </row>
    <row r="228" spans="1:57" hidden="1" x14ac:dyDescent="0.45">
      <c r="A228" t="s">
        <v>677</v>
      </c>
      <c r="B228" t="s">
        <v>82</v>
      </c>
      <c r="C228" t="s">
        <v>678</v>
      </c>
      <c r="D228" t="s">
        <v>84</v>
      </c>
      <c r="E228" s="2" t="str">
        <f>HYPERLINK("capsilon://?command=openfolder&amp;siteaddress=FAM.docvelocity-na8.net&amp;folderid=FX3335E083-EDDE-FF21-2521-2A777BD6DA62","FX22057680")</f>
        <v>FX22057680</v>
      </c>
      <c r="F228" t="s">
        <v>19</v>
      </c>
      <c r="G228" t="s">
        <v>19</v>
      </c>
      <c r="H228" t="s">
        <v>85</v>
      </c>
      <c r="I228" t="s">
        <v>679</v>
      </c>
      <c r="J228">
        <v>196</v>
      </c>
      <c r="K228" t="s">
        <v>87</v>
      </c>
      <c r="L228" t="s">
        <v>88</v>
      </c>
      <c r="M228" t="s">
        <v>89</v>
      </c>
      <c r="N228">
        <v>2</v>
      </c>
      <c r="O228" s="1">
        <v>44704.65247685185</v>
      </c>
      <c r="P228" s="1">
        <v>44704.757303240738</v>
      </c>
      <c r="Q228">
        <v>8041</v>
      </c>
      <c r="R228">
        <v>1016</v>
      </c>
      <c r="S228" t="b">
        <v>0</v>
      </c>
      <c r="T228" t="s">
        <v>90</v>
      </c>
      <c r="U228" t="b">
        <v>0</v>
      </c>
      <c r="V228" t="s">
        <v>141</v>
      </c>
      <c r="W228" s="1">
        <v>44704.679780092592</v>
      </c>
      <c r="X228">
        <v>551</v>
      </c>
      <c r="Y228">
        <v>155</v>
      </c>
      <c r="Z228">
        <v>0</v>
      </c>
      <c r="AA228">
        <v>155</v>
      </c>
      <c r="AB228">
        <v>0</v>
      </c>
      <c r="AC228">
        <v>8</v>
      </c>
      <c r="AD228">
        <v>41</v>
      </c>
      <c r="AE228">
        <v>0</v>
      </c>
      <c r="AF228">
        <v>0</v>
      </c>
      <c r="AG228">
        <v>0</v>
      </c>
      <c r="AH228" t="s">
        <v>146</v>
      </c>
      <c r="AI228" s="1">
        <v>44704.757303240738</v>
      </c>
      <c r="AJ228">
        <v>399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41</v>
      </c>
      <c r="AQ228">
        <v>0</v>
      </c>
      <c r="AR228">
        <v>0</v>
      </c>
      <c r="AS228">
        <v>0</v>
      </c>
      <c r="AT228" t="s">
        <v>90</v>
      </c>
      <c r="AU228" t="s">
        <v>90</v>
      </c>
      <c r="AV228" t="s">
        <v>90</v>
      </c>
      <c r="AW228" t="s">
        <v>90</v>
      </c>
      <c r="AX228" t="s">
        <v>90</v>
      </c>
      <c r="AY228" t="s">
        <v>90</v>
      </c>
      <c r="AZ228" t="s">
        <v>90</v>
      </c>
      <c r="BA228" t="s">
        <v>90</v>
      </c>
      <c r="BB228" t="s">
        <v>90</v>
      </c>
      <c r="BC228" t="s">
        <v>90</v>
      </c>
      <c r="BD228" t="s">
        <v>90</v>
      </c>
      <c r="BE228" t="s">
        <v>90</v>
      </c>
    </row>
    <row r="229" spans="1:57" hidden="1" x14ac:dyDescent="0.45">
      <c r="A229" t="s">
        <v>680</v>
      </c>
      <c r="B229" t="s">
        <v>82</v>
      </c>
      <c r="C229" t="s">
        <v>681</v>
      </c>
      <c r="D229" t="s">
        <v>84</v>
      </c>
      <c r="E229" s="2" t="str">
        <f>HYPERLINK("capsilon://?command=openfolder&amp;siteaddress=FAM.docvelocity-na8.net&amp;folderid=FX2553371B-0C11-4C7F-E811-CD964D2BDD83","FX22054656")</f>
        <v>FX22054656</v>
      </c>
      <c r="F229" t="s">
        <v>19</v>
      </c>
      <c r="G229" t="s">
        <v>19</v>
      </c>
      <c r="H229" t="s">
        <v>85</v>
      </c>
      <c r="I229" t="s">
        <v>682</v>
      </c>
      <c r="J229">
        <v>108</v>
      </c>
      <c r="K229" t="s">
        <v>87</v>
      </c>
      <c r="L229" t="s">
        <v>88</v>
      </c>
      <c r="M229" t="s">
        <v>89</v>
      </c>
      <c r="N229">
        <v>2</v>
      </c>
      <c r="O229" s="1">
        <v>44704.66778935185</v>
      </c>
      <c r="P229" s="1">
        <v>44704.758680555555</v>
      </c>
      <c r="Q229">
        <v>7517</v>
      </c>
      <c r="R229">
        <v>336</v>
      </c>
      <c r="S229" t="b">
        <v>0</v>
      </c>
      <c r="T229" t="s">
        <v>90</v>
      </c>
      <c r="U229" t="b">
        <v>0</v>
      </c>
      <c r="V229" t="s">
        <v>141</v>
      </c>
      <c r="W229" s="1">
        <v>44704.682314814818</v>
      </c>
      <c r="X229">
        <v>218</v>
      </c>
      <c r="Y229">
        <v>98</v>
      </c>
      <c r="Z229">
        <v>0</v>
      </c>
      <c r="AA229">
        <v>98</v>
      </c>
      <c r="AB229">
        <v>0</v>
      </c>
      <c r="AC229">
        <v>12</v>
      </c>
      <c r="AD229">
        <v>10</v>
      </c>
      <c r="AE229">
        <v>0</v>
      </c>
      <c r="AF229">
        <v>0</v>
      </c>
      <c r="AG229">
        <v>0</v>
      </c>
      <c r="AH229" t="s">
        <v>146</v>
      </c>
      <c r="AI229" s="1">
        <v>44704.758680555555</v>
      </c>
      <c r="AJ229">
        <v>118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10</v>
      </c>
      <c r="AQ229">
        <v>0</v>
      </c>
      <c r="AR229">
        <v>0</v>
      </c>
      <c r="AS229">
        <v>0</v>
      </c>
      <c r="AT229" t="s">
        <v>90</v>
      </c>
      <c r="AU229" t="s">
        <v>90</v>
      </c>
      <c r="AV229" t="s">
        <v>90</v>
      </c>
      <c r="AW229" t="s">
        <v>90</v>
      </c>
      <c r="AX229" t="s">
        <v>90</v>
      </c>
      <c r="AY229" t="s">
        <v>90</v>
      </c>
      <c r="AZ229" t="s">
        <v>90</v>
      </c>
      <c r="BA229" t="s">
        <v>90</v>
      </c>
      <c r="BB229" t="s">
        <v>90</v>
      </c>
      <c r="BC229" t="s">
        <v>90</v>
      </c>
      <c r="BD229" t="s">
        <v>90</v>
      </c>
      <c r="BE229" t="s">
        <v>90</v>
      </c>
    </row>
    <row r="230" spans="1:57" hidden="1" x14ac:dyDescent="0.45">
      <c r="A230" t="s">
        <v>683</v>
      </c>
      <c r="B230" t="s">
        <v>82</v>
      </c>
      <c r="C230" t="s">
        <v>623</v>
      </c>
      <c r="D230" t="s">
        <v>84</v>
      </c>
      <c r="E230" s="2" t="str">
        <f>HYPERLINK("capsilon://?command=openfolder&amp;siteaddress=FAM.docvelocity-na8.net&amp;folderid=FX2081687C-62DD-0C62-5751-063C1842C797","FX22057158")</f>
        <v>FX22057158</v>
      </c>
      <c r="F230" t="s">
        <v>19</v>
      </c>
      <c r="G230" t="s">
        <v>19</v>
      </c>
      <c r="H230" t="s">
        <v>85</v>
      </c>
      <c r="I230" t="s">
        <v>684</v>
      </c>
      <c r="J230">
        <v>0</v>
      </c>
      <c r="K230" t="s">
        <v>87</v>
      </c>
      <c r="L230" t="s">
        <v>88</v>
      </c>
      <c r="M230" t="s">
        <v>89</v>
      </c>
      <c r="N230">
        <v>2</v>
      </c>
      <c r="O230" s="1">
        <v>44704.693749999999</v>
      </c>
      <c r="P230" s="1">
        <v>44704.763564814813</v>
      </c>
      <c r="Q230">
        <v>4998</v>
      </c>
      <c r="R230">
        <v>1034</v>
      </c>
      <c r="S230" t="b">
        <v>0</v>
      </c>
      <c r="T230" t="s">
        <v>90</v>
      </c>
      <c r="U230" t="b">
        <v>0</v>
      </c>
      <c r="V230" t="s">
        <v>141</v>
      </c>
      <c r="W230" s="1">
        <v>44704.705763888887</v>
      </c>
      <c r="X230">
        <v>838</v>
      </c>
      <c r="Y230">
        <v>52</v>
      </c>
      <c r="Z230">
        <v>0</v>
      </c>
      <c r="AA230">
        <v>52</v>
      </c>
      <c r="AB230">
        <v>0</v>
      </c>
      <c r="AC230">
        <v>39</v>
      </c>
      <c r="AD230">
        <v>-52</v>
      </c>
      <c r="AE230">
        <v>0</v>
      </c>
      <c r="AF230">
        <v>0</v>
      </c>
      <c r="AG230">
        <v>0</v>
      </c>
      <c r="AH230" t="s">
        <v>146</v>
      </c>
      <c r="AI230" s="1">
        <v>44704.763564814813</v>
      </c>
      <c r="AJ230">
        <v>183</v>
      </c>
      <c r="AK230">
        <v>0</v>
      </c>
      <c r="AL230">
        <v>0</v>
      </c>
      <c r="AM230">
        <v>0</v>
      </c>
      <c r="AN230">
        <v>0</v>
      </c>
      <c r="AO230">
        <v>1</v>
      </c>
      <c r="AP230">
        <v>-52</v>
      </c>
      <c r="AQ230">
        <v>0</v>
      </c>
      <c r="AR230">
        <v>0</v>
      </c>
      <c r="AS230">
        <v>0</v>
      </c>
      <c r="AT230" t="s">
        <v>90</v>
      </c>
      <c r="AU230" t="s">
        <v>90</v>
      </c>
      <c r="AV230" t="s">
        <v>90</v>
      </c>
      <c r="AW230" t="s">
        <v>90</v>
      </c>
      <c r="AX230" t="s">
        <v>90</v>
      </c>
      <c r="AY230" t="s">
        <v>90</v>
      </c>
      <c r="AZ230" t="s">
        <v>90</v>
      </c>
      <c r="BA230" t="s">
        <v>90</v>
      </c>
      <c r="BB230" t="s">
        <v>90</v>
      </c>
      <c r="BC230" t="s">
        <v>90</v>
      </c>
      <c r="BD230" t="s">
        <v>90</v>
      </c>
      <c r="BE230" t="s">
        <v>90</v>
      </c>
    </row>
    <row r="231" spans="1:57" hidden="1" x14ac:dyDescent="0.45">
      <c r="A231" t="s">
        <v>685</v>
      </c>
      <c r="B231" t="s">
        <v>82</v>
      </c>
      <c r="C231" t="s">
        <v>620</v>
      </c>
      <c r="D231" t="s">
        <v>84</v>
      </c>
      <c r="E231" s="2" t="str">
        <f>HYPERLINK("capsilon://?command=openfolder&amp;siteaddress=FAM.docvelocity-na8.net&amp;folderid=FX3A6220E1-3947-16E3-CFA8-A6070C720AA6","FX22057057")</f>
        <v>FX22057057</v>
      </c>
      <c r="F231" t="s">
        <v>19</v>
      </c>
      <c r="G231" t="s">
        <v>19</v>
      </c>
      <c r="H231" t="s">
        <v>85</v>
      </c>
      <c r="I231" t="s">
        <v>686</v>
      </c>
      <c r="J231">
        <v>80</v>
      </c>
      <c r="K231" t="s">
        <v>87</v>
      </c>
      <c r="L231" t="s">
        <v>88</v>
      </c>
      <c r="M231" t="s">
        <v>89</v>
      </c>
      <c r="N231">
        <v>2</v>
      </c>
      <c r="O231" s="1">
        <v>44704.746736111112</v>
      </c>
      <c r="P231" s="1">
        <v>44704.784687500003</v>
      </c>
      <c r="Q231">
        <v>2672</v>
      </c>
      <c r="R231">
        <v>607</v>
      </c>
      <c r="S231" t="b">
        <v>0</v>
      </c>
      <c r="T231" t="s">
        <v>90</v>
      </c>
      <c r="U231" t="b">
        <v>0</v>
      </c>
      <c r="V231" t="s">
        <v>141</v>
      </c>
      <c r="W231" s="1">
        <v>44704.776064814818</v>
      </c>
      <c r="X231">
        <v>452</v>
      </c>
      <c r="Y231">
        <v>78</v>
      </c>
      <c r="Z231">
        <v>0</v>
      </c>
      <c r="AA231">
        <v>78</v>
      </c>
      <c r="AB231">
        <v>0</v>
      </c>
      <c r="AC231">
        <v>40</v>
      </c>
      <c r="AD231">
        <v>2</v>
      </c>
      <c r="AE231">
        <v>0</v>
      </c>
      <c r="AF231">
        <v>0</v>
      </c>
      <c r="AG231">
        <v>0</v>
      </c>
      <c r="AH231" t="s">
        <v>146</v>
      </c>
      <c r="AI231" s="1">
        <v>44704.784687500003</v>
      </c>
      <c r="AJ231">
        <v>137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2</v>
      </c>
      <c r="AQ231">
        <v>0</v>
      </c>
      <c r="AR231">
        <v>0</v>
      </c>
      <c r="AS231">
        <v>0</v>
      </c>
      <c r="AT231" t="s">
        <v>90</v>
      </c>
      <c r="AU231" t="s">
        <v>90</v>
      </c>
      <c r="AV231" t="s">
        <v>90</v>
      </c>
      <c r="AW231" t="s">
        <v>90</v>
      </c>
      <c r="AX231" t="s">
        <v>90</v>
      </c>
      <c r="AY231" t="s">
        <v>90</v>
      </c>
      <c r="AZ231" t="s">
        <v>90</v>
      </c>
      <c r="BA231" t="s">
        <v>90</v>
      </c>
      <c r="BB231" t="s">
        <v>90</v>
      </c>
      <c r="BC231" t="s">
        <v>90</v>
      </c>
      <c r="BD231" t="s">
        <v>90</v>
      </c>
      <c r="BE231" t="s">
        <v>90</v>
      </c>
    </row>
    <row r="232" spans="1:57" hidden="1" x14ac:dyDescent="0.45">
      <c r="A232" t="s">
        <v>687</v>
      </c>
      <c r="B232" t="s">
        <v>82</v>
      </c>
      <c r="C232" t="s">
        <v>320</v>
      </c>
      <c r="D232" t="s">
        <v>84</v>
      </c>
      <c r="E232" s="2" t="str">
        <f>HYPERLINK("capsilon://?command=openfolder&amp;siteaddress=FAM.docvelocity-na8.net&amp;folderid=FXCE84A39F-AD93-F295-1F78-2CFD54773E44","FX22018360")</f>
        <v>FX22018360</v>
      </c>
      <c r="F232" t="s">
        <v>19</v>
      </c>
      <c r="G232" t="s">
        <v>19</v>
      </c>
      <c r="H232" t="s">
        <v>85</v>
      </c>
      <c r="I232" t="s">
        <v>688</v>
      </c>
      <c r="J232">
        <v>56</v>
      </c>
      <c r="K232" t="s">
        <v>87</v>
      </c>
      <c r="L232" t="s">
        <v>88</v>
      </c>
      <c r="M232" t="s">
        <v>89</v>
      </c>
      <c r="N232">
        <v>2</v>
      </c>
      <c r="O232" s="1">
        <v>44684.607442129629</v>
      </c>
      <c r="P232" s="1">
        <v>44684.619085648148</v>
      </c>
      <c r="Q232">
        <v>572</v>
      </c>
      <c r="R232">
        <v>434</v>
      </c>
      <c r="S232" t="b">
        <v>0</v>
      </c>
      <c r="T232" t="s">
        <v>90</v>
      </c>
      <c r="U232" t="b">
        <v>0</v>
      </c>
      <c r="V232" t="s">
        <v>141</v>
      </c>
      <c r="W232" s="1">
        <v>44684.610115740739</v>
      </c>
      <c r="X232">
        <v>211</v>
      </c>
      <c r="Y232">
        <v>42</v>
      </c>
      <c r="Z232">
        <v>0</v>
      </c>
      <c r="AA232">
        <v>42</v>
      </c>
      <c r="AB232">
        <v>0</v>
      </c>
      <c r="AC232">
        <v>1</v>
      </c>
      <c r="AD232">
        <v>14</v>
      </c>
      <c r="AE232">
        <v>0</v>
      </c>
      <c r="AF232">
        <v>0</v>
      </c>
      <c r="AG232">
        <v>0</v>
      </c>
      <c r="AH232" t="s">
        <v>92</v>
      </c>
      <c r="AI232" s="1">
        <v>44684.619085648148</v>
      </c>
      <c r="AJ232">
        <v>223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14</v>
      </c>
      <c r="AQ232">
        <v>0</v>
      </c>
      <c r="AR232">
        <v>0</v>
      </c>
      <c r="AS232">
        <v>0</v>
      </c>
      <c r="AT232" t="s">
        <v>90</v>
      </c>
      <c r="AU232" t="s">
        <v>90</v>
      </c>
      <c r="AV232" t="s">
        <v>90</v>
      </c>
      <c r="AW232" t="s">
        <v>90</v>
      </c>
      <c r="AX232" t="s">
        <v>90</v>
      </c>
      <c r="AY232" t="s">
        <v>90</v>
      </c>
      <c r="AZ232" t="s">
        <v>90</v>
      </c>
      <c r="BA232" t="s">
        <v>90</v>
      </c>
      <c r="BB232" t="s">
        <v>90</v>
      </c>
      <c r="BC232" t="s">
        <v>90</v>
      </c>
      <c r="BD232" t="s">
        <v>90</v>
      </c>
      <c r="BE232" t="s">
        <v>90</v>
      </c>
    </row>
    <row r="233" spans="1:57" hidden="1" x14ac:dyDescent="0.45">
      <c r="A233" t="s">
        <v>689</v>
      </c>
      <c r="B233" t="s">
        <v>82</v>
      </c>
      <c r="C233" t="s">
        <v>690</v>
      </c>
      <c r="D233" t="s">
        <v>84</v>
      </c>
      <c r="E233" s="2" t="str">
        <f>HYPERLINK("capsilon://?command=openfolder&amp;siteaddress=FAM.docvelocity-na8.net&amp;folderid=FX07B9E2D9-19CB-989D-8DB0-09FD087C38A0","FX22057225")</f>
        <v>FX22057225</v>
      </c>
      <c r="F233" t="s">
        <v>19</v>
      </c>
      <c r="G233" t="s">
        <v>19</v>
      </c>
      <c r="H233" t="s">
        <v>85</v>
      </c>
      <c r="I233" t="s">
        <v>691</v>
      </c>
      <c r="J233">
        <v>152</v>
      </c>
      <c r="K233" t="s">
        <v>87</v>
      </c>
      <c r="L233" t="s">
        <v>88</v>
      </c>
      <c r="M233" t="s">
        <v>89</v>
      </c>
      <c r="N233">
        <v>2</v>
      </c>
      <c r="O233" s="1">
        <v>44705.35292824074</v>
      </c>
      <c r="P233" s="1">
        <v>44705.360937500001</v>
      </c>
      <c r="Q233">
        <v>37</v>
      </c>
      <c r="R233">
        <v>655</v>
      </c>
      <c r="S233" t="b">
        <v>0</v>
      </c>
      <c r="T233" t="s">
        <v>90</v>
      </c>
      <c r="U233" t="b">
        <v>0</v>
      </c>
      <c r="V233" t="s">
        <v>150</v>
      </c>
      <c r="W233" s="1">
        <v>44705.357164351852</v>
      </c>
      <c r="X233">
        <v>363</v>
      </c>
      <c r="Y233">
        <v>128</v>
      </c>
      <c r="Z233">
        <v>0</v>
      </c>
      <c r="AA233">
        <v>128</v>
      </c>
      <c r="AB233">
        <v>0</v>
      </c>
      <c r="AC233">
        <v>3</v>
      </c>
      <c r="AD233">
        <v>24</v>
      </c>
      <c r="AE233">
        <v>0</v>
      </c>
      <c r="AF233">
        <v>0</v>
      </c>
      <c r="AG233">
        <v>0</v>
      </c>
      <c r="AH233" t="s">
        <v>522</v>
      </c>
      <c r="AI233" s="1">
        <v>44705.360937500001</v>
      </c>
      <c r="AJ233">
        <v>292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24</v>
      </c>
      <c r="AQ233">
        <v>0</v>
      </c>
      <c r="AR233">
        <v>0</v>
      </c>
      <c r="AS233">
        <v>0</v>
      </c>
      <c r="AT233" t="s">
        <v>90</v>
      </c>
      <c r="AU233" t="s">
        <v>90</v>
      </c>
      <c r="AV233" t="s">
        <v>90</v>
      </c>
      <c r="AW233" t="s">
        <v>90</v>
      </c>
      <c r="AX233" t="s">
        <v>90</v>
      </c>
      <c r="AY233" t="s">
        <v>90</v>
      </c>
      <c r="AZ233" t="s">
        <v>90</v>
      </c>
      <c r="BA233" t="s">
        <v>90</v>
      </c>
      <c r="BB233" t="s">
        <v>90</v>
      </c>
      <c r="BC233" t="s">
        <v>90</v>
      </c>
      <c r="BD233" t="s">
        <v>90</v>
      </c>
      <c r="BE233" t="s">
        <v>90</v>
      </c>
    </row>
    <row r="234" spans="1:57" hidden="1" x14ac:dyDescent="0.45">
      <c r="A234" t="s">
        <v>692</v>
      </c>
      <c r="B234" t="s">
        <v>82</v>
      </c>
      <c r="C234" t="s">
        <v>471</v>
      </c>
      <c r="D234" t="s">
        <v>84</v>
      </c>
      <c r="E234" s="2" t="str">
        <f>HYPERLINK("capsilon://?command=openfolder&amp;siteaddress=FAM.docvelocity-na8.net&amp;folderid=FXF655DD4C-9AB2-F295-1971-92C06DF894CE","FX220410574")</f>
        <v>FX220410574</v>
      </c>
      <c r="F234" t="s">
        <v>19</v>
      </c>
      <c r="G234" t="s">
        <v>19</v>
      </c>
      <c r="H234" t="s">
        <v>85</v>
      </c>
      <c r="I234" t="s">
        <v>693</v>
      </c>
      <c r="J234">
        <v>232</v>
      </c>
      <c r="K234" t="s">
        <v>87</v>
      </c>
      <c r="L234" t="s">
        <v>88</v>
      </c>
      <c r="M234" t="s">
        <v>89</v>
      </c>
      <c r="N234">
        <v>2</v>
      </c>
      <c r="O234" s="1">
        <v>44705.356990740744</v>
      </c>
      <c r="P234" s="1">
        <v>44705.377222222225</v>
      </c>
      <c r="Q234">
        <v>21</v>
      </c>
      <c r="R234">
        <v>1727</v>
      </c>
      <c r="S234" t="b">
        <v>0</v>
      </c>
      <c r="T234" t="s">
        <v>90</v>
      </c>
      <c r="U234" t="b">
        <v>0</v>
      </c>
      <c r="V234" t="s">
        <v>150</v>
      </c>
      <c r="W234" s="1">
        <v>44705.36959490741</v>
      </c>
      <c r="X234">
        <v>1073</v>
      </c>
      <c r="Y234">
        <v>217</v>
      </c>
      <c r="Z234">
        <v>0</v>
      </c>
      <c r="AA234">
        <v>217</v>
      </c>
      <c r="AB234">
        <v>0</v>
      </c>
      <c r="AC234">
        <v>85</v>
      </c>
      <c r="AD234">
        <v>15</v>
      </c>
      <c r="AE234">
        <v>0</v>
      </c>
      <c r="AF234">
        <v>0</v>
      </c>
      <c r="AG234">
        <v>0</v>
      </c>
      <c r="AH234" t="s">
        <v>106</v>
      </c>
      <c r="AI234" s="1">
        <v>44705.377222222225</v>
      </c>
      <c r="AJ234">
        <v>654</v>
      </c>
      <c r="AK234">
        <v>3</v>
      </c>
      <c r="AL234">
        <v>0</v>
      </c>
      <c r="AM234">
        <v>3</v>
      </c>
      <c r="AN234">
        <v>0</v>
      </c>
      <c r="AO234">
        <v>3</v>
      </c>
      <c r="AP234">
        <v>12</v>
      </c>
      <c r="AQ234">
        <v>0</v>
      </c>
      <c r="AR234">
        <v>0</v>
      </c>
      <c r="AS234">
        <v>0</v>
      </c>
      <c r="AT234" t="s">
        <v>90</v>
      </c>
      <c r="AU234" t="s">
        <v>90</v>
      </c>
      <c r="AV234" t="s">
        <v>90</v>
      </c>
      <c r="AW234" t="s">
        <v>90</v>
      </c>
      <c r="AX234" t="s">
        <v>90</v>
      </c>
      <c r="AY234" t="s">
        <v>90</v>
      </c>
      <c r="AZ234" t="s">
        <v>90</v>
      </c>
      <c r="BA234" t="s">
        <v>90</v>
      </c>
      <c r="BB234" t="s">
        <v>90</v>
      </c>
      <c r="BC234" t="s">
        <v>90</v>
      </c>
      <c r="BD234" t="s">
        <v>90</v>
      </c>
      <c r="BE234" t="s">
        <v>90</v>
      </c>
    </row>
    <row r="235" spans="1:57" hidden="1" x14ac:dyDescent="0.45">
      <c r="A235" t="s">
        <v>694</v>
      </c>
      <c r="B235" t="s">
        <v>82</v>
      </c>
      <c r="C235" t="s">
        <v>695</v>
      </c>
      <c r="D235" t="s">
        <v>84</v>
      </c>
      <c r="E235" s="2" t="str">
        <f>HYPERLINK("capsilon://?command=openfolder&amp;siteaddress=FAM.docvelocity-na8.net&amp;folderid=FX29006FA6-EC7E-F8E6-2C63-CE27CCF4ACF8","FX22017135")</f>
        <v>FX22017135</v>
      </c>
      <c r="F235" t="s">
        <v>19</v>
      </c>
      <c r="G235" t="s">
        <v>19</v>
      </c>
      <c r="H235" t="s">
        <v>85</v>
      </c>
      <c r="I235" t="s">
        <v>696</v>
      </c>
      <c r="J235">
        <v>441</v>
      </c>
      <c r="K235" t="s">
        <v>87</v>
      </c>
      <c r="L235" t="s">
        <v>88</v>
      </c>
      <c r="M235" t="s">
        <v>89</v>
      </c>
      <c r="N235">
        <v>2</v>
      </c>
      <c r="O235" s="1">
        <v>44684.614317129628</v>
      </c>
      <c r="P235" s="1">
        <v>44684.677893518521</v>
      </c>
      <c r="Q235">
        <v>2550</v>
      </c>
      <c r="R235">
        <v>2943</v>
      </c>
      <c r="S235" t="b">
        <v>0</v>
      </c>
      <c r="T235" t="s">
        <v>90</v>
      </c>
      <c r="U235" t="b">
        <v>0</v>
      </c>
      <c r="V235" t="s">
        <v>159</v>
      </c>
      <c r="W235" s="1">
        <v>44684.636192129627</v>
      </c>
      <c r="X235">
        <v>1818</v>
      </c>
      <c r="Y235">
        <v>377</v>
      </c>
      <c r="Z235">
        <v>0</v>
      </c>
      <c r="AA235">
        <v>377</v>
      </c>
      <c r="AB235">
        <v>68</v>
      </c>
      <c r="AC235">
        <v>30</v>
      </c>
      <c r="AD235">
        <v>64</v>
      </c>
      <c r="AE235">
        <v>0</v>
      </c>
      <c r="AF235">
        <v>0</v>
      </c>
      <c r="AG235">
        <v>0</v>
      </c>
      <c r="AH235" t="s">
        <v>92</v>
      </c>
      <c r="AI235" s="1">
        <v>44684.677893518521</v>
      </c>
      <c r="AJ235">
        <v>1125</v>
      </c>
      <c r="AK235">
        <v>1</v>
      </c>
      <c r="AL235">
        <v>0</v>
      </c>
      <c r="AM235">
        <v>1</v>
      </c>
      <c r="AN235">
        <v>68</v>
      </c>
      <c r="AO235">
        <v>1</v>
      </c>
      <c r="AP235">
        <v>63</v>
      </c>
      <c r="AQ235">
        <v>0</v>
      </c>
      <c r="AR235">
        <v>0</v>
      </c>
      <c r="AS235">
        <v>0</v>
      </c>
      <c r="AT235" t="s">
        <v>90</v>
      </c>
      <c r="AU235" t="s">
        <v>90</v>
      </c>
      <c r="AV235" t="s">
        <v>90</v>
      </c>
      <c r="AW235" t="s">
        <v>90</v>
      </c>
      <c r="AX235" t="s">
        <v>90</v>
      </c>
      <c r="AY235" t="s">
        <v>90</v>
      </c>
      <c r="AZ235" t="s">
        <v>90</v>
      </c>
      <c r="BA235" t="s">
        <v>90</v>
      </c>
      <c r="BB235" t="s">
        <v>90</v>
      </c>
      <c r="BC235" t="s">
        <v>90</v>
      </c>
      <c r="BD235" t="s">
        <v>90</v>
      </c>
      <c r="BE235" t="s">
        <v>90</v>
      </c>
    </row>
    <row r="236" spans="1:57" hidden="1" x14ac:dyDescent="0.45">
      <c r="A236" t="s">
        <v>697</v>
      </c>
      <c r="B236" t="s">
        <v>82</v>
      </c>
      <c r="C236" t="s">
        <v>574</v>
      </c>
      <c r="D236" t="s">
        <v>84</v>
      </c>
      <c r="E236" s="2" t="str">
        <f>HYPERLINK("capsilon://?command=openfolder&amp;siteaddress=FAM.docvelocity-na8.net&amp;folderid=FXE4087498-844B-A940-E2DC-11DD0C160AC7","FX22055898")</f>
        <v>FX22055898</v>
      </c>
      <c r="F236" t="s">
        <v>19</v>
      </c>
      <c r="G236" t="s">
        <v>19</v>
      </c>
      <c r="H236" t="s">
        <v>85</v>
      </c>
      <c r="I236" t="s">
        <v>698</v>
      </c>
      <c r="J236">
        <v>0</v>
      </c>
      <c r="K236" t="s">
        <v>87</v>
      </c>
      <c r="L236" t="s">
        <v>88</v>
      </c>
      <c r="M236" t="s">
        <v>89</v>
      </c>
      <c r="N236">
        <v>2</v>
      </c>
      <c r="O236" s="1">
        <v>44705.373773148145</v>
      </c>
      <c r="P236" s="1">
        <v>44705.376122685186</v>
      </c>
      <c r="Q236">
        <v>19</v>
      </c>
      <c r="R236">
        <v>184</v>
      </c>
      <c r="S236" t="b">
        <v>0</v>
      </c>
      <c r="T236" t="s">
        <v>90</v>
      </c>
      <c r="U236" t="b">
        <v>0</v>
      </c>
      <c r="V236" t="s">
        <v>100</v>
      </c>
      <c r="W236" s="1">
        <v>44705.375277777777</v>
      </c>
      <c r="X236">
        <v>114</v>
      </c>
      <c r="Y236">
        <v>9</v>
      </c>
      <c r="Z236">
        <v>0</v>
      </c>
      <c r="AA236">
        <v>9</v>
      </c>
      <c r="AB236">
        <v>0</v>
      </c>
      <c r="AC236">
        <v>3</v>
      </c>
      <c r="AD236">
        <v>-9</v>
      </c>
      <c r="AE236">
        <v>0</v>
      </c>
      <c r="AF236">
        <v>0</v>
      </c>
      <c r="AG236">
        <v>0</v>
      </c>
      <c r="AH236" t="s">
        <v>271</v>
      </c>
      <c r="AI236" s="1">
        <v>44705.376122685186</v>
      </c>
      <c r="AJ236">
        <v>52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-9</v>
      </c>
      <c r="AQ236">
        <v>0</v>
      </c>
      <c r="AR236">
        <v>0</v>
      </c>
      <c r="AS236">
        <v>0</v>
      </c>
      <c r="AT236" t="s">
        <v>90</v>
      </c>
      <c r="AU236" t="s">
        <v>90</v>
      </c>
      <c r="AV236" t="s">
        <v>90</v>
      </c>
      <c r="AW236" t="s">
        <v>90</v>
      </c>
      <c r="AX236" t="s">
        <v>90</v>
      </c>
      <c r="AY236" t="s">
        <v>90</v>
      </c>
      <c r="AZ236" t="s">
        <v>90</v>
      </c>
      <c r="BA236" t="s">
        <v>90</v>
      </c>
      <c r="BB236" t="s">
        <v>90</v>
      </c>
      <c r="BC236" t="s">
        <v>90</v>
      </c>
      <c r="BD236" t="s">
        <v>90</v>
      </c>
      <c r="BE236" t="s">
        <v>90</v>
      </c>
    </row>
    <row r="237" spans="1:57" hidden="1" x14ac:dyDescent="0.45">
      <c r="A237" t="s">
        <v>699</v>
      </c>
      <c r="B237" t="s">
        <v>82</v>
      </c>
      <c r="C237" t="s">
        <v>152</v>
      </c>
      <c r="D237" t="s">
        <v>84</v>
      </c>
      <c r="E237" s="2" t="str">
        <f>HYPERLINK("capsilon://?command=openfolder&amp;siteaddress=FAM.docvelocity-na8.net&amp;folderid=FX049F9BBB-885B-4539-F60A-6C992BB56693","FX220311282")</f>
        <v>FX220311282</v>
      </c>
      <c r="F237" t="s">
        <v>19</v>
      </c>
      <c r="G237" t="s">
        <v>19</v>
      </c>
      <c r="H237" t="s">
        <v>85</v>
      </c>
      <c r="I237" t="s">
        <v>700</v>
      </c>
      <c r="J237">
        <v>28</v>
      </c>
      <c r="K237" t="s">
        <v>87</v>
      </c>
      <c r="L237" t="s">
        <v>88</v>
      </c>
      <c r="M237" t="s">
        <v>89</v>
      </c>
      <c r="N237">
        <v>2</v>
      </c>
      <c r="O237" s="1">
        <v>44684.621979166666</v>
      </c>
      <c r="P237" s="1">
        <v>44684.672488425924</v>
      </c>
      <c r="Q237">
        <v>3947</v>
      </c>
      <c r="R237">
        <v>417</v>
      </c>
      <c r="S237" t="b">
        <v>0</v>
      </c>
      <c r="T237" t="s">
        <v>90</v>
      </c>
      <c r="U237" t="b">
        <v>0</v>
      </c>
      <c r="V237" t="s">
        <v>163</v>
      </c>
      <c r="W237" s="1">
        <v>44684.629432870373</v>
      </c>
      <c r="X237">
        <v>282</v>
      </c>
      <c r="Y237">
        <v>21</v>
      </c>
      <c r="Z237">
        <v>0</v>
      </c>
      <c r="AA237">
        <v>21</v>
      </c>
      <c r="AB237">
        <v>0</v>
      </c>
      <c r="AC237">
        <v>1</v>
      </c>
      <c r="AD237">
        <v>7</v>
      </c>
      <c r="AE237">
        <v>0</v>
      </c>
      <c r="AF237">
        <v>0</v>
      </c>
      <c r="AG237">
        <v>0</v>
      </c>
      <c r="AH237" t="s">
        <v>146</v>
      </c>
      <c r="AI237" s="1">
        <v>44684.672488425924</v>
      </c>
      <c r="AJ237">
        <v>135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7</v>
      </c>
      <c r="AQ237">
        <v>0</v>
      </c>
      <c r="AR237">
        <v>0</v>
      </c>
      <c r="AS237">
        <v>0</v>
      </c>
      <c r="AT237" t="s">
        <v>90</v>
      </c>
      <c r="AU237" t="s">
        <v>90</v>
      </c>
      <c r="AV237" t="s">
        <v>90</v>
      </c>
      <c r="AW237" t="s">
        <v>90</v>
      </c>
      <c r="AX237" t="s">
        <v>90</v>
      </c>
      <c r="AY237" t="s">
        <v>90</v>
      </c>
      <c r="AZ237" t="s">
        <v>90</v>
      </c>
      <c r="BA237" t="s">
        <v>90</v>
      </c>
      <c r="BB237" t="s">
        <v>90</v>
      </c>
      <c r="BC237" t="s">
        <v>90</v>
      </c>
      <c r="BD237" t="s">
        <v>90</v>
      </c>
      <c r="BE237" t="s">
        <v>90</v>
      </c>
    </row>
    <row r="238" spans="1:57" hidden="1" x14ac:dyDescent="0.45">
      <c r="A238" t="s">
        <v>701</v>
      </c>
      <c r="B238" t="s">
        <v>82</v>
      </c>
      <c r="C238" t="s">
        <v>124</v>
      </c>
      <c r="D238" t="s">
        <v>84</v>
      </c>
      <c r="E238" s="2" t="str">
        <f>HYPERLINK("capsilon://?command=openfolder&amp;siteaddress=FAM.docvelocity-na8.net&amp;folderid=FX49351C2E-2C5B-8E07-5CB8-3FC004B18FB1","FX22042870")</f>
        <v>FX22042870</v>
      </c>
      <c r="F238" t="s">
        <v>19</v>
      </c>
      <c r="G238" t="s">
        <v>19</v>
      </c>
      <c r="H238" t="s">
        <v>85</v>
      </c>
      <c r="I238" t="s">
        <v>702</v>
      </c>
      <c r="J238">
        <v>32</v>
      </c>
      <c r="K238" t="s">
        <v>87</v>
      </c>
      <c r="L238" t="s">
        <v>88</v>
      </c>
      <c r="M238" t="s">
        <v>89</v>
      </c>
      <c r="N238">
        <v>2</v>
      </c>
      <c r="O238" s="1">
        <v>44705.526006944441</v>
      </c>
      <c r="P238" s="1">
        <v>44705.578368055554</v>
      </c>
      <c r="Q238">
        <v>1927</v>
      </c>
      <c r="R238">
        <v>2597</v>
      </c>
      <c r="S238" t="b">
        <v>0</v>
      </c>
      <c r="T238" t="s">
        <v>90</v>
      </c>
      <c r="U238" t="b">
        <v>0</v>
      </c>
      <c r="V238" t="s">
        <v>163</v>
      </c>
      <c r="W238" s="1">
        <v>44705.57172453704</v>
      </c>
      <c r="X238">
        <v>84</v>
      </c>
      <c r="Y238">
        <v>0</v>
      </c>
      <c r="Z238">
        <v>0</v>
      </c>
      <c r="AA238">
        <v>0</v>
      </c>
      <c r="AB238">
        <v>27</v>
      </c>
      <c r="AC238">
        <v>0</v>
      </c>
      <c r="AD238">
        <v>32</v>
      </c>
      <c r="AE238">
        <v>0</v>
      </c>
      <c r="AF238">
        <v>0</v>
      </c>
      <c r="AG238">
        <v>0</v>
      </c>
      <c r="AH238" t="s">
        <v>146</v>
      </c>
      <c r="AI238" s="1">
        <v>44705.578368055554</v>
      </c>
      <c r="AJ238">
        <v>18</v>
      </c>
      <c r="AK238">
        <v>0</v>
      </c>
      <c r="AL238">
        <v>0</v>
      </c>
      <c r="AM238">
        <v>0</v>
      </c>
      <c r="AN238">
        <v>27</v>
      </c>
      <c r="AO238">
        <v>0</v>
      </c>
      <c r="AP238">
        <v>32</v>
      </c>
      <c r="AQ238">
        <v>0</v>
      </c>
      <c r="AR238">
        <v>0</v>
      </c>
      <c r="AS238">
        <v>0</v>
      </c>
      <c r="AT238" t="s">
        <v>90</v>
      </c>
      <c r="AU238" t="s">
        <v>90</v>
      </c>
      <c r="AV238" t="s">
        <v>90</v>
      </c>
      <c r="AW238" t="s">
        <v>90</v>
      </c>
      <c r="AX238" t="s">
        <v>90</v>
      </c>
      <c r="AY238" t="s">
        <v>90</v>
      </c>
      <c r="AZ238" t="s">
        <v>90</v>
      </c>
      <c r="BA238" t="s">
        <v>90</v>
      </c>
      <c r="BB238" t="s">
        <v>90</v>
      </c>
      <c r="BC238" t="s">
        <v>90</v>
      </c>
      <c r="BD238" t="s">
        <v>90</v>
      </c>
      <c r="BE238" t="s">
        <v>90</v>
      </c>
    </row>
    <row r="239" spans="1:57" hidden="1" x14ac:dyDescent="0.45">
      <c r="A239" t="s">
        <v>703</v>
      </c>
      <c r="B239" t="s">
        <v>82</v>
      </c>
      <c r="C239" t="s">
        <v>614</v>
      </c>
      <c r="D239" t="s">
        <v>84</v>
      </c>
      <c r="E239" s="2" t="str">
        <f>HYPERLINK("capsilon://?command=openfolder&amp;siteaddress=FAM.docvelocity-na8.net&amp;folderid=FXE7B4E989-9500-FC98-44BE-F54610785A0F","FX22051074")</f>
        <v>FX22051074</v>
      </c>
      <c r="F239" t="s">
        <v>19</v>
      </c>
      <c r="G239" t="s">
        <v>19</v>
      </c>
      <c r="H239" t="s">
        <v>85</v>
      </c>
      <c r="I239" t="s">
        <v>704</v>
      </c>
      <c r="J239">
        <v>0</v>
      </c>
      <c r="K239" t="s">
        <v>87</v>
      </c>
      <c r="L239" t="s">
        <v>88</v>
      </c>
      <c r="M239" t="s">
        <v>89</v>
      </c>
      <c r="N239">
        <v>2</v>
      </c>
      <c r="O239" s="1">
        <v>44705.526319444441</v>
      </c>
      <c r="P239" s="1">
        <v>44705.560543981483</v>
      </c>
      <c r="Q239">
        <v>2836</v>
      </c>
      <c r="R239">
        <v>121</v>
      </c>
      <c r="S239" t="b">
        <v>0</v>
      </c>
      <c r="T239" t="s">
        <v>90</v>
      </c>
      <c r="U239" t="b">
        <v>0</v>
      </c>
      <c r="V239" t="s">
        <v>163</v>
      </c>
      <c r="W239" s="1">
        <v>44705.554664351854</v>
      </c>
      <c r="X239">
        <v>63</v>
      </c>
      <c r="Y239">
        <v>9</v>
      </c>
      <c r="Z239">
        <v>0</v>
      </c>
      <c r="AA239">
        <v>9</v>
      </c>
      <c r="AB239">
        <v>0</v>
      </c>
      <c r="AC239">
        <v>0</v>
      </c>
      <c r="AD239">
        <v>-9</v>
      </c>
      <c r="AE239">
        <v>0</v>
      </c>
      <c r="AF239">
        <v>0</v>
      </c>
      <c r="AG239">
        <v>0</v>
      </c>
      <c r="AH239" t="s">
        <v>146</v>
      </c>
      <c r="AI239" s="1">
        <v>44705.560543981483</v>
      </c>
      <c r="AJ239">
        <v>52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-9</v>
      </c>
      <c r="AQ239">
        <v>0</v>
      </c>
      <c r="AR239">
        <v>0</v>
      </c>
      <c r="AS239">
        <v>0</v>
      </c>
      <c r="AT239" t="s">
        <v>90</v>
      </c>
      <c r="AU239" t="s">
        <v>90</v>
      </c>
      <c r="AV239" t="s">
        <v>90</v>
      </c>
      <c r="AW239" t="s">
        <v>90</v>
      </c>
      <c r="AX239" t="s">
        <v>90</v>
      </c>
      <c r="AY239" t="s">
        <v>90</v>
      </c>
      <c r="AZ239" t="s">
        <v>90</v>
      </c>
      <c r="BA239" t="s">
        <v>90</v>
      </c>
      <c r="BB239" t="s">
        <v>90</v>
      </c>
      <c r="BC239" t="s">
        <v>90</v>
      </c>
      <c r="BD239" t="s">
        <v>90</v>
      </c>
      <c r="BE239" t="s">
        <v>90</v>
      </c>
    </row>
    <row r="240" spans="1:57" hidden="1" x14ac:dyDescent="0.45">
      <c r="A240" t="s">
        <v>705</v>
      </c>
      <c r="B240" t="s">
        <v>82</v>
      </c>
      <c r="C240" t="s">
        <v>124</v>
      </c>
      <c r="D240" t="s">
        <v>84</v>
      </c>
      <c r="E240" s="2" t="str">
        <f>HYPERLINK("capsilon://?command=openfolder&amp;siteaddress=FAM.docvelocity-na8.net&amp;folderid=FX49351C2E-2C5B-8E07-5CB8-3FC004B18FB1","FX22042870")</f>
        <v>FX22042870</v>
      </c>
      <c r="F240" t="s">
        <v>19</v>
      </c>
      <c r="G240" t="s">
        <v>19</v>
      </c>
      <c r="H240" t="s">
        <v>85</v>
      </c>
      <c r="I240" t="s">
        <v>706</v>
      </c>
      <c r="J240">
        <v>98</v>
      </c>
      <c r="K240" t="s">
        <v>87</v>
      </c>
      <c r="L240" t="s">
        <v>88</v>
      </c>
      <c r="M240" t="s">
        <v>89</v>
      </c>
      <c r="N240">
        <v>2</v>
      </c>
      <c r="O240" s="1">
        <v>44705.526493055557</v>
      </c>
      <c r="P240" s="1">
        <v>44705.560787037037</v>
      </c>
      <c r="Q240">
        <v>2860</v>
      </c>
      <c r="R240">
        <v>103</v>
      </c>
      <c r="S240" t="b">
        <v>0</v>
      </c>
      <c r="T240" t="s">
        <v>90</v>
      </c>
      <c r="U240" t="b">
        <v>0</v>
      </c>
      <c r="V240" t="s">
        <v>96</v>
      </c>
      <c r="W240" s="1">
        <v>44705.555844907409</v>
      </c>
      <c r="X240">
        <v>57</v>
      </c>
      <c r="Y240">
        <v>0</v>
      </c>
      <c r="Z240">
        <v>0</v>
      </c>
      <c r="AA240">
        <v>0</v>
      </c>
      <c r="AB240">
        <v>93</v>
      </c>
      <c r="AC240">
        <v>0</v>
      </c>
      <c r="AD240">
        <v>98</v>
      </c>
      <c r="AE240">
        <v>0</v>
      </c>
      <c r="AF240">
        <v>0</v>
      </c>
      <c r="AG240">
        <v>0</v>
      </c>
      <c r="AH240" t="s">
        <v>146</v>
      </c>
      <c r="AI240" s="1">
        <v>44705.560787037037</v>
      </c>
      <c r="AJ240">
        <v>20</v>
      </c>
      <c r="AK240">
        <v>0</v>
      </c>
      <c r="AL240">
        <v>0</v>
      </c>
      <c r="AM240">
        <v>0</v>
      </c>
      <c r="AN240">
        <v>93</v>
      </c>
      <c r="AO240">
        <v>0</v>
      </c>
      <c r="AP240">
        <v>98</v>
      </c>
      <c r="AQ240">
        <v>0</v>
      </c>
      <c r="AR240">
        <v>0</v>
      </c>
      <c r="AS240">
        <v>0</v>
      </c>
      <c r="AT240" t="s">
        <v>90</v>
      </c>
      <c r="AU240" t="s">
        <v>90</v>
      </c>
      <c r="AV240" t="s">
        <v>90</v>
      </c>
      <c r="AW240" t="s">
        <v>90</v>
      </c>
      <c r="AX240" t="s">
        <v>90</v>
      </c>
      <c r="AY240" t="s">
        <v>90</v>
      </c>
      <c r="AZ240" t="s">
        <v>90</v>
      </c>
      <c r="BA240" t="s">
        <v>90</v>
      </c>
      <c r="BB240" t="s">
        <v>90</v>
      </c>
      <c r="BC240" t="s">
        <v>90</v>
      </c>
      <c r="BD240" t="s">
        <v>90</v>
      </c>
      <c r="BE240" t="s">
        <v>90</v>
      </c>
    </row>
    <row r="241" spans="1:57" hidden="1" x14ac:dyDescent="0.45">
      <c r="A241" t="s">
        <v>707</v>
      </c>
      <c r="B241" t="s">
        <v>82</v>
      </c>
      <c r="C241" t="s">
        <v>124</v>
      </c>
      <c r="D241" t="s">
        <v>84</v>
      </c>
      <c r="E241" s="2" t="str">
        <f>HYPERLINK("capsilon://?command=openfolder&amp;siteaddress=FAM.docvelocity-na8.net&amp;folderid=FX49351C2E-2C5B-8E07-5CB8-3FC004B18FB1","FX22042870")</f>
        <v>FX22042870</v>
      </c>
      <c r="F241" t="s">
        <v>19</v>
      </c>
      <c r="G241" t="s">
        <v>19</v>
      </c>
      <c r="H241" t="s">
        <v>85</v>
      </c>
      <c r="I241" t="s">
        <v>708</v>
      </c>
      <c r="J241">
        <v>103</v>
      </c>
      <c r="K241" t="s">
        <v>87</v>
      </c>
      <c r="L241" t="s">
        <v>88</v>
      </c>
      <c r="M241" t="s">
        <v>89</v>
      </c>
      <c r="N241">
        <v>2</v>
      </c>
      <c r="O241" s="1">
        <v>44705.529641203706</v>
      </c>
      <c r="P241" s="1">
        <v>44705.582719907405</v>
      </c>
      <c r="Q241">
        <v>3682</v>
      </c>
      <c r="R241">
        <v>904</v>
      </c>
      <c r="S241" t="b">
        <v>0</v>
      </c>
      <c r="T241" t="s">
        <v>90</v>
      </c>
      <c r="U241" t="b">
        <v>0</v>
      </c>
      <c r="V241" t="s">
        <v>96</v>
      </c>
      <c r="W241" s="1">
        <v>44705.561736111114</v>
      </c>
      <c r="X241">
        <v>508</v>
      </c>
      <c r="Y241">
        <v>82</v>
      </c>
      <c r="Z241">
        <v>0</v>
      </c>
      <c r="AA241">
        <v>82</v>
      </c>
      <c r="AB241">
        <v>0</v>
      </c>
      <c r="AC241">
        <v>21</v>
      </c>
      <c r="AD241">
        <v>21</v>
      </c>
      <c r="AE241">
        <v>0</v>
      </c>
      <c r="AF241">
        <v>0</v>
      </c>
      <c r="AG241">
        <v>0</v>
      </c>
      <c r="AH241" t="s">
        <v>146</v>
      </c>
      <c r="AI241" s="1">
        <v>44705.582719907405</v>
      </c>
      <c r="AJ241">
        <v>375</v>
      </c>
      <c r="AK241">
        <v>2</v>
      </c>
      <c r="AL241">
        <v>0</v>
      </c>
      <c r="AM241">
        <v>2</v>
      </c>
      <c r="AN241">
        <v>0</v>
      </c>
      <c r="AO241">
        <v>2</v>
      </c>
      <c r="AP241">
        <v>19</v>
      </c>
      <c r="AQ241">
        <v>0</v>
      </c>
      <c r="AR241">
        <v>0</v>
      </c>
      <c r="AS241">
        <v>0</v>
      </c>
      <c r="AT241" t="s">
        <v>90</v>
      </c>
      <c r="AU241" t="s">
        <v>90</v>
      </c>
      <c r="AV241" t="s">
        <v>90</v>
      </c>
      <c r="AW241" t="s">
        <v>90</v>
      </c>
      <c r="AX241" t="s">
        <v>90</v>
      </c>
      <c r="AY241" t="s">
        <v>90</v>
      </c>
      <c r="AZ241" t="s">
        <v>90</v>
      </c>
      <c r="BA241" t="s">
        <v>90</v>
      </c>
      <c r="BB241" t="s">
        <v>90</v>
      </c>
      <c r="BC241" t="s">
        <v>90</v>
      </c>
      <c r="BD241" t="s">
        <v>90</v>
      </c>
      <c r="BE241" t="s">
        <v>90</v>
      </c>
    </row>
    <row r="242" spans="1:57" hidden="1" x14ac:dyDescent="0.45">
      <c r="A242" t="s">
        <v>709</v>
      </c>
      <c r="B242" t="s">
        <v>82</v>
      </c>
      <c r="C242" t="s">
        <v>124</v>
      </c>
      <c r="D242" t="s">
        <v>84</v>
      </c>
      <c r="E242" s="2" t="str">
        <f>HYPERLINK("capsilon://?command=openfolder&amp;siteaddress=FAM.docvelocity-na8.net&amp;folderid=FX49351C2E-2C5B-8E07-5CB8-3FC004B18FB1","FX22042870")</f>
        <v>FX22042870</v>
      </c>
      <c r="F242" t="s">
        <v>19</v>
      </c>
      <c r="G242" t="s">
        <v>19</v>
      </c>
      <c r="H242" t="s">
        <v>85</v>
      </c>
      <c r="I242" t="s">
        <v>710</v>
      </c>
      <c r="J242">
        <v>103</v>
      </c>
      <c r="K242" t="s">
        <v>87</v>
      </c>
      <c r="L242" t="s">
        <v>88</v>
      </c>
      <c r="M242" t="s">
        <v>89</v>
      </c>
      <c r="N242">
        <v>2</v>
      </c>
      <c r="O242" s="1">
        <v>44705.529849537037</v>
      </c>
      <c r="P242" s="1">
        <v>44705.584456018521</v>
      </c>
      <c r="Q242">
        <v>3322</v>
      </c>
      <c r="R242">
        <v>1396</v>
      </c>
      <c r="S242" t="b">
        <v>0</v>
      </c>
      <c r="T242" t="s">
        <v>90</v>
      </c>
      <c r="U242" t="b">
        <v>0</v>
      </c>
      <c r="V242" t="s">
        <v>163</v>
      </c>
      <c r="W242" s="1">
        <v>44705.570740740739</v>
      </c>
      <c r="X242">
        <v>1240</v>
      </c>
      <c r="Y242">
        <v>82</v>
      </c>
      <c r="Z242">
        <v>0</v>
      </c>
      <c r="AA242">
        <v>82</v>
      </c>
      <c r="AB242">
        <v>0</v>
      </c>
      <c r="AC242">
        <v>17</v>
      </c>
      <c r="AD242">
        <v>21</v>
      </c>
      <c r="AE242">
        <v>0</v>
      </c>
      <c r="AF242">
        <v>0</v>
      </c>
      <c r="AG242">
        <v>0</v>
      </c>
      <c r="AH242" t="s">
        <v>146</v>
      </c>
      <c r="AI242" s="1">
        <v>44705.584456018521</v>
      </c>
      <c r="AJ242">
        <v>149</v>
      </c>
      <c r="AK242">
        <v>1</v>
      </c>
      <c r="AL242">
        <v>0</v>
      </c>
      <c r="AM242">
        <v>1</v>
      </c>
      <c r="AN242">
        <v>0</v>
      </c>
      <c r="AO242">
        <v>1</v>
      </c>
      <c r="AP242">
        <v>20</v>
      </c>
      <c r="AQ242">
        <v>0</v>
      </c>
      <c r="AR242">
        <v>0</v>
      </c>
      <c r="AS242">
        <v>0</v>
      </c>
      <c r="AT242" t="s">
        <v>90</v>
      </c>
      <c r="AU242" t="s">
        <v>90</v>
      </c>
      <c r="AV242" t="s">
        <v>90</v>
      </c>
      <c r="AW242" t="s">
        <v>90</v>
      </c>
      <c r="AX242" t="s">
        <v>90</v>
      </c>
      <c r="AY242" t="s">
        <v>90</v>
      </c>
      <c r="AZ242" t="s">
        <v>90</v>
      </c>
      <c r="BA242" t="s">
        <v>90</v>
      </c>
      <c r="BB242" t="s">
        <v>90</v>
      </c>
      <c r="BC242" t="s">
        <v>90</v>
      </c>
      <c r="BD242" t="s">
        <v>90</v>
      </c>
      <c r="BE242" t="s">
        <v>90</v>
      </c>
    </row>
    <row r="243" spans="1:57" hidden="1" x14ac:dyDescent="0.45">
      <c r="A243" t="s">
        <v>711</v>
      </c>
      <c r="B243" t="s">
        <v>82</v>
      </c>
      <c r="C243" t="s">
        <v>712</v>
      </c>
      <c r="D243" t="s">
        <v>84</v>
      </c>
      <c r="E243" s="2" t="str">
        <f>HYPERLINK("capsilon://?command=openfolder&amp;siteaddress=FAM.docvelocity-na8.net&amp;folderid=FX980EB1E8-DE3E-2E48-F290-5DDAB998CEC9","FX22055310")</f>
        <v>FX22055310</v>
      </c>
      <c r="F243" t="s">
        <v>19</v>
      </c>
      <c r="G243" t="s">
        <v>19</v>
      </c>
      <c r="H243" t="s">
        <v>85</v>
      </c>
      <c r="I243" t="s">
        <v>713</v>
      </c>
      <c r="J243">
        <v>360</v>
      </c>
      <c r="K243" t="s">
        <v>87</v>
      </c>
      <c r="L243" t="s">
        <v>88</v>
      </c>
      <c r="M243" t="s">
        <v>89</v>
      </c>
      <c r="N243">
        <v>2</v>
      </c>
      <c r="O243" s="1">
        <v>44705.575162037036</v>
      </c>
      <c r="P243" s="1">
        <v>44705.644050925926</v>
      </c>
      <c r="Q243">
        <v>2970</v>
      </c>
      <c r="R243">
        <v>2982</v>
      </c>
      <c r="S243" t="b">
        <v>0</v>
      </c>
      <c r="T243" t="s">
        <v>90</v>
      </c>
      <c r="U243" t="b">
        <v>0</v>
      </c>
      <c r="V243" t="s">
        <v>335</v>
      </c>
      <c r="W243" s="1">
        <v>44705.603182870371</v>
      </c>
      <c r="X243">
        <v>2270</v>
      </c>
      <c r="Y243">
        <v>276</v>
      </c>
      <c r="Z243">
        <v>0</v>
      </c>
      <c r="AA243">
        <v>276</v>
      </c>
      <c r="AB243">
        <v>0</v>
      </c>
      <c r="AC243">
        <v>41</v>
      </c>
      <c r="AD243">
        <v>84</v>
      </c>
      <c r="AE243">
        <v>0</v>
      </c>
      <c r="AF243">
        <v>0</v>
      </c>
      <c r="AG243">
        <v>0</v>
      </c>
      <c r="AH243" t="s">
        <v>146</v>
      </c>
      <c r="AI243" s="1">
        <v>44705.644050925926</v>
      </c>
      <c r="AJ243">
        <v>712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84</v>
      </c>
      <c r="AQ243">
        <v>0</v>
      </c>
      <c r="AR243">
        <v>0</v>
      </c>
      <c r="AS243">
        <v>0</v>
      </c>
      <c r="AT243" t="s">
        <v>90</v>
      </c>
      <c r="AU243" t="s">
        <v>90</v>
      </c>
      <c r="AV243" t="s">
        <v>90</v>
      </c>
      <c r="AW243" t="s">
        <v>90</v>
      </c>
      <c r="AX243" t="s">
        <v>90</v>
      </c>
      <c r="AY243" t="s">
        <v>90</v>
      </c>
      <c r="AZ243" t="s">
        <v>90</v>
      </c>
      <c r="BA243" t="s">
        <v>90</v>
      </c>
      <c r="BB243" t="s">
        <v>90</v>
      </c>
      <c r="BC243" t="s">
        <v>90</v>
      </c>
      <c r="BD243" t="s">
        <v>90</v>
      </c>
      <c r="BE243" t="s">
        <v>90</v>
      </c>
    </row>
    <row r="244" spans="1:57" hidden="1" x14ac:dyDescent="0.45">
      <c r="A244" t="s">
        <v>714</v>
      </c>
      <c r="B244" t="s">
        <v>82</v>
      </c>
      <c r="C244" t="s">
        <v>620</v>
      </c>
      <c r="D244" t="s">
        <v>84</v>
      </c>
      <c r="E244" s="2" t="str">
        <f>HYPERLINK("capsilon://?command=openfolder&amp;siteaddress=FAM.docvelocity-na8.net&amp;folderid=FX3A6220E1-3947-16E3-CFA8-A6070C720AA6","FX22057057")</f>
        <v>FX22057057</v>
      </c>
      <c r="F244" t="s">
        <v>19</v>
      </c>
      <c r="G244" t="s">
        <v>19</v>
      </c>
      <c r="H244" t="s">
        <v>85</v>
      </c>
      <c r="I244" t="s">
        <v>715</v>
      </c>
      <c r="J244">
        <v>0</v>
      </c>
      <c r="K244" t="s">
        <v>87</v>
      </c>
      <c r="L244" t="s">
        <v>88</v>
      </c>
      <c r="M244" t="s">
        <v>89</v>
      </c>
      <c r="N244">
        <v>2</v>
      </c>
      <c r="O244" s="1">
        <v>44705.58792824074</v>
      </c>
      <c r="P244" s="1">
        <v>44705.641898148147</v>
      </c>
      <c r="Q244">
        <v>4618</v>
      </c>
      <c r="R244">
        <v>45</v>
      </c>
      <c r="S244" t="b">
        <v>0</v>
      </c>
      <c r="T244" t="s">
        <v>90</v>
      </c>
      <c r="U244" t="b">
        <v>0</v>
      </c>
      <c r="V244" t="s">
        <v>96</v>
      </c>
      <c r="W244" s="1">
        <v>44705.602824074071</v>
      </c>
      <c r="X244">
        <v>29</v>
      </c>
      <c r="Y244">
        <v>0</v>
      </c>
      <c r="Z244">
        <v>0</v>
      </c>
      <c r="AA244">
        <v>0</v>
      </c>
      <c r="AB244">
        <v>52</v>
      </c>
      <c r="AC244">
        <v>0</v>
      </c>
      <c r="AD244">
        <v>0</v>
      </c>
      <c r="AE244">
        <v>0</v>
      </c>
      <c r="AF244">
        <v>0</v>
      </c>
      <c r="AG244">
        <v>0</v>
      </c>
      <c r="AH244" t="s">
        <v>301</v>
      </c>
      <c r="AI244" s="1">
        <v>44705.641898148147</v>
      </c>
      <c r="AJ244">
        <v>16</v>
      </c>
      <c r="AK244">
        <v>0</v>
      </c>
      <c r="AL244">
        <v>0</v>
      </c>
      <c r="AM244">
        <v>0</v>
      </c>
      <c r="AN244">
        <v>52</v>
      </c>
      <c r="AO244">
        <v>0</v>
      </c>
      <c r="AP244">
        <v>0</v>
      </c>
      <c r="AQ244">
        <v>0</v>
      </c>
      <c r="AR244">
        <v>0</v>
      </c>
      <c r="AS244">
        <v>0</v>
      </c>
      <c r="AT244" t="s">
        <v>90</v>
      </c>
      <c r="AU244" t="s">
        <v>90</v>
      </c>
      <c r="AV244" t="s">
        <v>90</v>
      </c>
      <c r="AW244" t="s">
        <v>90</v>
      </c>
      <c r="AX244" t="s">
        <v>90</v>
      </c>
      <c r="AY244" t="s">
        <v>90</v>
      </c>
      <c r="AZ244" t="s">
        <v>90</v>
      </c>
      <c r="BA244" t="s">
        <v>90</v>
      </c>
      <c r="BB244" t="s">
        <v>90</v>
      </c>
      <c r="BC244" t="s">
        <v>90</v>
      </c>
      <c r="BD244" t="s">
        <v>90</v>
      </c>
      <c r="BE244" t="s">
        <v>90</v>
      </c>
    </row>
    <row r="245" spans="1:57" hidden="1" x14ac:dyDescent="0.45">
      <c r="A245" t="s">
        <v>716</v>
      </c>
      <c r="B245" t="s">
        <v>82</v>
      </c>
      <c r="C245" t="s">
        <v>717</v>
      </c>
      <c r="D245" t="s">
        <v>84</v>
      </c>
      <c r="E245" s="2" t="str">
        <f>HYPERLINK("capsilon://?command=openfolder&amp;siteaddress=FAM.docvelocity-na8.net&amp;folderid=FX78DC886F-93CE-2780-2D63-DC2F18F9E8D7","FX22052319")</f>
        <v>FX22052319</v>
      </c>
      <c r="F245" t="s">
        <v>19</v>
      </c>
      <c r="G245" t="s">
        <v>19</v>
      </c>
      <c r="H245" t="s">
        <v>85</v>
      </c>
      <c r="I245" t="s">
        <v>718</v>
      </c>
      <c r="J245">
        <v>971</v>
      </c>
      <c r="K245" t="s">
        <v>87</v>
      </c>
      <c r="L245" t="s">
        <v>88</v>
      </c>
      <c r="M245" t="s">
        <v>89</v>
      </c>
      <c r="N245">
        <v>2</v>
      </c>
      <c r="O245" s="1">
        <v>44705.590636574074</v>
      </c>
      <c r="P245" s="1">
        <v>44705.667824074073</v>
      </c>
      <c r="Q245">
        <v>2063</v>
      </c>
      <c r="R245">
        <v>4606</v>
      </c>
      <c r="S245" t="b">
        <v>0</v>
      </c>
      <c r="T245" t="s">
        <v>90</v>
      </c>
      <c r="U245" t="b">
        <v>0</v>
      </c>
      <c r="V245" t="s">
        <v>96</v>
      </c>
      <c r="W245" s="1">
        <v>44705.630277777775</v>
      </c>
      <c r="X245">
        <v>2367</v>
      </c>
      <c r="Y245">
        <v>778</v>
      </c>
      <c r="Z245">
        <v>0</v>
      </c>
      <c r="AA245">
        <v>778</v>
      </c>
      <c r="AB245">
        <v>148</v>
      </c>
      <c r="AC245">
        <v>55</v>
      </c>
      <c r="AD245">
        <v>193</v>
      </c>
      <c r="AE245">
        <v>0</v>
      </c>
      <c r="AF245">
        <v>0</v>
      </c>
      <c r="AG245">
        <v>0</v>
      </c>
      <c r="AH245" t="s">
        <v>301</v>
      </c>
      <c r="AI245" s="1">
        <v>44705.667824074073</v>
      </c>
      <c r="AJ245">
        <v>2239</v>
      </c>
      <c r="AK245">
        <v>2</v>
      </c>
      <c r="AL245">
        <v>0</v>
      </c>
      <c r="AM245">
        <v>2</v>
      </c>
      <c r="AN245">
        <v>74</v>
      </c>
      <c r="AO245">
        <v>2</v>
      </c>
      <c r="AP245">
        <v>191</v>
      </c>
      <c r="AQ245">
        <v>0</v>
      </c>
      <c r="AR245">
        <v>0</v>
      </c>
      <c r="AS245">
        <v>0</v>
      </c>
      <c r="AT245" t="s">
        <v>90</v>
      </c>
      <c r="AU245" t="s">
        <v>90</v>
      </c>
      <c r="AV245" t="s">
        <v>90</v>
      </c>
      <c r="AW245" t="s">
        <v>90</v>
      </c>
      <c r="AX245" t="s">
        <v>90</v>
      </c>
      <c r="AY245" t="s">
        <v>90</v>
      </c>
      <c r="AZ245" t="s">
        <v>90</v>
      </c>
      <c r="BA245" t="s">
        <v>90</v>
      </c>
      <c r="BB245" t="s">
        <v>90</v>
      </c>
      <c r="BC245" t="s">
        <v>90</v>
      </c>
      <c r="BD245" t="s">
        <v>90</v>
      </c>
      <c r="BE245" t="s">
        <v>90</v>
      </c>
    </row>
    <row r="246" spans="1:57" hidden="1" x14ac:dyDescent="0.45">
      <c r="A246" t="s">
        <v>719</v>
      </c>
      <c r="B246" t="s">
        <v>82</v>
      </c>
      <c r="C246" t="s">
        <v>720</v>
      </c>
      <c r="D246" t="s">
        <v>84</v>
      </c>
      <c r="E246" s="2" t="str">
        <f>HYPERLINK("capsilon://?command=openfolder&amp;siteaddress=FAM.docvelocity-na8.net&amp;folderid=FXF5137C50-4D25-02D7-41DE-93481660D0EA","FX2205213")</f>
        <v>FX2205213</v>
      </c>
      <c r="F246" t="s">
        <v>19</v>
      </c>
      <c r="G246" t="s">
        <v>19</v>
      </c>
      <c r="H246" t="s">
        <v>85</v>
      </c>
      <c r="I246" t="s">
        <v>721</v>
      </c>
      <c r="J246">
        <v>336</v>
      </c>
      <c r="K246" t="s">
        <v>87</v>
      </c>
      <c r="L246" t="s">
        <v>88</v>
      </c>
      <c r="M246" t="s">
        <v>89</v>
      </c>
      <c r="N246">
        <v>2</v>
      </c>
      <c r="O246" s="1">
        <v>44684.631550925929</v>
      </c>
      <c r="P246" s="1">
        <v>44684.688506944447</v>
      </c>
      <c r="Q246">
        <v>2773</v>
      </c>
      <c r="R246">
        <v>2148</v>
      </c>
      <c r="S246" t="b">
        <v>0</v>
      </c>
      <c r="T246" t="s">
        <v>90</v>
      </c>
      <c r="U246" t="b">
        <v>0</v>
      </c>
      <c r="V246" t="s">
        <v>163</v>
      </c>
      <c r="W246" s="1">
        <v>44684.647870370369</v>
      </c>
      <c r="X246">
        <v>1216</v>
      </c>
      <c r="Y246">
        <v>210</v>
      </c>
      <c r="Z246">
        <v>0</v>
      </c>
      <c r="AA246">
        <v>210</v>
      </c>
      <c r="AB246">
        <v>0</v>
      </c>
      <c r="AC246">
        <v>1</v>
      </c>
      <c r="AD246">
        <v>126</v>
      </c>
      <c r="AE246">
        <v>0</v>
      </c>
      <c r="AF246">
        <v>0</v>
      </c>
      <c r="AG246">
        <v>0</v>
      </c>
      <c r="AH246" t="s">
        <v>92</v>
      </c>
      <c r="AI246" s="1">
        <v>44684.688506944447</v>
      </c>
      <c r="AJ246">
        <v>916</v>
      </c>
      <c r="AK246">
        <v>5</v>
      </c>
      <c r="AL246">
        <v>0</v>
      </c>
      <c r="AM246">
        <v>5</v>
      </c>
      <c r="AN246">
        <v>0</v>
      </c>
      <c r="AO246">
        <v>5</v>
      </c>
      <c r="AP246">
        <v>121</v>
      </c>
      <c r="AQ246">
        <v>0</v>
      </c>
      <c r="AR246">
        <v>0</v>
      </c>
      <c r="AS246">
        <v>0</v>
      </c>
      <c r="AT246" t="s">
        <v>90</v>
      </c>
      <c r="AU246" t="s">
        <v>90</v>
      </c>
      <c r="AV246" t="s">
        <v>90</v>
      </c>
      <c r="AW246" t="s">
        <v>90</v>
      </c>
      <c r="AX246" t="s">
        <v>90</v>
      </c>
      <c r="AY246" t="s">
        <v>90</v>
      </c>
      <c r="AZ246" t="s">
        <v>90</v>
      </c>
      <c r="BA246" t="s">
        <v>90</v>
      </c>
      <c r="BB246" t="s">
        <v>90</v>
      </c>
      <c r="BC246" t="s">
        <v>90</v>
      </c>
      <c r="BD246" t="s">
        <v>90</v>
      </c>
      <c r="BE246" t="s">
        <v>90</v>
      </c>
    </row>
    <row r="247" spans="1:57" hidden="1" x14ac:dyDescent="0.45">
      <c r="A247" t="s">
        <v>722</v>
      </c>
      <c r="B247" t="s">
        <v>82</v>
      </c>
      <c r="C247" t="s">
        <v>410</v>
      </c>
      <c r="D247" t="s">
        <v>84</v>
      </c>
      <c r="E247" s="2" t="str">
        <f>HYPERLINK("capsilon://?command=openfolder&amp;siteaddress=FAM.docvelocity-na8.net&amp;folderid=FX76D6FDB6-63DC-ADC4-0FFE-B4858E0FA3D3","FX22041120")</f>
        <v>FX22041120</v>
      </c>
      <c r="F247" t="s">
        <v>19</v>
      </c>
      <c r="G247" t="s">
        <v>19</v>
      </c>
      <c r="H247" t="s">
        <v>85</v>
      </c>
      <c r="I247" t="s">
        <v>723</v>
      </c>
      <c r="J247">
        <v>141</v>
      </c>
      <c r="K247" t="s">
        <v>87</v>
      </c>
      <c r="L247" t="s">
        <v>88</v>
      </c>
      <c r="M247" t="s">
        <v>89</v>
      </c>
      <c r="N247">
        <v>2</v>
      </c>
      <c r="O247" s="1">
        <v>44705.61546296296</v>
      </c>
      <c r="P247" s="1">
        <v>44705.647106481483</v>
      </c>
      <c r="Q247">
        <v>1972</v>
      </c>
      <c r="R247">
        <v>762</v>
      </c>
      <c r="S247" t="b">
        <v>0</v>
      </c>
      <c r="T247" t="s">
        <v>90</v>
      </c>
      <c r="U247" t="b">
        <v>0</v>
      </c>
      <c r="V247" t="s">
        <v>163</v>
      </c>
      <c r="W247" s="1">
        <v>44705.643194444441</v>
      </c>
      <c r="X247">
        <v>499</v>
      </c>
      <c r="Y247">
        <v>87</v>
      </c>
      <c r="Z247">
        <v>0</v>
      </c>
      <c r="AA247">
        <v>87</v>
      </c>
      <c r="AB247">
        <v>27</v>
      </c>
      <c r="AC247">
        <v>33</v>
      </c>
      <c r="AD247">
        <v>54</v>
      </c>
      <c r="AE247">
        <v>0</v>
      </c>
      <c r="AF247">
        <v>0</v>
      </c>
      <c r="AG247">
        <v>0</v>
      </c>
      <c r="AH247" t="s">
        <v>146</v>
      </c>
      <c r="AI247" s="1">
        <v>44705.647106481483</v>
      </c>
      <c r="AJ247">
        <v>263</v>
      </c>
      <c r="AK247">
        <v>0</v>
      </c>
      <c r="AL247">
        <v>0</v>
      </c>
      <c r="AM247">
        <v>0</v>
      </c>
      <c r="AN247">
        <v>27</v>
      </c>
      <c r="AO247">
        <v>0</v>
      </c>
      <c r="AP247">
        <v>54</v>
      </c>
      <c r="AQ247">
        <v>0</v>
      </c>
      <c r="AR247">
        <v>0</v>
      </c>
      <c r="AS247">
        <v>0</v>
      </c>
      <c r="AT247" t="s">
        <v>90</v>
      </c>
      <c r="AU247" t="s">
        <v>90</v>
      </c>
      <c r="AV247" t="s">
        <v>90</v>
      </c>
      <c r="AW247" t="s">
        <v>90</v>
      </c>
      <c r="AX247" t="s">
        <v>90</v>
      </c>
      <c r="AY247" t="s">
        <v>90</v>
      </c>
      <c r="AZ247" t="s">
        <v>90</v>
      </c>
      <c r="BA247" t="s">
        <v>90</v>
      </c>
      <c r="BB247" t="s">
        <v>90</v>
      </c>
      <c r="BC247" t="s">
        <v>90</v>
      </c>
      <c r="BD247" t="s">
        <v>90</v>
      </c>
      <c r="BE247" t="s">
        <v>90</v>
      </c>
    </row>
    <row r="248" spans="1:57" hidden="1" x14ac:dyDescent="0.45">
      <c r="A248" t="s">
        <v>724</v>
      </c>
      <c r="B248" t="s">
        <v>82</v>
      </c>
      <c r="C248" t="s">
        <v>725</v>
      </c>
      <c r="D248" t="s">
        <v>84</v>
      </c>
      <c r="E248" s="2" t="str">
        <f>HYPERLINK("capsilon://?command=openfolder&amp;siteaddress=FAM.docvelocity-na8.net&amp;folderid=FX6185437C-E466-6C8A-A7C6-1C6A49A1CD9D","FX2204259")</f>
        <v>FX2204259</v>
      </c>
      <c r="F248" t="s">
        <v>19</v>
      </c>
      <c r="G248" t="s">
        <v>19</v>
      </c>
      <c r="H248" t="s">
        <v>85</v>
      </c>
      <c r="I248" t="s">
        <v>726</v>
      </c>
      <c r="J248">
        <v>132</v>
      </c>
      <c r="K248" t="s">
        <v>87</v>
      </c>
      <c r="L248" t="s">
        <v>88</v>
      </c>
      <c r="M248" t="s">
        <v>89</v>
      </c>
      <c r="N248">
        <v>2</v>
      </c>
      <c r="O248" s="1">
        <v>44705.634513888886</v>
      </c>
      <c r="P248" s="1">
        <v>44705.654895833337</v>
      </c>
      <c r="Q248">
        <v>1167</v>
      </c>
      <c r="R248">
        <v>594</v>
      </c>
      <c r="S248" t="b">
        <v>0</v>
      </c>
      <c r="T248" t="s">
        <v>90</v>
      </c>
      <c r="U248" t="b">
        <v>0</v>
      </c>
      <c r="V248" t="s">
        <v>141</v>
      </c>
      <c r="W248" s="1">
        <v>44705.643506944441</v>
      </c>
      <c r="X248">
        <v>312</v>
      </c>
      <c r="Y248">
        <v>108</v>
      </c>
      <c r="Z248">
        <v>0</v>
      </c>
      <c r="AA248">
        <v>108</v>
      </c>
      <c r="AB248">
        <v>0</v>
      </c>
      <c r="AC248">
        <v>2</v>
      </c>
      <c r="AD248">
        <v>24</v>
      </c>
      <c r="AE248">
        <v>0</v>
      </c>
      <c r="AF248">
        <v>0</v>
      </c>
      <c r="AG248">
        <v>0</v>
      </c>
      <c r="AH248" t="s">
        <v>146</v>
      </c>
      <c r="AI248" s="1">
        <v>44705.654895833337</v>
      </c>
      <c r="AJ248">
        <v>255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24</v>
      </c>
      <c r="AQ248">
        <v>0</v>
      </c>
      <c r="AR248">
        <v>0</v>
      </c>
      <c r="AS248">
        <v>0</v>
      </c>
      <c r="AT248" t="s">
        <v>90</v>
      </c>
      <c r="AU248" t="s">
        <v>90</v>
      </c>
      <c r="AV248" t="s">
        <v>90</v>
      </c>
      <c r="AW248" t="s">
        <v>90</v>
      </c>
      <c r="AX248" t="s">
        <v>90</v>
      </c>
      <c r="AY248" t="s">
        <v>90</v>
      </c>
      <c r="AZ248" t="s">
        <v>90</v>
      </c>
      <c r="BA248" t="s">
        <v>90</v>
      </c>
      <c r="BB248" t="s">
        <v>90</v>
      </c>
      <c r="BC248" t="s">
        <v>90</v>
      </c>
      <c r="BD248" t="s">
        <v>90</v>
      </c>
      <c r="BE248" t="s">
        <v>90</v>
      </c>
    </row>
    <row r="249" spans="1:57" hidden="1" x14ac:dyDescent="0.45">
      <c r="A249" t="s">
        <v>727</v>
      </c>
      <c r="B249" t="s">
        <v>82</v>
      </c>
      <c r="C249" t="s">
        <v>728</v>
      </c>
      <c r="D249" t="s">
        <v>84</v>
      </c>
      <c r="E249" s="2" t="str">
        <f>HYPERLINK("capsilon://?command=openfolder&amp;siteaddress=FAM.docvelocity-na8.net&amp;folderid=FX6FFB7AC6-36AC-E5C8-0D78-DC99F4CFB936","FX220311814")</f>
        <v>FX220311814</v>
      </c>
      <c r="F249" t="s">
        <v>19</v>
      </c>
      <c r="G249" t="s">
        <v>19</v>
      </c>
      <c r="H249" t="s">
        <v>85</v>
      </c>
      <c r="I249" t="s">
        <v>729</v>
      </c>
      <c r="J249">
        <v>56</v>
      </c>
      <c r="K249" t="s">
        <v>87</v>
      </c>
      <c r="L249" t="s">
        <v>88</v>
      </c>
      <c r="M249" t="s">
        <v>89</v>
      </c>
      <c r="N249">
        <v>1</v>
      </c>
      <c r="O249" s="1">
        <v>44683.433321759258</v>
      </c>
      <c r="P249" s="1">
        <v>44683.442685185182</v>
      </c>
      <c r="Q249">
        <v>485</v>
      </c>
      <c r="R249">
        <v>324</v>
      </c>
      <c r="S249" t="b">
        <v>0</v>
      </c>
      <c r="T249" t="s">
        <v>90</v>
      </c>
      <c r="U249" t="b">
        <v>0</v>
      </c>
      <c r="V249" t="s">
        <v>131</v>
      </c>
      <c r="W249" s="1">
        <v>44683.442685185182</v>
      </c>
      <c r="X249">
        <v>222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56</v>
      </c>
      <c r="AE249">
        <v>42</v>
      </c>
      <c r="AF249">
        <v>0</v>
      </c>
      <c r="AG249">
        <v>2</v>
      </c>
      <c r="AH249" t="s">
        <v>90</v>
      </c>
      <c r="AI249" t="s">
        <v>90</v>
      </c>
      <c r="AJ249" t="s">
        <v>90</v>
      </c>
      <c r="AK249" t="s">
        <v>90</v>
      </c>
      <c r="AL249" t="s">
        <v>90</v>
      </c>
      <c r="AM249" t="s">
        <v>90</v>
      </c>
      <c r="AN249" t="s">
        <v>90</v>
      </c>
      <c r="AO249" t="s">
        <v>90</v>
      </c>
      <c r="AP249" t="s">
        <v>90</v>
      </c>
      <c r="AQ249" t="s">
        <v>90</v>
      </c>
      <c r="AR249" t="s">
        <v>90</v>
      </c>
      <c r="AS249" t="s">
        <v>90</v>
      </c>
      <c r="AT249" t="s">
        <v>90</v>
      </c>
      <c r="AU249" t="s">
        <v>90</v>
      </c>
      <c r="AV249" t="s">
        <v>90</v>
      </c>
      <c r="AW249" t="s">
        <v>90</v>
      </c>
      <c r="AX249" t="s">
        <v>90</v>
      </c>
      <c r="AY249" t="s">
        <v>90</v>
      </c>
      <c r="AZ249" t="s">
        <v>90</v>
      </c>
      <c r="BA249" t="s">
        <v>90</v>
      </c>
      <c r="BB249" t="s">
        <v>90</v>
      </c>
      <c r="BC249" t="s">
        <v>90</v>
      </c>
      <c r="BD249" t="s">
        <v>90</v>
      </c>
      <c r="BE249" t="s">
        <v>90</v>
      </c>
    </row>
    <row r="250" spans="1:57" hidden="1" x14ac:dyDescent="0.45">
      <c r="A250" t="s">
        <v>730</v>
      </c>
      <c r="B250" t="s">
        <v>82</v>
      </c>
      <c r="C250" t="s">
        <v>731</v>
      </c>
      <c r="D250" t="s">
        <v>84</v>
      </c>
      <c r="E250" s="2" t="str">
        <f>HYPERLINK("capsilon://?command=openfolder&amp;siteaddress=FAM.docvelocity-na8.net&amp;folderid=FX2FDD1926-2160-5129-CD87-2943B4763284","FX22054148")</f>
        <v>FX22054148</v>
      </c>
      <c r="F250" t="s">
        <v>19</v>
      </c>
      <c r="G250" t="s">
        <v>19</v>
      </c>
      <c r="H250" t="s">
        <v>85</v>
      </c>
      <c r="I250" t="s">
        <v>732</v>
      </c>
      <c r="J250">
        <v>231</v>
      </c>
      <c r="K250" t="s">
        <v>87</v>
      </c>
      <c r="L250" t="s">
        <v>88</v>
      </c>
      <c r="M250" t="s">
        <v>89</v>
      </c>
      <c r="N250">
        <v>2</v>
      </c>
      <c r="O250" s="1">
        <v>44705.669930555552</v>
      </c>
      <c r="P250" s="1">
        <v>44705.721030092594</v>
      </c>
      <c r="Q250">
        <v>2788</v>
      </c>
      <c r="R250">
        <v>1627</v>
      </c>
      <c r="S250" t="b">
        <v>0</v>
      </c>
      <c r="T250" t="s">
        <v>90</v>
      </c>
      <c r="U250" t="b">
        <v>0</v>
      </c>
      <c r="V250" t="s">
        <v>163</v>
      </c>
      <c r="W250" s="1">
        <v>44705.689930555556</v>
      </c>
      <c r="X250">
        <v>877</v>
      </c>
      <c r="Y250">
        <v>175</v>
      </c>
      <c r="Z250">
        <v>0</v>
      </c>
      <c r="AA250">
        <v>175</v>
      </c>
      <c r="AB250">
        <v>0</v>
      </c>
      <c r="AC250">
        <v>4</v>
      </c>
      <c r="AD250">
        <v>56</v>
      </c>
      <c r="AE250">
        <v>0</v>
      </c>
      <c r="AF250">
        <v>0</v>
      </c>
      <c r="AG250">
        <v>0</v>
      </c>
      <c r="AH250" t="s">
        <v>301</v>
      </c>
      <c r="AI250" s="1">
        <v>44705.721030092594</v>
      </c>
      <c r="AJ250">
        <v>728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56</v>
      </c>
      <c r="AQ250">
        <v>0</v>
      </c>
      <c r="AR250">
        <v>0</v>
      </c>
      <c r="AS250">
        <v>0</v>
      </c>
      <c r="AT250" t="s">
        <v>90</v>
      </c>
      <c r="AU250" t="s">
        <v>90</v>
      </c>
      <c r="AV250" t="s">
        <v>90</v>
      </c>
      <c r="AW250" t="s">
        <v>90</v>
      </c>
      <c r="AX250" t="s">
        <v>90</v>
      </c>
      <c r="AY250" t="s">
        <v>90</v>
      </c>
      <c r="AZ250" t="s">
        <v>90</v>
      </c>
      <c r="BA250" t="s">
        <v>90</v>
      </c>
      <c r="BB250" t="s">
        <v>90</v>
      </c>
      <c r="BC250" t="s">
        <v>90</v>
      </c>
      <c r="BD250" t="s">
        <v>90</v>
      </c>
      <c r="BE250" t="s">
        <v>90</v>
      </c>
    </row>
    <row r="251" spans="1:57" hidden="1" x14ac:dyDescent="0.45">
      <c r="A251" t="s">
        <v>733</v>
      </c>
      <c r="B251" t="s">
        <v>82</v>
      </c>
      <c r="C251" t="s">
        <v>734</v>
      </c>
      <c r="D251" t="s">
        <v>84</v>
      </c>
      <c r="E251" s="2" t="str">
        <f>HYPERLINK("capsilon://?command=openfolder&amp;siteaddress=FAM.docvelocity-na8.net&amp;folderid=FXFE352A98-1479-A476-7D1E-86F0710B6E78","FX22058105")</f>
        <v>FX22058105</v>
      </c>
      <c r="F251" t="s">
        <v>19</v>
      </c>
      <c r="G251" t="s">
        <v>19</v>
      </c>
      <c r="H251" t="s">
        <v>85</v>
      </c>
      <c r="I251" t="s">
        <v>735</v>
      </c>
      <c r="J251">
        <v>150</v>
      </c>
      <c r="K251" t="s">
        <v>87</v>
      </c>
      <c r="L251" t="s">
        <v>88</v>
      </c>
      <c r="M251" t="s">
        <v>89</v>
      </c>
      <c r="N251">
        <v>2</v>
      </c>
      <c r="O251" s="1">
        <v>44705.688888888886</v>
      </c>
      <c r="P251" s="1">
        <v>44705.76866898148</v>
      </c>
      <c r="Q251">
        <v>5486</v>
      </c>
      <c r="R251">
        <v>1407</v>
      </c>
      <c r="S251" t="b">
        <v>0</v>
      </c>
      <c r="T251" t="s">
        <v>90</v>
      </c>
      <c r="U251" t="b">
        <v>0</v>
      </c>
      <c r="V251" t="s">
        <v>163</v>
      </c>
      <c r="W251" s="1">
        <v>44705.701249999998</v>
      </c>
      <c r="X251">
        <v>805</v>
      </c>
      <c r="Y251">
        <v>127</v>
      </c>
      <c r="Z251">
        <v>0</v>
      </c>
      <c r="AA251">
        <v>127</v>
      </c>
      <c r="AB251">
        <v>0</v>
      </c>
      <c r="AC251">
        <v>61</v>
      </c>
      <c r="AD251">
        <v>23</v>
      </c>
      <c r="AE251">
        <v>0</v>
      </c>
      <c r="AF251">
        <v>0</v>
      </c>
      <c r="AG251">
        <v>0</v>
      </c>
      <c r="AH251" t="s">
        <v>301</v>
      </c>
      <c r="AI251" s="1">
        <v>44705.76866898148</v>
      </c>
      <c r="AJ251">
        <v>578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23</v>
      </c>
      <c r="AQ251">
        <v>0</v>
      </c>
      <c r="AR251">
        <v>0</v>
      </c>
      <c r="AS251">
        <v>0</v>
      </c>
      <c r="AT251" t="s">
        <v>90</v>
      </c>
      <c r="AU251" t="s">
        <v>90</v>
      </c>
      <c r="AV251" t="s">
        <v>90</v>
      </c>
      <c r="AW251" t="s">
        <v>90</v>
      </c>
      <c r="AX251" t="s">
        <v>90</v>
      </c>
      <c r="AY251" t="s">
        <v>90</v>
      </c>
      <c r="AZ251" t="s">
        <v>90</v>
      </c>
      <c r="BA251" t="s">
        <v>90</v>
      </c>
      <c r="BB251" t="s">
        <v>90</v>
      </c>
      <c r="BC251" t="s">
        <v>90</v>
      </c>
      <c r="BD251" t="s">
        <v>90</v>
      </c>
      <c r="BE251" t="s">
        <v>90</v>
      </c>
    </row>
    <row r="252" spans="1:57" hidden="1" x14ac:dyDescent="0.45">
      <c r="A252" t="s">
        <v>736</v>
      </c>
      <c r="B252" t="s">
        <v>82</v>
      </c>
      <c r="C252" t="s">
        <v>737</v>
      </c>
      <c r="D252" t="s">
        <v>84</v>
      </c>
      <c r="E252" s="2" t="str">
        <f>HYPERLINK("capsilon://?command=openfolder&amp;siteaddress=FAM.docvelocity-na8.net&amp;folderid=FX9A99B83F-441C-3915-0D43-CA865C2147BF","FX22058282")</f>
        <v>FX22058282</v>
      </c>
      <c r="F252" t="s">
        <v>19</v>
      </c>
      <c r="G252" t="s">
        <v>19</v>
      </c>
      <c r="H252" t="s">
        <v>85</v>
      </c>
      <c r="I252" t="s">
        <v>738</v>
      </c>
      <c r="J252">
        <v>481</v>
      </c>
      <c r="K252" t="s">
        <v>87</v>
      </c>
      <c r="L252" t="s">
        <v>88</v>
      </c>
      <c r="M252" t="s">
        <v>89</v>
      </c>
      <c r="N252">
        <v>2</v>
      </c>
      <c r="O252" s="1">
        <v>44705.874328703707</v>
      </c>
      <c r="P252" s="1">
        <v>44705.958449074074</v>
      </c>
      <c r="Q252">
        <v>4443</v>
      </c>
      <c r="R252">
        <v>2825</v>
      </c>
      <c r="S252" t="b">
        <v>0</v>
      </c>
      <c r="T252" t="s">
        <v>90</v>
      </c>
      <c r="U252" t="b">
        <v>0</v>
      </c>
      <c r="V252" t="s">
        <v>739</v>
      </c>
      <c r="W252" s="1">
        <v>44705.893252314818</v>
      </c>
      <c r="X252">
        <v>1297</v>
      </c>
      <c r="Y252">
        <v>421</v>
      </c>
      <c r="Z252">
        <v>0</v>
      </c>
      <c r="AA252">
        <v>421</v>
      </c>
      <c r="AB252">
        <v>0</v>
      </c>
      <c r="AC252">
        <v>6</v>
      </c>
      <c r="AD252">
        <v>60</v>
      </c>
      <c r="AE252">
        <v>0</v>
      </c>
      <c r="AF252">
        <v>0</v>
      </c>
      <c r="AG252">
        <v>0</v>
      </c>
      <c r="AH252" t="s">
        <v>740</v>
      </c>
      <c r="AI252" s="1">
        <v>44705.958449074074</v>
      </c>
      <c r="AJ252">
        <v>1510</v>
      </c>
      <c r="AK252">
        <v>1</v>
      </c>
      <c r="AL252">
        <v>0</v>
      </c>
      <c r="AM252">
        <v>1</v>
      </c>
      <c r="AN252">
        <v>0</v>
      </c>
      <c r="AO252">
        <v>1</v>
      </c>
      <c r="AP252">
        <v>59</v>
      </c>
      <c r="AQ252">
        <v>0</v>
      </c>
      <c r="AR252">
        <v>0</v>
      </c>
      <c r="AS252">
        <v>0</v>
      </c>
      <c r="AT252" t="s">
        <v>90</v>
      </c>
      <c r="AU252" t="s">
        <v>90</v>
      </c>
      <c r="AV252" t="s">
        <v>90</v>
      </c>
      <c r="AW252" t="s">
        <v>90</v>
      </c>
      <c r="AX252" t="s">
        <v>90</v>
      </c>
      <c r="AY252" t="s">
        <v>90</v>
      </c>
      <c r="AZ252" t="s">
        <v>90</v>
      </c>
      <c r="BA252" t="s">
        <v>90</v>
      </c>
      <c r="BB252" t="s">
        <v>90</v>
      </c>
      <c r="BC252" t="s">
        <v>90</v>
      </c>
      <c r="BD252" t="s">
        <v>90</v>
      </c>
      <c r="BE252" t="s">
        <v>90</v>
      </c>
    </row>
    <row r="253" spans="1:57" hidden="1" x14ac:dyDescent="0.45">
      <c r="A253" t="s">
        <v>741</v>
      </c>
      <c r="B253" t="s">
        <v>82</v>
      </c>
      <c r="C253" t="s">
        <v>742</v>
      </c>
      <c r="D253" t="s">
        <v>84</v>
      </c>
      <c r="E253" s="2" t="str">
        <f>HYPERLINK("capsilon://?command=openfolder&amp;siteaddress=FAM.docvelocity-na8.net&amp;folderid=FX0E9600CB-99C5-DF44-4857-26E449388A30","FX22056559")</f>
        <v>FX22056559</v>
      </c>
      <c r="F253" t="s">
        <v>19</v>
      </c>
      <c r="G253" t="s">
        <v>19</v>
      </c>
      <c r="H253" t="s">
        <v>85</v>
      </c>
      <c r="I253" t="s">
        <v>743</v>
      </c>
      <c r="J253">
        <v>340</v>
      </c>
      <c r="K253" t="s">
        <v>87</v>
      </c>
      <c r="L253" t="s">
        <v>88</v>
      </c>
      <c r="M253" t="s">
        <v>89</v>
      </c>
      <c r="N253">
        <v>2</v>
      </c>
      <c r="O253" s="1">
        <v>44706.37704861111</v>
      </c>
      <c r="P253" s="1">
        <v>44706.402106481481</v>
      </c>
      <c r="Q253">
        <v>275</v>
      </c>
      <c r="R253">
        <v>1890</v>
      </c>
      <c r="S253" t="b">
        <v>0</v>
      </c>
      <c r="T253" t="s">
        <v>90</v>
      </c>
      <c r="U253" t="b">
        <v>0</v>
      </c>
      <c r="V253" t="s">
        <v>100</v>
      </c>
      <c r="W253" s="1">
        <v>44706.390694444446</v>
      </c>
      <c r="X253">
        <v>1168</v>
      </c>
      <c r="Y253">
        <v>278</v>
      </c>
      <c r="Z253">
        <v>0</v>
      </c>
      <c r="AA253">
        <v>278</v>
      </c>
      <c r="AB253">
        <v>21</v>
      </c>
      <c r="AC253">
        <v>14</v>
      </c>
      <c r="AD253">
        <v>62</v>
      </c>
      <c r="AE253">
        <v>0</v>
      </c>
      <c r="AF253">
        <v>0</v>
      </c>
      <c r="AG253">
        <v>0</v>
      </c>
      <c r="AH253" t="s">
        <v>522</v>
      </c>
      <c r="AI253" s="1">
        <v>44706.402106481481</v>
      </c>
      <c r="AJ253">
        <v>722</v>
      </c>
      <c r="AK253">
        <v>2</v>
      </c>
      <c r="AL253">
        <v>0</v>
      </c>
      <c r="AM253">
        <v>2</v>
      </c>
      <c r="AN253">
        <v>21</v>
      </c>
      <c r="AO253">
        <v>7</v>
      </c>
      <c r="AP253">
        <v>60</v>
      </c>
      <c r="AQ253">
        <v>0</v>
      </c>
      <c r="AR253">
        <v>0</v>
      </c>
      <c r="AS253">
        <v>0</v>
      </c>
      <c r="AT253" t="s">
        <v>90</v>
      </c>
      <c r="AU253" t="s">
        <v>90</v>
      </c>
      <c r="AV253" t="s">
        <v>90</v>
      </c>
      <c r="AW253" t="s">
        <v>90</v>
      </c>
      <c r="AX253" t="s">
        <v>90</v>
      </c>
      <c r="AY253" t="s">
        <v>90</v>
      </c>
      <c r="AZ253" t="s">
        <v>90</v>
      </c>
      <c r="BA253" t="s">
        <v>90</v>
      </c>
      <c r="BB253" t="s">
        <v>90</v>
      </c>
      <c r="BC253" t="s">
        <v>90</v>
      </c>
      <c r="BD253" t="s">
        <v>90</v>
      </c>
      <c r="BE253" t="s">
        <v>90</v>
      </c>
    </row>
    <row r="254" spans="1:57" hidden="1" x14ac:dyDescent="0.45">
      <c r="A254" t="s">
        <v>744</v>
      </c>
      <c r="B254" t="s">
        <v>82</v>
      </c>
      <c r="C254" t="s">
        <v>745</v>
      </c>
      <c r="D254" t="s">
        <v>84</v>
      </c>
      <c r="E254" s="2" t="str">
        <f>HYPERLINK("capsilon://?command=openfolder&amp;siteaddress=FAM.docvelocity-na8.net&amp;folderid=FX4BA475AD-9A6E-8D85-C0CF-E39AD6A20617","FX22058742")</f>
        <v>FX22058742</v>
      </c>
      <c r="F254" t="s">
        <v>19</v>
      </c>
      <c r="G254" t="s">
        <v>19</v>
      </c>
      <c r="H254" t="s">
        <v>85</v>
      </c>
      <c r="I254" t="s">
        <v>746</v>
      </c>
      <c r="J254">
        <v>194</v>
      </c>
      <c r="K254" t="s">
        <v>87</v>
      </c>
      <c r="L254" t="s">
        <v>88</v>
      </c>
      <c r="M254" t="s">
        <v>89</v>
      </c>
      <c r="N254">
        <v>2</v>
      </c>
      <c r="O254" s="1">
        <v>44706.381504629629</v>
      </c>
      <c r="P254" s="1">
        <v>44706.400173611109</v>
      </c>
      <c r="Q254">
        <v>467</v>
      </c>
      <c r="R254">
        <v>1146</v>
      </c>
      <c r="S254" t="b">
        <v>0</v>
      </c>
      <c r="T254" t="s">
        <v>90</v>
      </c>
      <c r="U254" t="b">
        <v>0</v>
      </c>
      <c r="V254" t="s">
        <v>267</v>
      </c>
      <c r="W254" s="1">
        <v>44706.392511574071</v>
      </c>
      <c r="X254">
        <v>793</v>
      </c>
      <c r="Y254">
        <v>160</v>
      </c>
      <c r="Z254">
        <v>0</v>
      </c>
      <c r="AA254">
        <v>160</v>
      </c>
      <c r="AB254">
        <v>0</v>
      </c>
      <c r="AC254">
        <v>14</v>
      </c>
      <c r="AD254">
        <v>34</v>
      </c>
      <c r="AE254">
        <v>0</v>
      </c>
      <c r="AF254">
        <v>0</v>
      </c>
      <c r="AG254">
        <v>0</v>
      </c>
      <c r="AH254" t="s">
        <v>106</v>
      </c>
      <c r="AI254" s="1">
        <v>44706.400173611109</v>
      </c>
      <c r="AJ254">
        <v>353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34</v>
      </c>
      <c r="AQ254">
        <v>0</v>
      </c>
      <c r="AR254">
        <v>0</v>
      </c>
      <c r="AS254">
        <v>0</v>
      </c>
      <c r="AT254" t="s">
        <v>90</v>
      </c>
      <c r="AU254" t="s">
        <v>90</v>
      </c>
      <c r="AV254" t="s">
        <v>90</v>
      </c>
      <c r="AW254" t="s">
        <v>90</v>
      </c>
      <c r="AX254" t="s">
        <v>90</v>
      </c>
      <c r="AY254" t="s">
        <v>90</v>
      </c>
      <c r="AZ254" t="s">
        <v>90</v>
      </c>
      <c r="BA254" t="s">
        <v>90</v>
      </c>
      <c r="BB254" t="s">
        <v>90</v>
      </c>
      <c r="BC254" t="s">
        <v>90</v>
      </c>
      <c r="BD254" t="s">
        <v>90</v>
      </c>
      <c r="BE254" t="s">
        <v>90</v>
      </c>
    </row>
    <row r="255" spans="1:57" hidden="1" x14ac:dyDescent="0.45">
      <c r="A255" t="s">
        <v>747</v>
      </c>
      <c r="B255" t="s">
        <v>82</v>
      </c>
      <c r="C255" t="s">
        <v>748</v>
      </c>
      <c r="D255" t="s">
        <v>84</v>
      </c>
      <c r="E255" s="2" t="str">
        <f>HYPERLINK("capsilon://?command=openfolder&amp;siteaddress=FAM.docvelocity-na8.net&amp;folderid=FX60282E94-ABC7-6A68-B01C-C5C64DB311E2","FX22058397")</f>
        <v>FX22058397</v>
      </c>
      <c r="F255" t="s">
        <v>19</v>
      </c>
      <c r="G255" t="s">
        <v>19</v>
      </c>
      <c r="H255" t="s">
        <v>85</v>
      </c>
      <c r="I255" t="s">
        <v>749</v>
      </c>
      <c r="J255">
        <v>1264</v>
      </c>
      <c r="K255" t="s">
        <v>87</v>
      </c>
      <c r="L255" t="s">
        <v>88</v>
      </c>
      <c r="M255" t="s">
        <v>89</v>
      </c>
      <c r="N255">
        <v>1</v>
      </c>
      <c r="O255" s="1">
        <v>44706.422060185185</v>
      </c>
      <c r="P255" s="1">
        <v>44706.479432870372</v>
      </c>
      <c r="Q255">
        <v>2327</v>
      </c>
      <c r="R255">
        <v>2630</v>
      </c>
      <c r="S255" t="b">
        <v>0</v>
      </c>
      <c r="T255" t="s">
        <v>90</v>
      </c>
      <c r="U255" t="b">
        <v>0</v>
      </c>
      <c r="V255" t="s">
        <v>131</v>
      </c>
      <c r="W255" s="1">
        <v>44706.479432870372</v>
      </c>
      <c r="X255">
        <v>2234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1264</v>
      </c>
      <c r="AE255">
        <v>1252</v>
      </c>
      <c r="AF255">
        <v>0</v>
      </c>
      <c r="AG255">
        <v>89</v>
      </c>
      <c r="AH255" t="s">
        <v>90</v>
      </c>
      <c r="AI255" t="s">
        <v>90</v>
      </c>
      <c r="AJ255" t="s">
        <v>90</v>
      </c>
      <c r="AK255" t="s">
        <v>90</v>
      </c>
      <c r="AL255" t="s">
        <v>90</v>
      </c>
      <c r="AM255" t="s">
        <v>90</v>
      </c>
      <c r="AN255" t="s">
        <v>90</v>
      </c>
      <c r="AO255" t="s">
        <v>90</v>
      </c>
      <c r="AP255" t="s">
        <v>90</v>
      </c>
      <c r="AQ255" t="s">
        <v>90</v>
      </c>
      <c r="AR255" t="s">
        <v>90</v>
      </c>
      <c r="AS255" t="s">
        <v>90</v>
      </c>
      <c r="AT255" t="s">
        <v>90</v>
      </c>
      <c r="AU255" t="s">
        <v>90</v>
      </c>
      <c r="AV255" t="s">
        <v>90</v>
      </c>
      <c r="AW255" t="s">
        <v>90</v>
      </c>
      <c r="AX255" t="s">
        <v>90</v>
      </c>
      <c r="AY255" t="s">
        <v>90</v>
      </c>
      <c r="AZ255" t="s">
        <v>90</v>
      </c>
      <c r="BA255" t="s">
        <v>90</v>
      </c>
      <c r="BB255" t="s">
        <v>90</v>
      </c>
      <c r="BC255" t="s">
        <v>90</v>
      </c>
      <c r="BD255" t="s">
        <v>90</v>
      </c>
      <c r="BE255" t="s">
        <v>90</v>
      </c>
    </row>
    <row r="256" spans="1:57" hidden="1" x14ac:dyDescent="0.45">
      <c r="A256" t="s">
        <v>750</v>
      </c>
      <c r="B256" t="s">
        <v>82</v>
      </c>
      <c r="C256" t="s">
        <v>647</v>
      </c>
      <c r="D256" t="s">
        <v>84</v>
      </c>
      <c r="E256" s="2" t="str">
        <f>HYPERLINK("capsilon://?command=openfolder&amp;siteaddress=FAM.docvelocity-na8.net&amp;folderid=FX87F20EF5-0DC2-F71B-20DA-4C3134307B02","FX22056644")</f>
        <v>FX22056644</v>
      </c>
      <c r="F256" t="s">
        <v>19</v>
      </c>
      <c r="G256" t="s">
        <v>19</v>
      </c>
      <c r="H256" t="s">
        <v>85</v>
      </c>
      <c r="I256" t="s">
        <v>751</v>
      </c>
      <c r="J256">
        <v>0</v>
      </c>
      <c r="K256" t="s">
        <v>87</v>
      </c>
      <c r="L256" t="s">
        <v>88</v>
      </c>
      <c r="M256" t="s">
        <v>89</v>
      </c>
      <c r="N256">
        <v>2</v>
      </c>
      <c r="O256" s="1">
        <v>44706.445717592593</v>
      </c>
      <c r="P256" s="1">
        <v>44706.45103009259</v>
      </c>
      <c r="Q256">
        <v>114</v>
      </c>
      <c r="R256">
        <v>345</v>
      </c>
      <c r="S256" t="b">
        <v>0</v>
      </c>
      <c r="T256" t="s">
        <v>90</v>
      </c>
      <c r="U256" t="b">
        <v>0</v>
      </c>
      <c r="V256" t="s">
        <v>335</v>
      </c>
      <c r="W256" s="1">
        <v>44706.448761574073</v>
      </c>
      <c r="X256">
        <v>251</v>
      </c>
      <c r="Y256">
        <v>9</v>
      </c>
      <c r="Z256">
        <v>0</v>
      </c>
      <c r="AA256">
        <v>9</v>
      </c>
      <c r="AB256">
        <v>0</v>
      </c>
      <c r="AC256">
        <v>3</v>
      </c>
      <c r="AD256">
        <v>-9</v>
      </c>
      <c r="AE256">
        <v>0</v>
      </c>
      <c r="AF256">
        <v>0</v>
      </c>
      <c r="AG256">
        <v>0</v>
      </c>
      <c r="AH256" t="s">
        <v>106</v>
      </c>
      <c r="AI256" s="1">
        <v>44706.45103009259</v>
      </c>
      <c r="AJ256">
        <v>94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-9</v>
      </c>
      <c r="AQ256">
        <v>0</v>
      </c>
      <c r="AR256">
        <v>0</v>
      </c>
      <c r="AS256">
        <v>0</v>
      </c>
      <c r="AT256" t="s">
        <v>90</v>
      </c>
      <c r="AU256" t="s">
        <v>90</v>
      </c>
      <c r="AV256" t="s">
        <v>90</v>
      </c>
      <c r="AW256" t="s">
        <v>90</v>
      </c>
      <c r="AX256" t="s">
        <v>90</v>
      </c>
      <c r="AY256" t="s">
        <v>90</v>
      </c>
      <c r="AZ256" t="s">
        <v>90</v>
      </c>
      <c r="BA256" t="s">
        <v>90</v>
      </c>
      <c r="BB256" t="s">
        <v>90</v>
      </c>
      <c r="BC256" t="s">
        <v>90</v>
      </c>
      <c r="BD256" t="s">
        <v>90</v>
      </c>
      <c r="BE256" t="s">
        <v>90</v>
      </c>
    </row>
    <row r="257" spans="1:57" hidden="1" x14ac:dyDescent="0.45">
      <c r="A257" t="s">
        <v>752</v>
      </c>
      <c r="B257" t="s">
        <v>82</v>
      </c>
      <c r="C257" t="s">
        <v>600</v>
      </c>
      <c r="D257" t="s">
        <v>84</v>
      </c>
      <c r="E257" s="2" t="str">
        <f>HYPERLINK("capsilon://?command=openfolder&amp;siteaddress=FAM.docvelocity-na8.net&amp;folderid=FX9B1A5B56-DE15-49D6-AFD6-99C517F9B1E3","FX22047432")</f>
        <v>FX22047432</v>
      </c>
      <c r="F257" t="s">
        <v>19</v>
      </c>
      <c r="G257" t="s">
        <v>19</v>
      </c>
      <c r="H257" t="s">
        <v>85</v>
      </c>
      <c r="I257" t="s">
        <v>753</v>
      </c>
      <c r="J257">
        <v>0</v>
      </c>
      <c r="K257" t="s">
        <v>87</v>
      </c>
      <c r="L257" t="s">
        <v>88</v>
      </c>
      <c r="M257" t="s">
        <v>89</v>
      </c>
      <c r="N257">
        <v>2</v>
      </c>
      <c r="O257" s="1">
        <v>44706.448946759258</v>
      </c>
      <c r="P257" s="1">
        <v>44706.455509259256</v>
      </c>
      <c r="Q257">
        <v>219</v>
      </c>
      <c r="R257">
        <v>348</v>
      </c>
      <c r="S257" t="b">
        <v>0</v>
      </c>
      <c r="T257" t="s">
        <v>90</v>
      </c>
      <c r="U257" t="b">
        <v>0</v>
      </c>
      <c r="V257" t="s">
        <v>335</v>
      </c>
      <c r="W257" s="1">
        <v>44706.453888888886</v>
      </c>
      <c r="X257">
        <v>236</v>
      </c>
      <c r="Y257">
        <v>9</v>
      </c>
      <c r="Z257">
        <v>0</v>
      </c>
      <c r="AA257">
        <v>9</v>
      </c>
      <c r="AB257">
        <v>0</v>
      </c>
      <c r="AC257">
        <v>1</v>
      </c>
      <c r="AD257">
        <v>-9</v>
      </c>
      <c r="AE257">
        <v>0</v>
      </c>
      <c r="AF257">
        <v>0</v>
      </c>
      <c r="AG257">
        <v>0</v>
      </c>
      <c r="AH257" t="s">
        <v>522</v>
      </c>
      <c r="AI257" s="1">
        <v>44706.455509259256</v>
      </c>
      <c r="AJ257">
        <v>89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-9</v>
      </c>
      <c r="AQ257">
        <v>0</v>
      </c>
      <c r="AR257">
        <v>0</v>
      </c>
      <c r="AS257">
        <v>0</v>
      </c>
      <c r="AT257" t="s">
        <v>90</v>
      </c>
      <c r="AU257" t="s">
        <v>90</v>
      </c>
      <c r="AV257" t="s">
        <v>90</v>
      </c>
      <c r="AW257" t="s">
        <v>90</v>
      </c>
      <c r="AX257" t="s">
        <v>90</v>
      </c>
      <c r="AY257" t="s">
        <v>90</v>
      </c>
      <c r="AZ257" t="s">
        <v>90</v>
      </c>
      <c r="BA257" t="s">
        <v>90</v>
      </c>
      <c r="BB257" t="s">
        <v>90</v>
      </c>
      <c r="BC257" t="s">
        <v>90</v>
      </c>
      <c r="BD257" t="s">
        <v>90</v>
      </c>
      <c r="BE257" t="s">
        <v>90</v>
      </c>
    </row>
    <row r="258" spans="1:57" hidden="1" x14ac:dyDescent="0.45">
      <c r="A258" t="s">
        <v>754</v>
      </c>
      <c r="B258" t="s">
        <v>82</v>
      </c>
      <c r="C258" t="s">
        <v>143</v>
      </c>
      <c r="D258" t="s">
        <v>84</v>
      </c>
      <c r="E258" s="2" t="str">
        <f>HYPERLINK("capsilon://?command=openfolder&amp;siteaddress=FAM.docvelocity-na8.net&amp;folderid=FX76987148-8F7E-99B7-F0D8-5DE2F57D6137","FX220311902")</f>
        <v>FX220311902</v>
      </c>
      <c r="F258" t="s">
        <v>19</v>
      </c>
      <c r="G258" t="s">
        <v>19</v>
      </c>
      <c r="H258" t="s">
        <v>85</v>
      </c>
      <c r="I258" t="s">
        <v>755</v>
      </c>
      <c r="J258">
        <v>0</v>
      </c>
      <c r="K258" t="s">
        <v>87</v>
      </c>
      <c r="L258" t="s">
        <v>88</v>
      </c>
      <c r="M258" t="s">
        <v>89</v>
      </c>
      <c r="N258">
        <v>2</v>
      </c>
      <c r="O258" s="1">
        <v>44706.451655092591</v>
      </c>
      <c r="P258" s="1">
        <v>44706.456284722219</v>
      </c>
      <c r="Q258">
        <v>210</v>
      </c>
      <c r="R258">
        <v>190</v>
      </c>
      <c r="S258" t="b">
        <v>0</v>
      </c>
      <c r="T258" t="s">
        <v>90</v>
      </c>
      <c r="U258" t="b">
        <v>0</v>
      </c>
      <c r="V258" t="s">
        <v>335</v>
      </c>
      <c r="W258" s="1">
        <v>44706.455335648148</v>
      </c>
      <c r="X258">
        <v>124</v>
      </c>
      <c r="Y258">
        <v>9</v>
      </c>
      <c r="Z258">
        <v>0</v>
      </c>
      <c r="AA258">
        <v>9</v>
      </c>
      <c r="AB258">
        <v>0</v>
      </c>
      <c r="AC258">
        <v>4</v>
      </c>
      <c r="AD258">
        <v>-9</v>
      </c>
      <c r="AE258">
        <v>0</v>
      </c>
      <c r="AF258">
        <v>0</v>
      </c>
      <c r="AG258">
        <v>0</v>
      </c>
      <c r="AH258" t="s">
        <v>522</v>
      </c>
      <c r="AI258" s="1">
        <v>44706.456284722219</v>
      </c>
      <c r="AJ258">
        <v>66</v>
      </c>
      <c r="AK258">
        <v>0</v>
      </c>
      <c r="AL258">
        <v>0</v>
      </c>
      <c r="AM258">
        <v>0</v>
      </c>
      <c r="AN258">
        <v>0</v>
      </c>
      <c r="AO258">
        <v>2</v>
      </c>
      <c r="AP258">
        <v>-9</v>
      </c>
      <c r="AQ258">
        <v>0</v>
      </c>
      <c r="AR258">
        <v>0</v>
      </c>
      <c r="AS258">
        <v>0</v>
      </c>
      <c r="AT258" t="s">
        <v>90</v>
      </c>
      <c r="AU258" t="s">
        <v>90</v>
      </c>
      <c r="AV258" t="s">
        <v>90</v>
      </c>
      <c r="AW258" t="s">
        <v>90</v>
      </c>
      <c r="AX258" t="s">
        <v>90</v>
      </c>
      <c r="AY258" t="s">
        <v>90</v>
      </c>
      <c r="AZ258" t="s">
        <v>90</v>
      </c>
      <c r="BA258" t="s">
        <v>90</v>
      </c>
      <c r="BB258" t="s">
        <v>90</v>
      </c>
      <c r="BC258" t="s">
        <v>90</v>
      </c>
      <c r="BD258" t="s">
        <v>90</v>
      </c>
      <c r="BE258" t="s">
        <v>90</v>
      </c>
    </row>
    <row r="259" spans="1:57" hidden="1" x14ac:dyDescent="0.45">
      <c r="A259" t="s">
        <v>756</v>
      </c>
      <c r="B259" t="s">
        <v>82</v>
      </c>
      <c r="C259" t="s">
        <v>404</v>
      </c>
      <c r="D259" t="s">
        <v>84</v>
      </c>
      <c r="E259" s="2" t="str">
        <f>HYPERLINK("capsilon://?command=openfolder&amp;siteaddress=FAM.docvelocity-na8.net&amp;folderid=FX7A616745-D8D1-D53B-891E-7FB269E24C78","FX22053183")</f>
        <v>FX22053183</v>
      </c>
      <c r="F259" t="s">
        <v>19</v>
      </c>
      <c r="G259" t="s">
        <v>19</v>
      </c>
      <c r="H259" t="s">
        <v>85</v>
      </c>
      <c r="I259" t="s">
        <v>757</v>
      </c>
      <c r="J259">
        <v>142</v>
      </c>
      <c r="K259" t="s">
        <v>87</v>
      </c>
      <c r="L259" t="s">
        <v>88</v>
      </c>
      <c r="M259" t="s">
        <v>89</v>
      </c>
      <c r="N259">
        <v>2</v>
      </c>
      <c r="O259" s="1">
        <v>44706.474097222221</v>
      </c>
      <c r="P259" s="1">
        <v>44706.502222222225</v>
      </c>
      <c r="Q259">
        <v>662</v>
      </c>
      <c r="R259">
        <v>1768</v>
      </c>
      <c r="S259" t="b">
        <v>0</v>
      </c>
      <c r="T259" t="s">
        <v>90</v>
      </c>
      <c r="U259" t="b">
        <v>0</v>
      </c>
      <c r="V259" t="s">
        <v>150</v>
      </c>
      <c r="W259" s="1">
        <v>44706.486585648148</v>
      </c>
      <c r="X259">
        <v>1053</v>
      </c>
      <c r="Y259">
        <v>148</v>
      </c>
      <c r="Z259">
        <v>0</v>
      </c>
      <c r="AA259">
        <v>148</v>
      </c>
      <c r="AB259">
        <v>0</v>
      </c>
      <c r="AC259">
        <v>25</v>
      </c>
      <c r="AD259">
        <v>-6</v>
      </c>
      <c r="AE259">
        <v>0</v>
      </c>
      <c r="AF259">
        <v>0</v>
      </c>
      <c r="AG259">
        <v>0</v>
      </c>
      <c r="AH259" t="s">
        <v>146</v>
      </c>
      <c r="AI259" s="1">
        <v>44706.502222222225</v>
      </c>
      <c r="AJ259">
        <v>715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-6</v>
      </c>
      <c r="AQ259">
        <v>0</v>
      </c>
      <c r="AR259">
        <v>0</v>
      </c>
      <c r="AS259">
        <v>0</v>
      </c>
      <c r="AT259" t="s">
        <v>90</v>
      </c>
      <c r="AU259" t="s">
        <v>90</v>
      </c>
      <c r="AV259" t="s">
        <v>90</v>
      </c>
      <c r="AW259" t="s">
        <v>90</v>
      </c>
      <c r="AX259" t="s">
        <v>90</v>
      </c>
      <c r="AY259" t="s">
        <v>90</v>
      </c>
      <c r="AZ259" t="s">
        <v>90</v>
      </c>
      <c r="BA259" t="s">
        <v>90</v>
      </c>
      <c r="BB259" t="s">
        <v>90</v>
      </c>
      <c r="BC259" t="s">
        <v>90</v>
      </c>
      <c r="BD259" t="s">
        <v>90</v>
      </c>
      <c r="BE259" t="s">
        <v>90</v>
      </c>
    </row>
    <row r="260" spans="1:57" hidden="1" x14ac:dyDescent="0.45">
      <c r="A260" t="s">
        <v>758</v>
      </c>
      <c r="B260" t="s">
        <v>82</v>
      </c>
      <c r="C260" t="s">
        <v>759</v>
      </c>
      <c r="D260" t="s">
        <v>84</v>
      </c>
      <c r="E260" s="2" t="str">
        <f>HYPERLINK("capsilon://?command=openfolder&amp;siteaddress=FAM.docvelocity-na8.net&amp;folderid=FX244C2AC3-2411-BDED-1134-D46814E298A0","FX22037354")</f>
        <v>FX22037354</v>
      </c>
      <c r="F260" t="s">
        <v>19</v>
      </c>
      <c r="G260" t="s">
        <v>19</v>
      </c>
      <c r="H260" t="s">
        <v>85</v>
      </c>
      <c r="I260" t="s">
        <v>760</v>
      </c>
      <c r="J260">
        <v>0</v>
      </c>
      <c r="K260" t="s">
        <v>87</v>
      </c>
      <c r="L260" t="s">
        <v>88</v>
      </c>
      <c r="M260" t="s">
        <v>89</v>
      </c>
      <c r="N260">
        <v>2</v>
      </c>
      <c r="O260" s="1">
        <v>44706.48333333333</v>
      </c>
      <c r="P260" s="1">
        <v>44706.502511574072</v>
      </c>
      <c r="Q260">
        <v>1595</v>
      </c>
      <c r="R260">
        <v>62</v>
      </c>
      <c r="S260" t="b">
        <v>0</v>
      </c>
      <c r="T260" t="s">
        <v>90</v>
      </c>
      <c r="U260" t="b">
        <v>0</v>
      </c>
      <c r="V260" t="s">
        <v>96</v>
      </c>
      <c r="W260" s="1">
        <v>44706.488877314812</v>
      </c>
      <c r="X260">
        <v>38</v>
      </c>
      <c r="Y260">
        <v>0</v>
      </c>
      <c r="Z260">
        <v>0</v>
      </c>
      <c r="AA260">
        <v>0</v>
      </c>
      <c r="AB260">
        <v>52</v>
      </c>
      <c r="AC260">
        <v>0</v>
      </c>
      <c r="AD260">
        <v>0</v>
      </c>
      <c r="AE260">
        <v>0</v>
      </c>
      <c r="AF260">
        <v>0</v>
      </c>
      <c r="AG260">
        <v>0</v>
      </c>
      <c r="AH260" t="s">
        <v>146</v>
      </c>
      <c r="AI260" s="1">
        <v>44706.502511574072</v>
      </c>
      <c r="AJ260">
        <v>24</v>
      </c>
      <c r="AK260">
        <v>0</v>
      </c>
      <c r="AL260">
        <v>0</v>
      </c>
      <c r="AM260">
        <v>0</v>
      </c>
      <c r="AN260">
        <v>52</v>
      </c>
      <c r="AO260">
        <v>0</v>
      </c>
      <c r="AP260">
        <v>0</v>
      </c>
      <c r="AQ260">
        <v>0</v>
      </c>
      <c r="AR260">
        <v>0</v>
      </c>
      <c r="AS260">
        <v>0</v>
      </c>
      <c r="AT260" t="s">
        <v>90</v>
      </c>
      <c r="AU260" t="s">
        <v>90</v>
      </c>
      <c r="AV260" t="s">
        <v>90</v>
      </c>
      <c r="AW260" t="s">
        <v>90</v>
      </c>
      <c r="AX260" t="s">
        <v>90</v>
      </c>
      <c r="AY260" t="s">
        <v>90</v>
      </c>
      <c r="AZ260" t="s">
        <v>90</v>
      </c>
      <c r="BA260" t="s">
        <v>90</v>
      </c>
      <c r="BB260" t="s">
        <v>90</v>
      </c>
      <c r="BC260" t="s">
        <v>90</v>
      </c>
      <c r="BD260" t="s">
        <v>90</v>
      </c>
      <c r="BE260" t="s">
        <v>90</v>
      </c>
    </row>
    <row r="261" spans="1:57" hidden="1" x14ac:dyDescent="0.45">
      <c r="A261" t="s">
        <v>761</v>
      </c>
      <c r="B261" t="s">
        <v>82</v>
      </c>
      <c r="C261" t="s">
        <v>748</v>
      </c>
      <c r="D261" t="s">
        <v>84</v>
      </c>
      <c r="E261" s="2" t="str">
        <f>HYPERLINK("capsilon://?command=openfolder&amp;siteaddress=FAM.docvelocity-na8.net&amp;folderid=FX60282E94-ABC7-6A68-B01C-C5C64DB311E2","FX22058397")</f>
        <v>FX22058397</v>
      </c>
      <c r="F261" t="s">
        <v>19</v>
      </c>
      <c r="G261" t="s">
        <v>19</v>
      </c>
      <c r="H261" t="s">
        <v>85</v>
      </c>
      <c r="I261" t="s">
        <v>749</v>
      </c>
      <c r="J261">
        <v>4201</v>
      </c>
      <c r="K261" t="s">
        <v>87</v>
      </c>
      <c r="L261" t="s">
        <v>88</v>
      </c>
      <c r="M261" t="s">
        <v>89</v>
      </c>
      <c r="N261">
        <v>2</v>
      </c>
      <c r="O261" s="1">
        <v>44706.485659722224</v>
      </c>
      <c r="P261" s="1">
        <v>44706.587488425925</v>
      </c>
      <c r="Q261">
        <v>1597</v>
      </c>
      <c r="R261">
        <v>7201</v>
      </c>
      <c r="S261" t="b">
        <v>0</v>
      </c>
      <c r="T261" t="s">
        <v>90</v>
      </c>
      <c r="U261" t="b">
        <v>1</v>
      </c>
      <c r="V261" t="s">
        <v>141</v>
      </c>
      <c r="W261" s="1">
        <v>44706.557430555556</v>
      </c>
      <c r="X261">
        <v>6027</v>
      </c>
      <c r="Y261">
        <v>478</v>
      </c>
      <c r="Z261">
        <v>0</v>
      </c>
      <c r="AA261">
        <v>478</v>
      </c>
      <c r="AB261">
        <v>3301</v>
      </c>
      <c r="AC261">
        <v>228</v>
      </c>
      <c r="AD261">
        <v>3723</v>
      </c>
      <c r="AE261">
        <v>0</v>
      </c>
      <c r="AF261">
        <v>0</v>
      </c>
      <c r="AG261">
        <v>0</v>
      </c>
      <c r="AH261" t="s">
        <v>146</v>
      </c>
      <c r="AI261" s="1">
        <v>44706.587488425925</v>
      </c>
      <c r="AJ261">
        <v>1147</v>
      </c>
      <c r="AK261">
        <v>15</v>
      </c>
      <c r="AL261">
        <v>0</v>
      </c>
      <c r="AM261">
        <v>15</v>
      </c>
      <c r="AN261">
        <v>3301</v>
      </c>
      <c r="AO261">
        <v>15</v>
      </c>
      <c r="AP261">
        <v>3708</v>
      </c>
      <c r="AQ261">
        <v>0</v>
      </c>
      <c r="AR261">
        <v>0</v>
      </c>
      <c r="AS261">
        <v>0</v>
      </c>
      <c r="AT261" t="s">
        <v>90</v>
      </c>
      <c r="AU261" t="s">
        <v>90</v>
      </c>
      <c r="AV261" t="s">
        <v>90</v>
      </c>
      <c r="AW261" t="s">
        <v>90</v>
      </c>
      <c r="AX261" t="s">
        <v>90</v>
      </c>
      <c r="AY261" t="s">
        <v>90</v>
      </c>
      <c r="AZ261" t="s">
        <v>90</v>
      </c>
      <c r="BA261" t="s">
        <v>90</v>
      </c>
      <c r="BB261" t="s">
        <v>90</v>
      </c>
      <c r="BC261" t="s">
        <v>90</v>
      </c>
      <c r="BD261" t="s">
        <v>90</v>
      </c>
      <c r="BE261" t="s">
        <v>90</v>
      </c>
    </row>
    <row r="262" spans="1:57" hidden="1" x14ac:dyDescent="0.45">
      <c r="A262" t="s">
        <v>762</v>
      </c>
      <c r="B262" t="s">
        <v>82</v>
      </c>
      <c r="C262" t="s">
        <v>763</v>
      </c>
      <c r="D262" t="s">
        <v>84</v>
      </c>
      <c r="E262" s="2" t="str">
        <f>HYPERLINK("capsilon://?command=openfolder&amp;siteaddress=FAM.docvelocity-na8.net&amp;folderid=FXF74C178F-65C9-E147-AABA-6F3B4F7B13FF","FX2203198")</f>
        <v>FX2203198</v>
      </c>
      <c r="F262" t="s">
        <v>19</v>
      </c>
      <c r="G262" t="s">
        <v>19</v>
      </c>
      <c r="H262" t="s">
        <v>85</v>
      </c>
      <c r="I262" t="s">
        <v>764</v>
      </c>
      <c r="J262">
        <v>194</v>
      </c>
      <c r="K262" t="s">
        <v>87</v>
      </c>
      <c r="L262" t="s">
        <v>88</v>
      </c>
      <c r="M262" t="s">
        <v>89</v>
      </c>
      <c r="N262">
        <v>2</v>
      </c>
      <c r="O262" s="1">
        <v>44706.485729166663</v>
      </c>
      <c r="P262" s="1">
        <v>44706.511608796296</v>
      </c>
      <c r="Q262">
        <v>1006</v>
      </c>
      <c r="R262">
        <v>1230</v>
      </c>
      <c r="S262" t="b">
        <v>0</v>
      </c>
      <c r="T262" t="s">
        <v>90</v>
      </c>
      <c r="U262" t="b">
        <v>0</v>
      </c>
      <c r="V262" t="s">
        <v>96</v>
      </c>
      <c r="W262" s="1">
        <v>44706.494016203702</v>
      </c>
      <c r="X262">
        <v>444</v>
      </c>
      <c r="Y262">
        <v>165</v>
      </c>
      <c r="Z262">
        <v>0</v>
      </c>
      <c r="AA262">
        <v>165</v>
      </c>
      <c r="AB262">
        <v>0</v>
      </c>
      <c r="AC262">
        <v>3</v>
      </c>
      <c r="AD262">
        <v>29</v>
      </c>
      <c r="AE262">
        <v>0</v>
      </c>
      <c r="AF262">
        <v>0</v>
      </c>
      <c r="AG262">
        <v>0</v>
      </c>
      <c r="AH262" t="s">
        <v>146</v>
      </c>
      <c r="AI262" s="1">
        <v>44706.511608796296</v>
      </c>
      <c r="AJ262">
        <v>786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29</v>
      </c>
      <c r="AQ262">
        <v>0</v>
      </c>
      <c r="AR262">
        <v>0</v>
      </c>
      <c r="AS262">
        <v>0</v>
      </c>
      <c r="AT262" t="s">
        <v>90</v>
      </c>
      <c r="AU262" t="s">
        <v>90</v>
      </c>
      <c r="AV262" t="s">
        <v>90</v>
      </c>
      <c r="AW262" t="s">
        <v>90</v>
      </c>
      <c r="AX262" t="s">
        <v>90</v>
      </c>
      <c r="AY262" t="s">
        <v>90</v>
      </c>
      <c r="AZ262" t="s">
        <v>90</v>
      </c>
      <c r="BA262" t="s">
        <v>90</v>
      </c>
      <c r="BB262" t="s">
        <v>90</v>
      </c>
      <c r="BC262" t="s">
        <v>90</v>
      </c>
      <c r="BD262" t="s">
        <v>90</v>
      </c>
      <c r="BE262" t="s">
        <v>90</v>
      </c>
    </row>
    <row r="263" spans="1:57" hidden="1" x14ac:dyDescent="0.45">
      <c r="A263" t="s">
        <v>765</v>
      </c>
      <c r="B263" t="s">
        <v>82</v>
      </c>
      <c r="C263" t="s">
        <v>410</v>
      </c>
      <c r="D263" t="s">
        <v>84</v>
      </c>
      <c r="E263" s="2" t="str">
        <f>HYPERLINK("capsilon://?command=openfolder&amp;siteaddress=FAM.docvelocity-na8.net&amp;folderid=FX76D6FDB6-63DC-ADC4-0FFE-B4858E0FA3D3","FX22041120")</f>
        <v>FX22041120</v>
      </c>
      <c r="F263" t="s">
        <v>19</v>
      </c>
      <c r="G263" t="s">
        <v>19</v>
      </c>
      <c r="H263" t="s">
        <v>85</v>
      </c>
      <c r="I263" t="s">
        <v>766</v>
      </c>
      <c r="J263">
        <v>0</v>
      </c>
      <c r="K263" t="s">
        <v>87</v>
      </c>
      <c r="L263" t="s">
        <v>88</v>
      </c>
      <c r="M263" t="s">
        <v>89</v>
      </c>
      <c r="N263">
        <v>2</v>
      </c>
      <c r="O263" s="1">
        <v>44706.499097222222</v>
      </c>
      <c r="P263" s="1">
        <v>44706.512824074074</v>
      </c>
      <c r="Q263">
        <v>882</v>
      </c>
      <c r="R263">
        <v>304</v>
      </c>
      <c r="S263" t="b">
        <v>0</v>
      </c>
      <c r="T263" t="s">
        <v>90</v>
      </c>
      <c r="U263" t="b">
        <v>0</v>
      </c>
      <c r="V263" t="s">
        <v>96</v>
      </c>
      <c r="W263" s="1">
        <v>44706.503379629627</v>
      </c>
      <c r="X263">
        <v>199</v>
      </c>
      <c r="Y263">
        <v>52</v>
      </c>
      <c r="Z263">
        <v>0</v>
      </c>
      <c r="AA263">
        <v>52</v>
      </c>
      <c r="AB263">
        <v>0</v>
      </c>
      <c r="AC263">
        <v>27</v>
      </c>
      <c r="AD263">
        <v>-52</v>
      </c>
      <c r="AE263">
        <v>0</v>
      </c>
      <c r="AF263">
        <v>0</v>
      </c>
      <c r="AG263">
        <v>0</v>
      </c>
      <c r="AH263" t="s">
        <v>146</v>
      </c>
      <c r="AI263" s="1">
        <v>44706.512824074074</v>
      </c>
      <c r="AJ263">
        <v>105</v>
      </c>
      <c r="AK263">
        <v>0</v>
      </c>
      <c r="AL263">
        <v>0</v>
      </c>
      <c r="AM263">
        <v>0</v>
      </c>
      <c r="AN263">
        <v>0</v>
      </c>
      <c r="AO263">
        <v>1</v>
      </c>
      <c r="AP263">
        <v>-52</v>
      </c>
      <c r="AQ263">
        <v>0</v>
      </c>
      <c r="AR263">
        <v>0</v>
      </c>
      <c r="AS263">
        <v>0</v>
      </c>
      <c r="AT263" t="s">
        <v>90</v>
      </c>
      <c r="AU263" t="s">
        <v>90</v>
      </c>
      <c r="AV263" t="s">
        <v>90</v>
      </c>
      <c r="AW263" t="s">
        <v>90</v>
      </c>
      <c r="AX263" t="s">
        <v>90</v>
      </c>
      <c r="AY263" t="s">
        <v>90</v>
      </c>
      <c r="AZ263" t="s">
        <v>90</v>
      </c>
      <c r="BA263" t="s">
        <v>90</v>
      </c>
      <c r="BB263" t="s">
        <v>90</v>
      </c>
      <c r="BC263" t="s">
        <v>90</v>
      </c>
      <c r="BD263" t="s">
        <v>90</v>
      </c>
      <c r="BE263" t="s">
        <v>90</v>
      </c>
    </row>
    <row r="264" spans="1:57" hidden="1" x14ac:dyDescent="0.45">
      <c r="A264" t="s">
        <v>767</v>
      </c>
      <c r="B264" t="s">
        <v>82</v>
      </c>
      <c r="C264" t="s">
        <v>410</v>
      </c>
      <c r="D264" t="s">
        <v>84</v>
      </c>
      <c r="E264" s="2" t="str">
        <f>HYPERLINK("capsilon://?command=openfolder&amp;siteaddress=FAM.docvelocity-na8.net&amp;folderid=FX76D6FDB6-63DC-ADC4-0FFE-B4858E0FA3D3","FX22041120")</f>
        <v>FX22041120</v>
      </c>
      <c r="F264" t="s">
        <v>19</v>
      </c>
      <c r="G264" t="s">
        <v>19</v>
      </c>
      <c r="H264" t="s">
        <v>85</v>
      </c>
      <c r="I264" t="s">
        <v>768</v>
      </c>
      <c r="J264">
        <v>0</v>
      </c>
      <c r="K264" t="s">
        <v>87</v>
      </c>
      <c r="L264" t="s">
        <v>88</v>
      </c>
      <c r="M264" t="s">
        <v>89</v>
      </c>
      <c r="N264">
        <v>2</v>
      </c>
      <c r="O264" s="1">
        <v>44706.500081018516</v>
      </c>
      <c r="P264" s="1">
        <v>44706.513854166667</v>
      </c>
      <c r="Q264">
        <v>940</v>
      </c>
      <c r="R264">
        <v>250</v>
      </c>
      <c r="S264" t="b">
        <v>0</v>
      </c>
      <c r="T264" t="s">
        <v>90</v>
      </c>
      <c r="U264" t="b">
        <v>0</v>
      </c>
      <c r="V264" t="s">
        <v>96</v>
      </c>
      <c r="W264" s="1">
        <v>44706.505266203705</v>
      </c>
      <c r="X264">
        <v>162</v>
      </c>
      <c r="Y264">
        <v>52</v>
      </c>
      <c r="Z264">
        <v>0</v>
      </c>
      <c r="AA264">
        <v>52</v>
      </c>
      <c r="AB264">
        <v>0</v>
      </c>
      <c r="AC264">
        <v>26</v>
      </c>
      <c r="AD264">
        <v>-52</v>
      </c>
      <c r="AE264">
        <v>0</v>
      </c>
      <c r="AF264">
        <v>0</v>
      </c>
      <c r="AG264">
        <v>0</v>
      </c>
      <c r="AH264" t="s">
        <v>146</v>
      </c>
      <c r="AI264" s="1">
        <v>44706.513854166667</v>
      </c>
      <c r="AJ264">
        <v>88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-52</v>
      </c>
      <c r="AQ264">
        <v>0</v>
      </c>
      <c r="AR264">
        <v>0</v>
      </c>
      <c r="AS264">
        <v>0</v>
      </c>
      <c r="AT264" t="s">
        <v>90</v>
      </c>
      <c r="AU264" t="s">
        <v>90</v>
      </c>
      <c r="AV264" t="s">
        <v>90</v>
      </c>
      <c r="AW264" t="s">
        <v>90</v>
      </c>
      <c r="AX264" t="s">
        <v>90</v>
      </c>
      <c r="AY264" t="s">
        <v>90</v>
      </c>
      <c r="AZ264" t="s">
        <v>90</v>
      </c>
      <c r="BA264" t="s">
        <v>90</v>
      </c>
      <c r="BB264" t="s">
        <v>90</v>
      </c>
      <c r="BC264" t="s">
        <v>90</v>
      </c>
      <c r="BD264" t="s">
        <v>90</v>
      </c>
      <c r="BE264" t="s">
        <v>90</v>
      </c>
    </row>
    <row r="265" spans="1:57" hidden="1" x14ac:dyDescent="0.45">
      <c r="A265" t="s">
        <v>769</v>
      </c>
      <c r="B265" t="s">
        <v>82</v>
      </c>
      <c r="C265" t="s">
        <v>770</v>
      </c>
      <c r="D265" t="s">
        <v>84</v>
      </c>
      <c r="E265" s="2" t="str">
        <f>HYPERLINK("capsilon://?command=openfolder&amp;siteaddress=FAM.docvelocity-na8.net&amp;folderid=FX36F4234B-4906-10BC-0569-775F925FCFF3","FX22058325")</f>
        <v>FX22058325</v>
      </c>
      <c r="F265" t="s">
        <v>19</v>
      </c>
      <c r="G265" t="s">
        <v>19</v>
      </c>
      <c r="H265" t="s">
        <v>85</v>
      </c>
      <c r="I265" t="s">
        <v>771</v>
      </c>
      <c r="J265">
        <v>365</v>
      </c>
      <c r="K265" t="s">
        <v>87</v>
      </c>
      <c r="L265" t="s">
        <v>88</v>
      </c>
      <c r="M265" t="s">
        <v>89</v>
      </c>
      <c r="N265">
        <v>2</v>
      </c>
      <c r="O265" s="1">
        <v>44706.505462962959</v>
      </c>
      <c r="P265" s="1">
        <v>44706.525289351855</v>
      </c>
      <c r="Q265">
        <v>398</v>
      </c>
      <c r="R265">
        <v>1315</v>
      </c>
      <c r="S265" t="b">
        <v>0</v>
      </c>
      <c r="T265" t="s">
        <v>90</v>
      </c>
      <c r="U265" t="b">
        <v>0</v>
      </c>
      <c r="V265" t="s">
        <v>96</v>
      </c>
      <c r="W265" s="1">
        <v>44706.516331018516</v>
      </c>
      <c r="X265">
        <v>861</v>
      </c>
      <c r="Y265">
        <v>299</v>
      </c>
      <c r="Z265">
        <v>0</v>
      </c>
      <c r="AA265">
        <v>299</v>
      </c>
      <c r="AB265">
        <v>0</v>
      </c>
      <c r="AC265">
        <v>24</v>
      </c>
      <c r="AD265">
        <v>66</v>
      </c>
      <c r="AE265">
        <v>0</v>
      </c>
      <c r="AF265">
        <v>0</v>
      </c>
      <c r="AG265">
        <v>0</v>
      </c>
      <c r="AH265" t="s">
        <v>146</v>
      </c>
      <c r="AI265" s="1">
        <v>44706.525289351855</v>
      </c>
      <c r="AJ265">
        <v>454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66</v>
      </c>
      <c r="AQ265">
        <v>0</v>
      </c>
      <c r="AR265">
        <v>0</v>
      </c>
      <c r="AS265">
        <v>0</v>
      </c>
      <c r="AT265" t="s">
        <v>90</v>
      </c>
      <c r="AU265" t="s">
        <v>90</v>
      </c>
      <c r="AV265" t="s">
        <v>90</v>
      </c>
      <c r="AW265" t="s">
        <v>90</v>
      </c>
      <c r="AX265" t="s">
        <v>90</v>
      </c>
      <c r="AY265" t="s">
        <v>90</v>
      </c>
      <c r="AZ265" t="s">
        <v>90</v>
      </c>
      <c r="BA265" t="s">
        <v>90</v>
      </c>
      <c r="BB265" t="s">
        <v>90</v>
      </c>
      <c r="BC265" t="s">
        <v>90</v>
      </c>
      <c r="BD265" t="s">
        <v>90</v>
      </c>
      <c r="BE265" t="s">
        <v>90</v>
      </c>
    </row>
    <row r="266" spans="1:57" hidden="1" x14ac:dyDescent="0.45">
      <c r="A266" t="s">
        <v>772</v>
      </c>
      <c r="B266" t="s">
        <v>82</v>
      </c>
      <c r="C266" t="s">
        <v>182</v>
      </c>
      <c r="D266" t="s">
        <v>84</v>
      </c>
      <c r="E266" s="2" t="str">
        <f>HYPERLINK("capsilon://?command=openfolder&amp;siteaddress=FAM.docvelocity-na8.net&amp;folderid=FXBD4A5D66-70E3-3E22-9F08-E809CF7ADF31","FX220312942")</f>
        <v>FX220312942</v>
      </c>
      <c r="F266" t="s">
        <v>19</v>
      </c>
      <c r="G266" t="s">
        <v>19</v>
      </c>
      <c r="H266" t="s">
        <v>85</v>
      </c>
      <c r="I266" t="s">
        <v>773</v>
      </c>
      <c r="J266">
        <v>0</v>
      </c>
      <c r="K266" t="s">
        <v>87</v>
      </c>
      <c r="L266" t="s">
        <v>88</v>
      </c>
      <c r="M266" t="s">
        <v>89</v>
      </c>
      <c r="N266">
        <v>2</v>
      </c>
      <c r="O266" s="1">
        <v>44706.56113425926</v>
      </c>
      <c r="P266" s="1">
        <v>44706.588171296295</v>
      </c>
      <c r="Q266">
        <v>2109</v>
      </c>
      <c r="R266">
        <v>227</v>
      </c>
      <c r="S266" t="b">
        <v>0</v>
      </c>
      <c r="T266" t="s">
        <v>90</v>
      </c>
      <c r="U266" t="b">
        <v>0</v>
      </c>
      <c r="V266" t="s">
        <v>159</v>
      </c>
      <c r="W266" s="1">
        <v>44706.563738425924</v>
      </c>
      <c r="X266">
        <v>160</v>
      </c>
      <c r="Y266">
        <v>9</v>
      </c>
      <c r="Z266">
        <v>0</v>
      </c>
      <c r="AA266">
        <v>9</v>
      </c>
      <c r="AB266">
        <v>0</v>
      </c>
      <c r="AC266">
        <v>2</v>
      </c>
      <c r="AD266">
        <v>-9</v>
      </c>
      <c r="AE266">
        <v>0</v>
      </c>
      <c r="AF266">
        <v>0</v>
      </c>
      <c r="AG266">
        <v>0</v>
      </c>
      <c r="AH266" t="s">
        <v>146</v>
      </c>
      <c r="AI266" s="1">
        <v>44706.588171296295</v>
      </c>
      <c r="AJ266">
        <v>58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-9</v>
      </c>
      <c r="AQ266">
        <v>0</v>
      </c>
      <c r="AR266">
        <v>0</v>
      </c>
      <c r="AS266">
        <v>0</v>
      </c>
      <c r="AT266" t="s">
        <v>90</v>
      </c>
      <c r="AU266" t="s">
        <v>90</v>
      </c>
      <c r="AV266" t="s">
        <v>90</v>
      </c>
      <c r="AW266" t="s">
        <v>90</v>
      </c>
      <c r="AX266" t="s">
        <v>90</v>
      </c>
      <c r="AY266" t="s">
        <v>90</v>
      </c>
      <c r="AZ266" t="s">
        <v>90</v>
      </c>
      <c r="BA266" t="s">
        <v>90</v>
      </c>
      <c r="BB266" t="s">
        <v>90</v>
      </c>
      <c r="BC266" t="s">
        <v>90</v>
      </c>
      <c r="BD266" t="s">
        <v>90</v>
      </c>
      <c r="BE266" t="s">
        <v>90</v>
      </c>
    </row>
    <row r="267" spans="1:57" hidden="1" x14ac:dyDescent="0.45">
      <c r="A267" t="s">
        <v>774</v>
      </c>
      <c r="B267" t="s">
        <v>82</v>
      </c>
      <c r="C267" t="s">
        <v>775</v>
      </c>
      <c r="D267" t="s">
        <v>84</v>
      </c>
      <c r="E267" s="2" t="str">
        <f>HYPERLINK("capsilon://?command=openfolder&amp;siteaddress=FAM.docvelocity-na8.net&amp;folderid=FX88A6BD72-2B1C-FEBC-6070-2C0E05D3E50E","FX22058689")</f>
        <v>FX22058689</v>
      </c>
      <c r="F267" t="s">
        <v>19</v>
      </c>
      <c r="G267" t="s">
        <v>19</v>
      </c>
      <c r="H267" t="s">
        <v>85</v>
      </c>
      <c r="I267" t="s">
        <v>776</v>
      </c>
      <c r="J267">
        <v>182</v>
      </c>
      <c r="K267" t="s">
        <v>87</v>
      </c>
      <c r="L267" t="s">
        <v>88</v>
      </c>
      <c r="M267" t="s">
        <v>89</v>
      </c>
      <c r="N267">
        <v>2</v>
      </c>
      <c r="O267" s="1">
        <v>44706.605115740742</v>
      </c>
      <c r="P267" s="1">
        <v>44706.652986111112</v>
      </c>
      <c r="Q267">
        <v>3160</v>
      </c>
      <c r="R267">
        <v>976</v>
      </c>
      <c r="S267" t="b">
        <v>0</v>
      </c>
      <c r="T267" t="s">
        <v>90</v>
      </c>
      <c r="U267" t="b">
        <v>0</v>
      </c>
      <c r="V267" t="s">
        <v>348</v>
      </c>
      <c r="W267" s="1">
        <v>44706.612083333333</v>
      </c>
      <c r="X267">
        <v>293</v>
      </c>
      <c r="Y267">
        <v>158</v>
      </c>
      <c r="Z267">
        <v>0</v>
      </c>
      <c r="AA267">
        <v>158</v>
      </c>
      <c r="AB267">
        <v>0</v>
      </c>
      <c r="AC267">
        <v>4</v>
      </c>
      <c r="AD267">
        <v>24</v>
      </c>
      <c r="AE267">
        <v>0</v>
      </c>
      <c r="AF267">
        <v>0</v>
      </c>
      <c r="AG267">
        <v>0</v>
      </c>
      <c r="AH267" t="s">
        <v>301</v>
      </c>
      <c r="AI267" s="1">
        <v>44706.652986111112</v>
      </c>
      <c r="AJ267">
        <v>667</v>
      </c>
      <c r="AK267">
        <v>5</v>
      </c>
      <c r="AL267">
        <v>0</v>
      </c>
      <c r="AM267">
        <v>5</v>
      </c>
      <c r="AN267">
        <v>0</v>
      </c>
      <c r="AO267">
        <v>4</v>
      </c>
      <c r="AP267">
        <v>19</v>
      </c>
      <c r="AQ267">
        <v>0</v>
      </c>
      <c r="AR267">
        <v>0</v>
      </c>
      <c r="AS267">
        <v>0</v>
      </c>
      <c r="AT267" t="s">
        <v>90</v>
      </c>
      <c r="AU267" t="s">
        <v>90</v>
      </c>
      <c r="AV267" t="s">
        <v>90</v>
      </c>
      <c r="AW267" t="s">
        <v>90</v>
      </c>
      <c r="AX267" t="s">
        <v>90</v>
      </c>
      <c r="AY267" t="s">
        <v>90</v>
      </c>
      <c r="AZ267" t="s">
        <v>90</v>
      </c>
      <c r="BA267" t="s">
        <v>90</v>
      </c>
      <c r="BB267" t="s">
        <v>90</v>
      </c>
      <c r="BC267" t="s">
        <v>90</v>
      </c>
      <c r="BD267" t="s">
        <v>90</v>
      </c>
      <c r="BE267" t="s">
        <v>90</v>
      </c>
    </row>
    <row r="268" spans="1:57" hidden="1" x14ac:dyDescent="0.45">
      <c r="A268" t="s">
        <v>777</v>
      </c>
      <c r="B268" t="s">
        <v>82</v>
      </c>
      <c r="C268" t="s">
        <v>437</v>
      </c>
      <c r="D268" t="s">
        <v>84</v>
      </c>
      <c r="E268" s="2" t="str">
        <f>HYPERLINK("capsilon://?command=openfolder&amp;siteaddress=FAM.docvelocity-na8.net&amp;folderid=FX6B6F8B2C-C7DA-65E0-2A78-E66F55E489AF","FX22055147")</f>
        <v>FX22055147</v>
      </c>
      <c r="F268" t="s">
        <v>19</v>
      </c>
      <c r="G268" t="s">
        <v>19</v>
      </c>
      <c r="H268" t="s">
        <v>85</v>
      </c>
      <c r="I268" t="s">
        <v>778</v>
      </c>
      <c r="J268">
        <v>0</v>
      </c>
      <c r="K268" t="s">
        <v>87</v>
      </c>
      <c r="L268" t="s">
        <v>88</v>
      </c>
      <c r="M268" t="s">
        <v>89</v>
      </c>
      <c r="N268">
        <v>2</v>
      </c>
      <c r="O268" s="1">
        <v>44706.618171296293</v>
      </c>
      <c r="P268" s="1">
        <v>44706.651805555557</v>
      </c>
      <c r="Q268">
        <v>2726</v>
      </c>
      <c r="R268">
        <v>180</v>
      </c>
      <c r="S268" t="b">
        <v>0</v>
      </c>
      <c r="T268" t="s">
        <v>90</v>
      </c>
      <c r="U268" t="b">
        <v>0</v>
      </c>
      <c r="V268" t="s">
        <v>163</v>
      </c>
      <c r="W268" s="1">
        <v>44706.625034722223</v>
      </c>
      <c r="X268">
        <v>160</v>
      </c>
      <c r="Y268">
        <v>5</v>
      </c>
      <c r="Z268">
        <v>0</v>
      </c>
      <c r="AA268">
        <v>5</v>
      </c>
      <c r="AB268">
        <v>52</v>
      </c>
      <c r="AC268">
        <v>2</v>
      </c>
      <c r="AD268">
        <v>-5</v>
      </c>
      <c r="AE268">
        <v>0</v>
      </c>
      <c r="AF268">
        <v>0</v>
      </c>
      <c r="AG268">
        <v>0</v>
      </c>
      <c r="AH268" t="s">
        <v>146</v>
      </c>
      <c r="AI268" s="1">
        <v>44706.651805555557</v>
      </c>
      <c r="AJ268">
        <v>20</v>
      </c>
      <c r="AK268">
        <v>0</v>
      </c>
      <c r="AL268">
        <v>0</v>
      </c>
      <c r="AM268">
        <v>0</v>
      </c>
      <c r="AN268">
        <v>52</v>
      </c>
      <c r="AO268">
        <v>0</v>
      </c>
      <c r="AP268">
        <v>-5</v>
      </c>
      <c r="AQ268">
        <v>0</v>
      </c>
      <c r="AR268">
        <v>0</v>
      </c>
      <c r="AS268">
        <v>0</v>
      </c>
      <c r="AT268" t="s">
        <v>90</v>
      </c>
      <c r="AU268" t="s">
        <v>90</v>
      </c>
      <c r="AV268" t="s">
        <v>90</v>
      </c>
      <c r="AW268" t="s">
        <v>90</v>
      </c>
      <c r="AX268" t="s">
        <v>90</v>
      </c>
      <c r="AY268" t="s">
        <v>90</v>
      </c>
      <c r="AZ268" t="s">
        <v>90</v>
      </c>
      <c r="BA268" t="s">
        <v>90</v>
      </c>
      <c r="BB268" t="s">
        <v>90</v>
      </c>
      <c r="BC268" t="s">
        <v>90</v>
      </c>
      <c r="BD268" t="s">
        <v>90</v>
      </c>
      <c r="BE268" t="s">
        <v>90</v>
      </c>
    </row>
    <row r="269" spans="1:57" hidden="1" x14ac:dyDescent="0.45">
      <c r="A269" t="s">
        <v>779</v>
      </c>
      <c r="B269" t="s">
        <v>82</v>
      </c>
      <c r="C269" t="s">
        <v>780</v>
      </c>
      <c r="D269" t="s">
        <v>84</v>
      </c>
      <c r="E269" s="2" t="str">
        <f>HYPERLINK("capsilon://?command=openfolder&amp;siteaddress=FAM.docvelocity-na8.net&amp;folderid=FX26F878CF-23F2-FF38-5F2A-93CBDE6E901F","FX22057323")</f>
        <v>FX22057323</v>
      </c>
      <c r="F269" t="s">
        <v>19</v>
      </c>
      <c r="G269" t="s">
        <v>19</v>
      </c>
      <c r="H269" t="s">
        <v>85</v>
      </c>
      <c r="I269" t="s">
        <v>781</v>
      </c>
      <c r="J269">
        <v>120</v>
      </c>
      <c r="K269" t="s">
        <v>87</v>
      </c>
      <c r="L269" t="s">
        <v>88</v>
      </c>
      <c r="M269" t="s">
        <v>89</v>
      </c>
      <c r="N269">
        <v>2</v>
      </c>
      <c r="O269" s="1">
        <v>44706.630219907405</v>
      </c>
      <c r="P269" s="1">
        <v>44706.657129629632</v>
      </c>
      <c r="Q269">
        <v>1490</v>
      </c>
      <c r="R269">
        <v>835</v>
      </c>
      <c r="S269" t="b">
        <v>0</v>
      </c>
      <c r="T269" t="s">
        <v>90</v>
      </c>
      <c r="U269" t="b">
        <v>0</v>
      </c>
      <c r="V269" t="s">
        <v>163</v>
      </c>
      <c r="W269" s="1">
        <v>44706.638101851851</v>
      </c>
      <c r="X269">
        <v>388</v>
      </c>
      <c r="Y269">
        <v>96</v>
      </c>
      <c r="Z269">
        <v>0</v>
      </c>
      <c r="AA269">
        <v>96</v>
      </c>
      <c r="AB269">
        <v>0</v>
      </c>
      <c r="AC269">
        <v>6</v>
      </c>
      <c r="AD269">
        <v>24</v>
      </c>
      <c r="AE269">
        <v>0</v>
      </c>
      <c r="AF269">
        <v>0</v>
      </c>
      <c r="AG269">
        <v>0</v>
      </c>
      <c r="AH269" t="s">
        <v>146</v>
      </c>
      <c r="AI269" s="1">
        <v>44706.657129629632</v>
      </c>
      <c r="AJ269">
        <v>437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24</v>
      </c>
      <c r="AQ269">
        <v>0</v>
      </c>
      <c r="AR269">
        <v>0</v>
      </c>
      <c r="AS269">
        <v>0</v>
      </c>
      <c r="AT269" t="s">
        <v>90</v>
      </c>
      <c r="AU269" t="s">
        <v>90</v>
      </c>
      <c r="AV269" t="s">
        <v>90</v>
      </c>
      <c r="AW269" t="s">
        <v>90</v>
      </c>
      <c r="AX269" t="s">
        <v>90</v>
      </c>
      <c r="AY269" t="s">
        <v>90</v>
      </c>
      <c r="AZ269" t="s">
        <v>90</v>
      </c>
      <c r="BA269" t="s">
        <v>90</v>
      </c>
      <c r="BB269" t="s">
        <v>90</v>
      </c>
      <c r="BC269" t="s">
        <v>90</v>
      </c>
      <c r="BD269" t="s">
        <v>90</v>
      </c>
      <c r="BE269" t="s">
        <v>90</v>
      </c>
    </row>
    <row r="270" spans="1:57" hidden="1" x14ac:dyDescent="0.45">
      <c r="A270" t="s">
        <v>782</v>
      </c>
      <c r="B270" t="s">
        <v>82</v>
      </c>
      <c r="C270" t="s">
        <v>783</v>
      </c>
      <c r="D270" t="s">
        <v>84</v>
      </c>
      <c r="E270" s="2" t="str">
        <f>HYPERLINK("capsilon://?command=openfolder&amp;siteaddress=FAM.docvelocity-na8.net&amp;folderid=FX958C4F93-0F34-B839-BE09-0F9EB655163F","FX22057271")</f>
        <v>FX22057271</v>
      </c>
      <c r="F270" t="s">
        <v>19</v>
      </c>
      <c r="G270" t="s">
        <v>19</v>
      </c>
      <c r="H270" t="s">
        <v>85</v>
      </c>
      <c r="I270" t="s">
        <v>784</v>
      </c>
      <c r="J270">
        <v>270</v>
      </c>
      <c r="K270" t="s">
        <v>87</v>
      </c>
      <c r="L270" t="s">
        <v>88</v>
      </c>
      <c r="M270" t="s">
        <v>89</v>
      </c>
      <c r="N270">
        <v>2</v>
      </c>
      <c r="O270" s="1">
        <v>44706.633958333332</v>
      </c>
      <c r="P270" s="1">
        <v>44706.660520833335</v>
      </c>
      <c r="Q270">
        <v>1248</v>
      </c>
      <c r="R270">
        <v>1047</v>
      </c>
      <c r="S270" t="b">
        <v>0</v>
      </c>
      <c r="T270" t="s">
        <v>90</v>
      </c>
      <c r="U270" t="b">
        <v>0</v>
      </c>
      <c r="V270" t="s">
        <v>163</v>
      </c>
      <c r="W270" s="1">
        <v>44706.642708333333</v>
      </c>
      <c r="X270">
        <v>397</v>
      </c>
      <c r="Y270">
        <v>225</v>
      </c>
      <c r="Z270">
        <v>0</v>
      </c>
      <c r="AA270">
        <v>225</v>
      </c>
      <c r="AB270">
        <v>0</v>
      </c>
      <c r="AC270">
        <v>9</v>
      </c>
      <c r="AD270">
        <v>45</v>
      </c>
      <c r="AE270">
        <v>0</v>
      </c>
      <c r="AF270">
        <v>0</v>
      </c>
      <c r="AG270">
        <v>0</v>
      </c>
      <c r="AH270" t="s">
        <v>301</v>
      </c>
      <c r="AI270" s="1">
        <v>44706.660520833335</v>
      </c>
      <c r="AJ270">
        <v>650</v>
      </c>
      <c r="AK270">
        <v>3</v>
      </c>
      <c r="AL270">
        <v>0</v>
      </c>
      <c r="AM270">
        <v>3</v>
      </c>
      <c r="AN270">
        <v>0</v>
      </c>
      <c r="AO270">
        <v>2</v>
      </c>
      <c r="AP270">
        <v>42</v>
      </c>
      <c r="AQ270">
        <v>0</v>
      </c>
      <c r="AR270">
        <v>0</v>
      </c>
      <c r="AS270">
        <v>0</v>
      </c>
      <c r="AT270" t="s">
        <v>90</v>
      </c>
      <c r="AU270" t="s">
        <v>90</v>
      </c>
      <c r="AV270" t="s">
        <v>90</v>
      </c>
      <c r="AW270" t="s">
        <v>90</v>
      </c>
      <c r="AX270" t="s">
        <v>90</v>
      </c>
      <c r="AY270" t="s">
        <v>90</v>
      </c>
      <c r="AZ270" t="s">
        <v>90</v>
      </c>
      <c r="BA270" t="s">
        <v>90</v>
      </c>
      <c r="BB270" t="s">
        <v>90</v>
      </c>
      <c r="BC270" t="s">
        <v>90</v>
      </c>
      <c r="BD270" t="s">
        <v>90</v>
      </c>
      <c r="BE270" t="s">
        <v>90</v>
      </c>
    </row>
    <row r="271" spans="1:57" hidden="1" x14ac:dyDescent="0.45">
      <c r="A271" t="s">
        <v>785</v>
      </c>
      <c r="B271" t="s">
        <v>82</v>
      </c>
      <c r="C271" t="s">
        <v>759</v>
      </c>
      <c r="D271" t="s">
        <v>84</v>
      </c>
      <c r="E271" s="2" t="str">
        <f>HYPERLINK("capsilon://?command=openfolder&amp;siteaddress=FAM.docvelocity-na8.net&amp;folderid=FX244C2AC3-2411-BDED-1134-D46814E298A0","FX22037354")</f>
        <v>FX22037354</v>
      </c>
      <c r="F271" t="s">
        <v>19</v>
      </c>
      <c r="G271" t="s">
        <v>19</v>
      </c>
      <c r="H271" t="s">
        <v>85</v>
      </c>
      <c r="I271" t="s">
        <v>786</v>
      </c>
      <c r="J271">
        <v>0</v>
      </c>
      <c r="K271" t="s">
        <v>87</v>
      </c>
      <c r="L271" t="s">
        <v>88</v>
      </c>
      <c r="M271" t="s">
        <v>89</v>
      </c>
      <c r="N271">
        <v>2</v>
      </c>
      <c r="O271" s="1">
        <v>44706.649502314816</v>
      </c>
      <c r="P271" s="1">
        <v>44706.690162037034</v>
      </c>
      <c r="Q271">
        <v>3340</v>
      </c>
      <c r="R271">
        <v>173</v>
      </c>
      <c r="S271" t="b">
        <v>0</v>
      </c>
      <c r="T271" t="s">
        <v>90</v>
      </c>
      <c r="U271" t="b">
        <v>0</v>
      </c>
      <c r="V271" t="s">
        <v>163</v>
      </c>
      <c r="W271" s="1">
        <v>44706.678194444445</v>
      </c>
      <c r="X271">
        <v>86</v>
      </c>
      <c r="Y271">
        <v>0</v>
      </c>
      <c r="Z271">
        <v>0</v>
      </c>
      <c r="AA271">
        <v>0</v>
      </c>
      <c r="AB271">
        <v>52</v>
      </c>
      <c r="AC271">
        <v>0</v>
      </c>
      <c r="AD271">
        <v>0</v>
      </c>
      <c r="AE271">
        <v>0</v>
      </c>
      <c r="AF271">
        <v>0</v>
      </c>
      <c r="AG271">
        <v>0</v>
      </c>
      <c r="AH271" t="s">
        <v>146</v>
      </c>
      <c r="AI271" s="1">
        <v>44706.690162037034</v>
      </c>
      <c r="AJ271">
        <v>19</v>
      </c>
      <c r="AK271">
        <v>0</v>
      </c>
      <c r="AL271">
        <v>0</v>
      </c>
      <c r="AM271">
        <v>0</v>
      </c>
      <c r="AN271">
        <v>52</v>
      </c>
      <c r="AO271">
        <v>0</v>
      </c>
      <c r="AP271">
        <v>0</v>
      </c>
      <c r="AQ271">
        <v>0</v>
      </c>
      <c r="AR271">
        <v>0</v>
      </c>
      <c r="AS271">
        <v>0</v>
      </c>
      <c r="AT271" t="s">
        <v>90</v>
      </c>
      <c r="AU271" t="s">
        <v>90</v>
      </c>
      <c r="AV271" t="s">
        <v>90</v>
      </c>
      <c r="AW271" t="s">
        <v>90</v>
      </c>
      <c r="AX271" t="s">
        <v>90</v>
      </c>
      <c r="AY271" t="s">
        <v>90</v>
      </c>
      <c r="AZ271" t="s">
        <v>90</v>
      </c>
      <c r="BA271" t="s">
        <v>90</v>
      </c>
      <c r="BB271" t="s">
        <v>90</v>
      </c>
      <c r="BC271" t="s">
        <v>90</v>
      </c>
      <c r="BD271" t="s">
        <v>90</v>
      </c>
      <c r="BE271" t="s">
        <v>90</v>
      </c>
    </row>
    <row r="272" spans="1:57" hidden="1" x14ac:dyDescent="0.45">
      <c r="A272" t="s">
        <v>787</v>
      </c>
      <c r="B272" t="s">
        <v>82</v>
      </c>
      <c r="C272" t="s">
        <v>788</v>
      </c>
      <c r="D272" t="s">
        <v>84</v>
      </c>
      <c r="E272" s="2" t="str">
        <f>HYPERLINK("capsilon://?command=openfolder&amp;siteaddress=FAM.docvelocity-na8.net&amp;folderid=FXAC0C22A8-9E9F-2216-7CD3-5F5ADCA63EEC","FX220111235")</f>
        <v>FX220111235</v>
      </c>
      <c r="F272" t="s">
        <v>19</v>
      </c>
      <c r="G272" t="s">
        <v>19</v>
      </c>
      <c r="H272" t="s">
        <v>85</v>
      </c>
      <c r="I272" t="s">
        <v>789</v>
      </c>
      <c r="J272">
        <v>322</v>
      </c>
      <c r="K272" t="s">
        <v>87</v>
      </c>
      <c r="L272" t="s">
        <v>88</v>
      </c>
      <c r="M272" t="s">
        <v>89</v>
      </c>
      <c r="N272">
        <v>2</v>
      </c>
      <c r="O272" s="1">
        <v>44684.67292824074</v>
      </c>
      <c r="P272" s="1">
        <v>44684.730462962965</v>
      </c>
      <c r="Q272">
        <v>1304</v>
      </c>
      <c r="R272">
        <v>3667</v>
      </c>
      <c r="S272" t="b">
        <v>0</v>
      </c>
      <c r="T272" t="s">
        <v>90</v>
      </c>
      <c r="U272" t="b">
        <v>0</v>
      </c>
      <c r="V272" t="s">
        <v>159</v>
      </c>
      <c r="W272" s="1">
        <v>44684.700868055559</v>
      </c>
      <c r="X272">
        <v>1933</v>
      </c>
      <c r="Y272">
        <v>281</v>
      </c>
      <c r="Z272">
        <v>0</v>
      </c>
      <c r="AA272">
        <v>281</v>
      </c>
      <c r="AB272">
        <v>0</v>
      </c>
      <c r="AC272">
        <v>43</v>
      </c>
      <c r="AD272">
        <v>41</v>
      </c>
      <c r="AE272">
        <v>0</v>
      </c>
      <c r="AF272">
        <v>0</v>
      </c>
      <c r="AG272">
        <v>0</v>
      </c>
      <c r="AH272" t="s">
        <v>92</v>
      </c>
      <c r="AI272" s="1">
        <v>44684.730462962965</v>
      </c>
      <c r="AJ272">
        <v>96</v>
      </c>
      <c r="AK272">
        <v>4</v>
      </c>
      <c r="AL272">
        <v>0</v>
      </c>
      <c r="AM272">
        <v>4</v>
      </c>
      <c r="AN272">
        <v>21</v>
      </c>
      <c r="AO272">
        <v>0</v>
      </c>
      <c r="AP272">
        <v>37</v>
      </c>
      <c r="AQ272">
        <v>0</v>
      </c>
      <c r="AR272">
        <v>0</v>
      </c>
      <c r="AS272">
        <v>0</v>
      </c>
      <c r="AT272" t="s">
        <v>90</v>
      </c>
      <c r="AU272" t="s">
        <v>90</v>
      </c>
      <c r="AV272" t="s">
        <v>90</v>
      </c>
      <c r="AW272" t="s">
        <v>90</v>
      </c>
      <c r="AX272" t="s">
        <v>90</v>
      </c>
      <c r="AY272" t="s">
        <v>90</v>
      </c>
      <c r="AZ272" t="s">
        <v>90</v>
      </c>
      <c r="BA272" t="s">
        <v>90</v>
      </c>
      <c r="BB272" t="s">
        <v>90</v>
      </c>
      <c r="BC272" t="s">
        <v>90</v>
      </c>
      <c r="BD272" t="s">
        <v>90</v>
      </c>
      <c r="BE272" t="s">
        <v>90</v>
      </c>
    </row>
    <row r="273" spans="1:57" hidden="1" x14ac:dyDescent="0.45">
      <c r="A273" t="s">
        <v>790</v>
      </c>
      <c r="B273" t="s">
        <v>82</v>
      </c>
      <c r="C273" t="s">
        <v>658</v>
      </c>
      <c r="D273" t="s">
        <v>84</v>
      </c>
      <c r="E273" s="2" t="str">
        <f>HYPERLINK("capsilon://?command=openfolder&amp;siteaddress=FAM.docvelocity-na8.net&amp;folderid=FX64931098-5D70-379D-1627-08E46757A4E4","FX22048507")</f>
        <v>FX22048507</v>
      </c>
      <c r="F273" t="s">
        <v>19</v>
      </c>
      <c r="G273" t="s">
        <v>19</v>
      </c>
      <c r="H273" t="s">
        <v>85</v>
      </c>
      <c r="I273" t="s">
        <v>791</v>
      </c>
      <c r="J273">
        <v>0</v>
      </c>
      <c r="K273" t="s">
        <v>87</v>
      </c>
      <c r="L273" t="s">
        <v>88</v>
      </c>
      <c r="M273" t="s">
        <v>89</v>
      </c>
      <c r="N273">
        <v>2</v>
      </c>
      <c r="O273" s="1">
        <v>44707.286828703705</v>
      </c>
      <c r="P273" s="1">
        <v>44707.311203703706</v>
      </c>
      <c r="Q273">
        <v>1970</v>
      </c>
      <c r="R273">
        <v>136</v>
      </c>
      <c r="S273" t="b">
        <v>0</v>
      </c>
      <c r="T273" t="s">
        <v>90</v>
      </c>
      <c r="U273" t="b">
        <v>0</v>
      </c>
      <c r="V273" t="s">
        <v>100</v>
      </c>
      <c r="W273" s="1">
        <v>44707.291296296295</v>
      </c>
      <c r="X273">
        <v>55</v>
      </c>
      <c r="Y273">
        <v>0</v>
      </c>
      <c r="Z273">
        <v>0</v>
      </c>
      <c r="AA273">
        <v>0</v>
      </c>
      <c r="AB273">
        <v>9</v>
      </c>
      <c r="AC273">
        <v>0</v>
      </c>
      <c r="AD273">
        <v>0</v>
      </c>
      <c r="AE273">
        <v>0</v>
      </c>
      <c r="AF273">
        <v>0</v>
      </c>
      <c r="AG273">
        <v>0</v>
      </c>
      <c r="AH273" t="s">
        <v>120</v>
      </c>
      <c r="AI273" s="1">
        <v>44707.311203703706</v>
      </c>
      <c r="AJ273">
        <v>38</v>
      </c>
      <c r="AK273">
        <v>0</v>
      </c>
      <c r="AL273">
        <v>0</v>
      </c>
      <c r="AM273">
        <v>0</v>
      </c>
      <c r="AN273">
        <v>9</v>
      </c>
      <c r="AO273">
        <v>0</v>
      </c>
      <c r="AP273">
        <v>0</v>
      </c>
      <c r="AQ273">
        <v>0</v>
      </c>
      <c r="AR273">
        <v>0</v>
      </c>
      <c r="AS273">
        <v>0</v>
      </c>
      <c r="AT273" t="s">
        <v>90</v>
      </c>
      <c r="AU273" t="s">
        <v>90</v>
      </c>
      <c r="AV273" t="s">
        <v>90</v>
      </c>
      <c r="AW273" t="s">
        <v>90</v>
      </c>
      <c r="AX273" t="s">
        <v>90</v>
      </c>
      <c r="AY273" t="s">
        <v>90</v>
      </c>
      <c r="AZ273" t="s">
        <v>90</v>
      </c>
      <c r="BA273" t="s">
        <v>90</v>
      </c>
      <c r="BB273" t="s">
        <v>90</v>
      </c>
      <c r="BC273" t="s">
        <v>90</v>
      </c>
      <c r="BD273" t="s">
        <v>90</v>
      </c>
      <c r="BE273" t="s">
        <v>90</v>
      </c>
    </row>
    <row r="274" spans="1:57" hidden="1" x14ac:dyDescent="0.45">
      <c r="A274" t="s">
        <v>792</v>
      </c>
      <c r="B274" t="s">
        <v>82</v>
      </c>
      <c r="C274" t="s">
        <v>658</v>
      </c>
      <c r="D274" t="s">
        <v>84</v>
      </c>
      <c r="E274" s="2" t="str">
        <f>HYPERLINK("capsilon://?command=openfolder&amp;siteaddress=FAM.docvelocity-na8.net&amp;folderid=FX64931098-5D70-379D-1627-08E46757A4E4","FX22048507")</f>
        <v>FX22048507</v>
      </c>
      <c r="F274" t="s">
        <v>19</v>
      </c>
      <c r="G274" t="s">
        <v>19</v>
      </c>
      <c r="H274" t="s">
        <v>85</v>
      </c>
      <c r="I274" t="s">
        <v>793</v>
      </c>
      <c r="J274">
        <v>0</v>
      </c>
      <c r="K274" t="s">
        <v>87</v>
      </c>
      <c r="L274" t="s">
        <v>88</v>
      </c>
      <c r="M274" t="s">
        <v>89</v>
      </c>
      <c r="N274">
        <v>2</v>
      </c>
      <c r="O274" s="1">
        <v>44707.299490740741</v>
      </c>
      <c r="P274" s="1">
        <v>44707.311805555553</v>
      </c>
      <c r="Q274">
        <v>586</v>
      </c>
      <c r="R274">
        <v>478</v>
      </c>
      <c r="S274" t="b">
        <v>0</v>
      </c>
      <c r="T274" t="s">
        <v>90</v>
      </c>
      <c r="U274" t="b">
        <v>0</v>
      </c>
      <c r="V274" t="s">
        <v>150</v>
      </c>
      <c r="W274" s="1">
        <v>44707.304490740738</v>
      </c>
      <c r="X274">
        <v>427</v>
      </c>
      <c r="Y274">
        <v>9</v>
      </c>
      <c r="Z274">
        <v>0</v>
      </c>
      <c r="AA274">
        <v>9</v>
      </c>
      <c r="AB274">
        <v>0</v>
      </c>
      <c r="AC274">
        <v>0</v>
      </c>
      <c r="AD274">
        <v>-9</v>
      </c>
      <c r="AE274">
        <v>0</v>
      </c>
      <c r="AF274">
        <v>0</v>
      </c>
      <c r="AG274">
        <v>0</v>
      </c>
      <c r="AH274" t="s">
        <v>120</v>
      </c>
      <c r="AI274" s="1">
        <v>44707.311805555553</v>
      </c>
      <c r="AJ274">
        <v>51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-9</v>
      </c>
      <c r="AQ274">
        <v>0</v>
      </c>
      <c r="AR274">
        <v>0</v>
      </c>
      <c r="AS274">
        <v>0</v>
      </c>
      <c r="AT274" t="s">
        <v>90</v>
      </c>
      <c r="AU274" t="s">
        <v>90</v>
      </c>
      <c r="AV274" t="s">
        <v>90</v>
      </c>
      <c r="AW274" t="s">
        <v>90</v>
      </c>
      <c r="AX274" t="s">
        <v>90</v>
      </c>
      <c r="AY274" t="s">
        <v>90</v>
      </c>
      <c r="AZ274" t="s">
        <v>90</v>
      </c>
      <c r="BA274" t="s">
        <v>90</v>
      </c>
      <c r="BB274" t="s">
        <v>90</v>
      </c>
      <c r="BC274" t="s">
        <v>90</v>
      </c>
      <c r="BD274" t="s">
        <v>90</v>
      </c>
      <c r="BE274" t="s">
        <v>90</v>
      </c>
    </row>
    <row r="275" spans="1:57" hidden="1" x14ac:dyDescent="0.45">
      <c r="A275" t="s">
        <v>794</v>
      </c>
      <c r="B275" t="s">
        <v>82</v>
      </c>
      <c r="C275" t="s">
        <v>543</v>
      </c>
      <c r="D275" t="s">
        <v>84</v>
      </c>
      <c r="E275" s="2" t="str">
        <f>HYPERLINK("capsilon://?command=openfolder&amp;siteaddress=FAM.docvelocity-na8.net&amp;folderid=FX9B80B94C-0C8F-04D8-6257-23B049FF83DA","FX22054603")</f>
        <v>FX22054603</v>
      </c>
      <c r="F275" t="s">
        <v>19</v>
      </c>
      <c r="G275" t="s">
        <v>19</v>
      </c>
      <c r="H275" t="s">
        <v>85</v>
      </c>
      <c r="I275" t="s">
        <v>795</v>
      </c>
      <c r="J275">
        <v>0</v>
      </c>
      <c r="K275" t="s">
        <v>87</v>
      </c>
      <c r="L275" t="s">
        <v>88</v>
      </c>
      <c r="M275" t="s">
        <v>89</v>
      </c>
      <c r="N275">
        <v>2</v>
      </c>
      <c r="O275" s="1">
        <v>44707.377222222225</v>
      </c>
      <c r="P275" s="1">
        <v>44707.378611111111</v>
      </c>
      <c r="Q275">
        <v>16</v>
      </c>
      <c r="R275">
        <v>104</v>
      </c>
      <c r="S275" t="b">
        <v>0</v>
      </c>
      <c r="T275" t="s">
        <v>90</v>
      </c>
      <c r="U275" t="b">
        <v>0</v>
      </c>
      <c r="V275" t="s">
        <v>100</v>
      </c>
      <c r="W275" s="1">
        <v>44707.378055555557</v>
      </c>
      <c r="X275">
        <v>44</v>
      </c>
      <c r="Y275">
        <v>0</v>
      </c>
      <c r="Z275">
        <v>0</v>
      </c>
      <c r="AA275">
        <v>0</v>
      </c>
      <c r="AB275">
        <v>52</v>
      </c>
      <c r="AC275">
        <v>0</v>
      </c>
      <c r="AD275">
        <v>0</v>
      </c>
      <c r="AE275">
        <v>0</v>
      </c>
      <c r="AF275">
        <v>0</v>
      </c>
      <c r="AG275">
        <v>0</v>
      </c>
      <c r="AH275" t="s">
        <v>120</v>
      </c>
      <c r="AI275" s="1">
        <v>44707.378611111111</v>
      </c>
      <c r="AJ275">
        <v>44</v>
      </c>
      <c r="AK275">
        <v>0</v>
      </c>
      <c r="AL275">
        <v>0</v>
      </c>
      <c r="AM275">
        <v>0</v>
      </c>
      <c r="AN275">
        <v>52</v>
      </c>
      <c r="AO275">
        <v>0</v>
      </c>
      <c r="AP275">
        <v>0</v>
      </c>
      <c r="AQ275">
        <v>0</v>
      </c>
      <c r="AR275">
        <v>0</v>
      </c>
      <c r="AS275">
        <v>0</v>
      </c>
      <c r="AT275" t="s">
        <v>90</v>
      </c>
      <c r="AU275" t="s">
        <v>90</v>
      </c>
      <c r="AV275" t="s">
        <v>90</v>
      </c>
      <c r="AW275" t="s">
        <v>90</v>
      </c>
      <c r="AX275" t="s">
        <v>90</v>
      </c>
      <c r="AY275" t="s">
        <v>90</v>
      </c>
      <c r="AZ275" t="s">
        <v>90</v>
      </c>
      <c r="BA275" t="s">
        <v>90</v>
      </c>
      <c r="BB275" t="s">
        <v>90</v>
      </c>
      <c r="BC275" t="s">
        <v>90</v>
      </c>
      <c r="BD275" t="s">
        <v>90</v>
      </c>
      <c r="BE275" t="s">
        <v>90</v>
      </c>
    </row>
    <row r="276" spans="1:57" hidden="1" x14ac:dyDescent="0.45">
      <c r="A276" t="s">
        <v>796</v>
      </c>
      <c r="B276" t="s">
        <v>82</v>
      </c>
      <c r="C276" t="s">
        <v>797</v>
      </c>
      <c r="D276" t="s">
        <v>84</v>
      </c>
      <c r="E276" s="2" t="str">
        <f>HYPERLINK("capsilon://?command=openfolder&amp;siteaddress=FAM.docvelocity-na8.net&amp;folderid=FX5FF9DC65-B9D4-4424-A859-16B495EA5EAA","FX22033119")</f>
        <v>FX22033119</v>
      </c>
      <c r="F276" t="s">
        <v>19</v>
      </c>
      <c r="G276" t="s">
        <v>19</v>
      </c>
      <c r="H276" t="s">
        <v>85</v>
      </c>
      <c r="I276" t="s">
        <v>798</v>
      </c>
      <c r="J276">
        <v>641</v>
      </c>
      <c r="K276" t="s">
        <v>87</v>
      </c>
      <c r="L276" t="s">
        <v>88</v>
      </c>
      <c r="M276" t="s">
        <v>89</v>
      </c>
      <c r="N276">
        <v>1</v>
      </c>
      <c r="O276" s="1">
        <v>44707.378784722219</v>
      </c>
      <c r="P276" s="1">
        <v>44707.386458333334</v>
      </c>
      <c r="Q276">
        <v>4</v>
      </c>
      <c r="R276">
        <v>659</v>
      </c>
      <c r="S276" t="b">
        <v>0</v>
      </c>
      <c r="T276" t="s">
        <v>90</v>
      </c>
      <c r="U276" t="b">
        <v>0</v>
      </c>
      <c r="V276" t="s">
        <v>100</v>
      </c>
      <c r="W276" s="1">
        <v>44707.386458333334</v>
      </c>
      <c r="X276">
        <v>659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641</v>
      </c>
      <c r="AE276">
        <v>549</v>
      </c>
      <c r="AF276">
        <v>0</v>
      </c>
      <c r="AG276">
        <v>17</v>
      </c>
      <c r="AH276" t="s">
        <v>90</v>
      </c>
      <c r="AI276" t="s">
        <v>90</v>
      </c>
      <c r="AJ276" t="s">
        <v>90</v>
      </c>
      <c r="AK276" t="s">
        <v>90</v>
      </c>
      <c r="AL276" t="s">
        <v>90</v>
      </c>
      <c r="AM276" t="s">
        <v>90</v>
      </c>
      <c r="AN276" t="s">
        <v>90</v>
      </c>
      <c r="AO276" t="s">
        <v>90</v>
      </c>
      <c r="AP276" t="s">
        <v>90</v>
      </c>
      <c r="AQ276" t="s">
        <v>90</v>
      </c>
      <c r="AR276" t="s">
        <v>90</v>
      </c>
      <c r="AS276" t="s">
        <v>90</v>
      </c>
      <c r="AT276" t="s">
        <v>90</v>
      </c>
      <c r="AU276" t="s">
        <v>90</v>
      </c>
      <c r="AV276" t="s">
        <v>90</v>
      </c>
      <c r="AW276" t="s">
        <v>90</v>
      </c>
      <c r="AX276" t="s">
        <v>90</v>
      </c>
      <c r="AY276" t="s">
        <v>90</v>
      </c>
      <c r="AZ276" t="s">
        <v>90</v>
      </c>
      <c r="BA276" t="s">
        <v>90</v>
      </c>
      <c r="BB276" t="s">
        <v>90</v>
      </c>
      <c r="BC276" t="s">
        <v>90</v>
      </c>
      <c r="BD276" t="s">
        <v>90</v>
      </c>
      <c r="BE276" t="s">
        <v>90</v>
      </c>
    </row>
    <row r="277" spans="1:57" hidden="1" x14ac:dyDescent="0.45">
      <c r="A277" t="s">
        <v>799</v>
      </c>
      <c r="B277" t="s">
        <v>82</v>
      </c>
      <c r="C277" t="s">
        <v>797</v>
      </c>
      <c r="D277" t="s">
        <v>84</v>
      </c>
      <c r="E277" s="2" t="str">
        <f>HYPERLINK("capsilon://?command=openfolder&amp;siteaddress=FAM.docvelocity-na8.net&amp;folderid=FX5FF9DC65-B9D4-4424-A859-16B495EA5EAA","FX22033119")</f>
        <v>FX22033119</v>
      </c>
      <c r="F277" t="s">
        <v>19</v>
      </c>
      <c r="G277" t="s">
        <v>19</v>
      </c>
      <c r="H277" t="s">
        <v>85</v>
      </c>
      <c r="I277" t="s">
        <v>798</v>
      </c>
      <c r="J277">
        <v>669</v>
      </c>
      <c r="K277" t="s">
        <v>87</v>
      </c>
      <c r="L277" t="s">
        <v>88</v>
      </c>
      <c r="M277" t="s">
        <v>89</v>
      </c>
      <c r="N277">
        <v>2</v>
      </c>
      <c r="O277" s="1">
        <v>44707.387673611112</v>
      </c>
      <c r="P277" s="1">
        <v>44707.45453703704</v>
      </c>
      <c r="Q277">
        <v>1460</v>
      </c>
      <c r="R277">
        <v>4317</v>
      </c>
      <c r="S277" t="b">
        <v>0</v>
      </c>
      <c r="T277" t="s">
        <v>90</v>
      </c>
      <c r="U277" t="b">
        <v>1</v>
      </c>
      <c r="V277" t="s">
        <v>100</v>
      </c>
      <c r="W277" s="1">
        <v>44707.421041666668</v>
      </c>
      <c r="X277">
        <v>2879</v>
      </c>
      <c r="Y277">
        <v>463</v>
      </c>
      <c r="Z277">
        <v>0</v>
      </c>
      <c r="AA277">
        <v>463</v>
      </c>
      <c r="AB277">
        <v>73</v>
      </c>
      <c r="AC277">
        <v>76</v>
      </c>
      <c r="AD277">
        <v>206</v>
      </c>
      <c r="AE277">
        <v>0</v>
      </c>
      <c r="AF277">
        <v>0</v>
      </c>
      <c r="AG277">
        <v>0</v>
      </c>
      <c r="AH277" t="s">
        <v>120</v>
      </c>
      <c r="AI277" s="1">
        <v>44707.45453703704</v>
      </c>
      <c r="AJ277">
        <v>1025</v>
      </c>
      <c r="AK277">
        <v>3</v>
      </c>
      <c r="AL277">
        <v>0</v>
      </c>
      <c r="AM277">
        <v>3</v>
      </c>
      <c r="AN277">
        <v>54</v>
      </c>
      <c r="AO277">
        <v>4</v>
      </c>
      <c r="AP277">
        <v>203</v>
      </c>
      <c r="AQ277">
        <v>0</v>
      </c>
      <c r="AR277">
        <v>0</v>
      </c>
      <c r="AS277">
        <v>0</v>
      </c>
      <c r="AT277" t="s">
        <v>90</v>
      </c>
      <c r="AU277" t="s">
        <v>90</v>
      </c>
      <c r="AV277" t="s">
        <v>90</v>
      </c>
      <c r="AW277" t="s">
        <v>90</v>
      </c>
      <c r="AX277" t="s">
        <v>90</v>
      </c>
      <c r="AY277" t="s">
        <v>90</v>
      </c>
      <c r="AZ277" t="s">
        <v>90</v>
      </c>
      <c r="BA277" t="s">
        <v>90</v>
      </c>
      <c r="BB277" t="s">
        <v>90</v>
      </c>
      <c r="BC277" t="s">
        <v>90</v>
      </c>
      <c r="BD277" t="s">
        <v>90</v>
      </c>
      <c r="BE277" t="s">
        <v>90</v>
      </c>
    </row>
    <row r="278" spans="1:57" hidden="1" x14ac:dyDescent="0.45">
      <c r="A278" t="s">
        <v>800</v>
      </c>
      <c r="B278" t="s">
        <v>82</v>
      </c>
      <c r="C278" t="s">
        <v>647</v>
      </c>
      <c r="D278" t="s">
        <v>84</v>
      </c>
      <c r="E278" s="2" t="str">
        <f>HYPERLINK("capsilon://?command=openfolder&amp;siteaddress=FAM.docvelocity-na8.net&amp;folderid=FX87F20EF5-0DC2-F71B-20DA-4C3134307B02","FX22056644")</f>
        <v>FX22056644</v>
      </c>
      <c r="F278" t="s">
        <v>19</v>
      </c>
      <c r="G278" t="s">
        <v>19</v>
      </c>
      <c r="H278" t="s">
        <v>85</v>
      </c>
      <c r="I278" t="s">
        <v>801</v>
      </c>
      <c r="J278">
        <v>0</v>
      </c>
      <c r="K278" t="s">
        <v>87</v>
      </c>
      <c r="L278" t="s">
        <v>88</v>
      </c>
      <c r="M278" t="s">
        <v>89</v>
      </c>
      <c r="N278">
        <v>2</v>
      </c>
      <c r="O278" s="1">
        <v>44707.391157407408</v>
      </c>
      <c r="P278" s="1">
        <v>44707.396435185183</v>
      </c>
      <c r="Q278">
        <v>101</v>
      </c>
      <c r="R278">
        <v>355</v>
      </c>
      <c r="S278" t="b">
        <v>0</v>
      </c>
      <c r="T278" t="s">
        <v>90</v>
      </c>
      <c r="U278" t="b">
        <v>0</v>
      </c>
      <c r="V278" t="s">
        <v>150</v>
      </c>
      <c r="W278" s="1">
        <v>44707.392997685187</v>
      </c>
      <c r="X278">
        <v>155</v>
      </c>
      <c r="Y278">
        <v>9</v>
      </c>
      <c r="Z278">
        <v>0</v>
      </c>
      <c r="AA278">
        <v>9</v>
      </c>
      <c r="AB278">
        <v>0</v>
      </c>
      <c r="AC278">
        <v>3</v>
      </c>
      <c r="AD278">
        <v>-9</v>
      </c>
      <c r="AE278">
        <v>0</v>
      </c>
      <c r="AF278">
        <v>0</v>
      </c>
      <c r="AG278">
        <v>0</v>
      </c>
      <c r="AH278" t="s">
        <v>120</v>
      </c>
      <c r="AI278" s="1">
        <v>44707.396435185183</v>
      </c>
      <c r="AJ278">
        <v>200</v>
      </c>
      <c r="AK278">
        <v>1</v>
      </c>
      <c r="AL278">
        <v>0</v>
      </c>
      <c r="AM278">
        <v>1</v>
      </c>
      <c r="AN278">
        <v>0</v>
      </c>
      <c r="AO278">
        <v>1</v>
      </c>
      <c r="AP278">
        <v>-10</v>
      </c>
      <c r="AQ278">
        <v>0</v>
      </c>
      <c r="AR278">
        <v>0</v>
      </c>
      <c r="AS278">
        <v>0</v>
      </c>
      <c r="AT278" t="s">
        <v>90</v>
      </c>
      <c r="AU278" t="s">
        <v>90</v>
      </c>
      <c r="AV278" t="s">
        <v>90</v>
      </c>
      <c r="AW278" t="s">
        <v>90</v>
      </c>
      <c r="AX278" t="s">
        <v>90</v>
      </c>
      <c r="AY278" t="s">
        <v>90</v>
      </c>
      <c r="AZ278" t="s">
        <v>90</v>
      </c>
      <c r="BA278" t="s">
        <v>90</v>
      </c>
      <c r="BB278" t="s">
        <v>90</v>
      </c>
      <c r="BC278" t="s">
        <v>90</v>
      </c>
      <c r="BD278" t="s">
        <v>90</v>
      </c>
      <c r="BE278" t="s">
        <v>90</v>
      </c>
    </row>
    <row r="279" spans="1:57" hidden="1" x14ac:dyDescent="0.45">
      <c r="A279" t="s">
        <v>802</v>
      </c>
      <c r="B279" t="s">
        <v>82</v>
      </c>
      <c r="C279" t="s">
        <v>574</v>
      </c>
      <c r="D279" t="s">
        <v>84</v>
      </c>
      <c r="E279" s="2" t="str">
        <f>HYPERLINK("capsilon://?command=openfolder&amp;siteaddress=FAM.docvelocity-na8.net&amp;folderid=FXE4087498-844B-A940-E2DC-11DD0C160AC7","FX22055898")</f>
        <v>FX22055898</v>
      </c>
      <c r="F279" t="s">
        <v>19</v>
      </c>
      <c r="G279" t="s">
        <v>19</v>
      </c>
      <c r="H279" t="s">
        <v>85</v>
      </c>
      <c r="I279" t="s">
        <v>803</v>
      </c>
      <c r="J279">
        <v>0</v>
      </c>
      <c r="K279" t="s">
        <v>87</v>
      </c>
      <c r="L279" t="s">
        <v>88</v>
      </c>
      <c r="M279" t="s">
        <v>89</v>
      </c>
      <c r="N279">
        <v>2</v>
      </c>
      <c r="O279" s="1">
        <v>44707.404004629629</v>
      </c>
      <c r="P279" s="1">
        <v>44707.421851851854</v>
      </c>
      <c r="Q279">
        <v>1450</v>
      </c>
      <c r="R279">
        <v>92</v>
      </c>
      <c r="S279" t="b">
        <v>0</v>
      </c>
      <c r="T279" t="s">
        <v>90</v>
      </c>
      <c r="U279" t="b">
        <v>0</v>
      </c>
      <c r="V279" t="s">
        <v>100</v>
      </c>
      <c r="W279" s="1">
        <v>44707.421655092592</v>
      </c>
      <c r="X279">
        <v>53</v>
      </c>
      <c r="Y279">
        <v>0</v>
      </c>
      <c r="Z279">
        <v>0</v>
      </c>
      <c r="AA279">
        <v>0</v>
      </c>
      <c r="AB279">
        <v>52</v>
      </c>
      <c r="AC279">
        <v>0</v>
      </c>
      <c r="AD279">
        <v>0</v>
      </c>
      <c r="AE279">
        <v>0</v>
      </c>
      <c r="AF279">
        <v>0</v>
      </c>
      <c r="AG279">
        <v>0</v>
      </c>
      <c r="AH279" t="s">
        <v>120</v>
      </c>
      <c r="AI279" s="1">
        <v>44707.421851851854</v>
      </c>
      <c r="AJ279">
        <v>13</v>
      </c>
      <c r="AK279">
        <v>0</v>
      </c>
      <c r="AL279">
        <v>0</v>
      </c>
      <c r="AM279">
        <v>0</v>
      </c>
      <c r="AN279">
        <v>52</v>
      </c>
      <c r="AO279">
        <v>0</v>
      </c>
      <c r="AP279">
        <v>0</v>
      </c>
      <c r="AQ279">
        <v>0</v>
      </c>
      <c r="AR279">
        <v>0</v>
      </c>
      <c r="AS279">
        <v>0</v>
      </c>
      <c r="AT279" t="s">
        <v>90</v>
      </c>
      <c r="AU279" t="s">
        <v>90</v>
      </c>
      <c r="AV279" t="s">
        <v>90</v>
      </c>
      <c r="AW279" t="s">
        <v>90</v>
      </c>
      <c r="AX279" t="s">
        <v>90</v>
      </c>
      <c r="AY279" t="s">
        <v>90</v>
      </c>
      <c r="AZ279" t="s">
        <v>90</v>
      </c>
      <c r="BA279" t="s">
        <v>90</v>
      </c>
      <c r="BB279" t="s">
        <v>90</v>
      </c>
      <c r="BC279" t="s">
        <v>90</v>
      </c>
      <c r="BD279" t="s">
        <v>90</v>
      </c>
      <c r="BE279" t="s">
        <v>90</v>
      </c>
    </row>
    <row r="280" spans="1:57" hidden="1" x14ac:dyDescent="0.45">
      <c r="A280" t="s">
        <v>804</v>
      </c>
      <c r="B280" t="s">
        <v>82</v>
      </c>
      <c r="C280" t="s">
        <v>668</v>
      </c>
      <c r="D280" t="s">
        <v>84</v>
      </c>
      <c r="E280" s="2" t="str">
        <f>HYPERLINK("capsilon://?command=openfolder&amp;siteaddress=FAM.docvelocity-na8.net&amp;folderid=FX0EF28DBE-47A7-7B98-6784-DCB9E71086FB","FX22056756")</f>
        <v>FX22056756</v>
      </c>
      <c r="F280" t="s">
        <v>19</v>
      </c>
      <c r="G280" t="s">
        <v>19</v>
      </c>
      <c r="H280" t="s">
        <v>85</v>
      </c>
      <c r="I280" t="s">
        <v>805</v>
      </c>
      <c r="J280">
        <v>0</v>
      </c>
      <c r="K280" t="s">
        <v>87</v>
      </c>
      <c r="L280" t="s">
        <v>88</v>
      </c>
      <c r="M280" t="s">
        <v>89</v>
      </c>
      <c r="N280">
        <v>2</v>
      </c>
      <c r="O280" s="1">
        <v>44707.409317129626</v>
      </c>
      <c r="P280" s="1">
        <v>44707.412881944445</v>
      </c>
      <c r="Q280">
        <v>116</v>
      </c>
      <c r="R280">
        <v>192</v>
      </c>
      <c r="S280" t="b">
        <v>0</v>
      </c>
      <c r="T280" t="s">
        <v>90</v>
      </c>
      <c r="U280" t="b">
        <v>0</v>
      </c>
      <c r="V280" t="s">
        <v>150</v>
      </c>
      <c r="W280" s="1">
        <v>44707.410798611112</v>
      </c>
      <c r="X280">
        <v>122</v>
      </c>
      <c r="Y280">
        <v>9</v>
      </c>
      <c r="Z280">
        <v>0</v>
      </c>
      <c r="AA280">
        <v>9</v>
      </c>
      <c r="AB280">
        <v>0</v>
      </c>
      <c r="AC280">
        <v>2</v>
      </c>
      <c r="AD280">
        <v>-9</v>
      </c>
      <c r="AE280">
        <v>0</v>
      </c>
      <c r="AF280">
        <v>0</v>
      </c>
      <c r="AG280">
        <v>0</v>
      </c>
      <c r="AH280" t="s">
        <v>120</v>
      </c>
      <c r="AI280" s="1">
        <v>44707.412881944445</v>
      </c>
      <c r="AJ280">
        <v>70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-9</v>
      </c>
      <c r="AQ280">
        <v>0</v>
      </c>
      <c r="AR280">
        <v>0</v>
      </c>
      <c r="AS280">
        <v>0</v>
      </c>
      <c r="AT280" t="s">
        <v>90</v>
      </c>
      <c r="AU280" t="s">
        <v>90</v>
      </c>
      <c r="AV280" t="s">
        <v>90</v>
      </c>
      <c r="AW280" t="s">
        <v>90</v>
      </c>
      <c r="AX280" t="s">
        <v>90</v>
      </c>
      <c r="AY280" t="s">
        <v>90</v>
      </c>
      <c r="AZ280" t="s">
        <v>90</v>
      </c>
      <c r="BA280" t="s">
        <v>90</v>
      </c>
      <c r="BB280" t="s">
        <v>90</v>
      </c>
      <c r="BC280" t="s">
        <v>90</v>
      </c>
      <c r="BD280" t="s">
        <v>90</v>
      </c>
      <c r="BE280" t="s">
        <v>90</v>
      </c>
    </row>
    <row r="281" spans="1:57" hidden="1" x14ac:dyDescent="0.45">
      <c r="A281" t="s">
        <v>806</v>
      </c>
      <c r="B281" t="s">
        <v>82</v>
      </c>
      <c r="C281" t="s">
        <v>437</v>
      </c>
      <c r="D281" t="s">
        <v>84</v>
      </c>
      <c r="E281" s="2" t="str">
        <f>HYPERLINK("capsilon://?command=openfolder&amp;siteaddress=FAM.docvelocity-na8.net&amp;folderid=FX6B6F8B2C-C7DA-65E0-2A78-E66F55E489AF","FX22055147")</f>
        <v>FX22055147</v>
      </c>
      <c r="F281" t="s">
        <v>19</v>
      </c>
      <c r="G281" t="s">
        <v>19</v>
      </c>
      <c r="H281" t="s">
        <v>85</v>
      </c>
      <c r="I281" t="s">
        <v>807</v>
      </c>
      <c r="J281">
        <v>28</v>
      </c>
      <c r="K281" t="s">
        <v>87</v>
      </c>
      <c r="L281" t="s">
        <v>88</v>
      </c>
      <c r="M281" t="s">
        <v>89</v>
      </c>
      <c r="N281">
        <v>2</v>
      </c>
      <c r="O281" s="1">
        <v>44707.44091435185</v>
      </c>
      <c r="P281" s="1">
        <v>44707.449155092596</v>
      </c>
      <c r="Q281">
        <v>406</v>
      </c>
      <c r="R281">
        <v>306</v>
      </c>
      <c r="S281" t="b">
        <v>0</v>
      </c>
      <c r="T281" t="s">
        <v>90</v>
      </c>
      <c r="U281" t="b">
        <v>0</v>
      </c>
      <c r="V281" t="s">
        <v>150</v>
      </c>
      <c r="W281" s="1">
        <v>44707.446446759262</v>
      </c>
      <c r="X281">
        <v>94</v>
      </c>
      <c r="Y281">
        <v>21</v>
      </c>
      <c r="Z281">
        <v>0</v>
      </c>
      <c r="AA281">
        <v>21</v>
      </c>
      <c r="AB281">
        <v>0</v>
      </c>
      <c r="AC281">
        <v>0</v>
      </c>
      <c r="AD281">
        <v>7</v>
      </c>
      <c r="AE281">
        <v>0</v>
      </c>
      <c r="AF281">
        <v>0</v>
      </c>
      <c r="AG281">
        <v>0</v>
      </c>
      <c r="AH281" t="s">
        <v>271</v>
      </c>
      <c r="AI281" s="1">
        <v>44707.449155092596</v>
      </c>
      <c r="AJ281">
        <v>212</v>
      </c>
      <c r="AK281">
        <v>1</v>
      </c>
      <c r="AL281">
        <v>0</v>
      </c>
      <c r="AM281">
        <v>1</v>
      </c>
      <c r="AN281">
        <v>0</v>
      </c>
      <c r="AO281">
        <v>1</v>
      </c>
      <c r="AP281">
        <v>6</v>
      </c>
      <c r="AQ281">
        <v>0</v>
      </c>
      <c r="AR281">
        <v>0</v>
      </c>
      <c r="AS281">
        <v>0</v>
      </c>
      <c r="AT281" t="s">
        <v>90</v>
      </c>
      <c r="AU281" t="s">
        <v>90</v>
      </c>
      <c r="AV281" t="s">
        <v>90</v>
      </c>
      <c r="AW281" t="s">
        <v>90</v>
      </c>
      <c r="AX281" t="s">
        <v>90</v>
      </c>
      <c r="AY281" t="s">
        <v>90</v>
      </c>
      <c r="AZ281" t="s">
        <v>90</v>
      </c>
      <c r="BA281" t="s">
        <v>90</v>
      </c>
      <c r="BB281" t="s">
        <v>90</v>
      </c>
      <c r="BC281" t="s">
        <v>90</v>
      </c>
      <c r="BD281" t="s">
        <v>90</v>
      </c>
      <c r="BE281" t="s">
        <v>90</v>
      </c>
    </row>
    <row r="282" spans="1:57" hidden="1" x14ac:dyDescent="0.45">
      <c r="A282" t="s">
        <v>808</v>
      </c>
      <c r="B282" t="s">
        <v>82</v>
      </c>
      <c r="C282" t="s">
        <v>725</v>
      </c>
      <c r="D282" t="s">
        <v>84</v>
      </c>
      <c r="E282" s="2" t="str">
        <f>HYPERLINK("capsilon://?command=openfolder&amp;siteaddress=FAM.docvelocity-na8.net&amp;folderid=FX6185437C-E466-6C8A-A7C6-1C6A49A1CD9D","FX2204259")</f>
        <v>FX2204259</v>
      </c>
      <c r="F282" t="s">
        <v>19</v>
      </c>
      <c r="G282" t="s">
        <v>19</v>
      </c>
      <c r="H282" t="s">
        <v>85</v>
      </c>
      <c r="I282" t="s">
        <v>809</v>
      </c>
      <c r="J282">
        <v>0</v>
      </c>
      <c r="K282" t="s">
        <v>87</v>
      </c>
      <c r="L282" t="s">
        <v>88</v>
      </c>
      <c r="M282" t="s">
        <v>89</v>
      </c>
      <c r="N282">
        <v>2</v>
      </c>
      <c r="O282" s="1">
        <v>44707.442002314812</v>
      </c>
      <c r="P282" s="1">
        <v>44707.450370370374</v>
      </c>
      <c r="Q282">
        <v>646</v>
      </c>
      <c r="R282">
        <v>77</v>
      </c>
      <c r="S282" t="b">
        <v>0</v>
      </c>
      <c r="T282" t="s">
        <v>90</v>
      </c>
      <c r="U282" t="b">
        <v>0</v>
      </c>
      <c r="V282" t="s">
        <v>100</v>
      </c>
      <c r="W282" s="1">
        <v>44707.449861111112</v>
      </c>
      <c r="X282">
        <v>49</v>
      </c>
      <c r="Y282">
        <v>0</v>
      </c>
      <c r="Z282">
        <v>0</v>
      </c>
      <c r="AA282">
        <v>0</v>
      </c>
      <c r="AB282">
        <v>52</v>
      </c>
      <c r="AC282">
        <v>0</v>
      </c>
      <c r="AD282">
        <v>0</v>
      </c>
      <c r="AE282">
        <v>0</v>
      </c>
      <c r="AF282">
        <v>0</v>
      </c>
      <c r="AG282">
        <v>0</v>
      </c>
      <c r="AH282" t="s">
        <v>271</v>
      </c>
      <c r="AI282" s="1">
        <v>44707.450370370374</v>
      </c>
      <c r="AJ282">
        <v>23</v>
      </c>
      <c r="AK282">
        <v>0</v>
      </c>
      <c r="AL282">
        <v>0</v>
      </c>
      <c r="AM282">
        <v>0</v>
      </c>
      <c r="AN282">
        <v>52</v>
      </c>
      <c r="AO282">
        <v>0</v>
      </c>
      <c r="AP282">
        <v>0</v>
      </c>
      <c r="AQ282">
        <v>0</v>
      </c>
      <c r="AR282">
        <v>0</v>
      </c>
      <c r="AS282">
        <v>0</v>
      </c>
      <c r="AT282" t="s">
        <v>90</v>
      </c>
      <c r="AU282" t="s">
        <v>90</v>
      </c>
      <c r="AV282" t="s">
        <v>90</v>
      </c>
      <c r="AW282" t="s">
        <v>90</v>
      </c>
      <c r="AX282" t="s">
        <v>90</v>
      </c>
      <c r="AY282" t="s">
        <v>90</v>
      </c>
      <c r="AZ282" t="s">
        <v>90</v>
      </c>
      <c r="BA282" t="s">
        <v>90</v>
      </c>
      <c r="BB282" t="s">
        <v>90</v>
      </c>
      <c r="BC282" t="s">
        <v>90</v>
      </c>
      <c r="BD282" t="s">
        <v>90</v>
      </c>
      <c r="BE282" t="s">
        <v>90</v>
      </c>
    </row>
    <row r="283" spans="1:57" hidden="1" x14ac:dyDescent="0.45">
      <c r="A283" t="s">
        <v>810</v>
      </c>
      <c r="B283" t="s">
        <v>82</v>
      </c>
      <c r="C283" t="s">
        <v>759</v>
      </c>
      <c r="D283" t="s">
        <v>84</v>
      </c>
      <c r="E283" s="2" t="str">
        <f>HYPERLINK("capsilon://?command=openfolder&amp;siteaddress=FAM.docvelocity-na8.net&amp;folderid=FX244C2AC3-2411-BDED-1134-D46814E298A0","FX22037354")</f>
        <v>FX22037354</v>
      </c>
      <c r="F283" t="s">
        <v>19</v>
      </c>
      <c r="G283" t="s">
        <v>19</v>
      </c>
      <c r="H283" t="s">
        <v>85</v>
      </c>
      <c r="I283" t="s">
        <v>811</v>
      </c>
      <c r="J283">
        <v>0</v>
      </c>
      <c r="K283" t="s">
        <v>87</v>
      </c>
      <c r="L283" t="s">
        <v>88</v>
      </c>
      <c r="M283" t="s">
        <v>89</v>
      </c>
      <c r="N283">
        <v>2</v>
      </c>
      <c r="O283" s="1">
        <v>44707.450092592589</v>
      </c>
      <c r="P283" s="1">
        <v>44707.455439814818</v>
      </c>
      <c r="Q283">
        <v>380</v>
      </c>
      <c r="R283">
        <v>82</v>
      </c>
      <c r="S283" t="b">
        <v>0</v>
      </c>
      <c r="T283" t="s">
        <v>90</v>
      </c>
      <c r="U283" t="b">
        <v>0</v>
      </c>
      <c r="V283" t="s">
        <v>100</v>
      </c>
      <c r="W283" s="1">
        <v>44707.45511574074</v>
      </c>
      <c r="X283">
        <v>49</v>
      </c>
      <c r="Y283">
        <v>0</v>
      </c>
      <c r="Z283">
        <v>0</v>
      </c>
      <c r="AA283">
        <v>0</v>
      </c>
      <c r="AB283">
        <v>52</v>
      </c>
      <c r="AC283">
        <v>0</v>
      </c>
      <c r="AD283">
        <v>0</v>
      </c>
      <c r="AE283">
        <v>0</v>
      </c>
      <c r="AF283">
        <v>0</v>
      </c>
      <c r="AG283">
        <v>0</v>
      </c>
      <c r="AH283" t="s">
        <v>120</v>
      </c>
      <c r="AI283" s="1">
        <v>44707.455439814818</v>
      </c>
      <c r="AJ283">
        <v>24</v>
      </c>
      <c r="AK283">
        <v>0</v>
      </c>
      <c r="AL283">
        <v>0</v>
      </c>
      <c r="AM283">
        <v>0</v>
      </c>
      <c r="AN283">
        <v>52</v>
      </c>
      <c r="AO283">
        <v>0</v>
      </c>
      <c r="AP283">
        <v>0</v>
      </c>
      <c r="AQ283">
        <v>0</v>
      </c>
      <c r="AR283">
        <v>0</v>
      </c>
      <c r="AS283">
        <v>0</v>
      </c>
      <c r="AT283" t="s">
        <v>90</v>
      </c>
      <c r="AU283" t="s">
        <v>90</v>
      </c>
      <c r="AV283" t="s">
        <v>90</v>
      </c>
      <c r="AW283" t="s">
        <v>90</v>
      </c>
      <c r="AX283" t="s">
        <v>90</v>
      </c>
      <c r="AY283" t="s">
        <v>90</v>
      </c>
      <c r="AZ283" t="s">
        <v>90</v>
      </c>
      <c r="BA283" t="s">
        <v>90</v>
      </c>
      <c r="BB283" t="s">
        <v>90</v>
      </c>
      <c r="BC283" t="s">
        <v>90</v>
      </c>
      <c r="BD283" t="s">
        <v>90</v>
      </c>
      <c r="BE283" t="s">
        <v>90</v>
      </c>
    </row>
    <row r="284" spans="1:57" hidden="1" x14ac:dyDescent="0.45">
      <c r="A284" t="s">
        <v>812</v>
      </c>
      <c r="B284" t="s">
        <v>82</v>
      </c>
      <c r="C284" t="s">
        <v>587</v>
      </c>
      <c r="D284" t="s">
        <v>84</v>
      </c>
      <c r="E284" s="2" t="str">
        <f>HYPERLINK("capsilon://?command=openfolder&amp;siteaddress=FAM.docvelocity-na8.net&amp;folderid=FXCCDF8117-DC28-56B8-938B-4F7FBB0BCF01","FX22055642")</f>
        <v>FX22055642</v>
      </c>
      <c r="F284" t="s">
        <v>19</v>
      </c>
      <c r="G284" t="s">
        <v>19</v>
      </c>
      <c r="H284" t="s">
        <v>85</v>
      </c>
      <c r="I284" t="s">
        <v>813</v>
      </c>
      <c r="J284">
        <v>0</v>
      </c>
      <c r="K284" t="s">
        <v>87</v>
      </c>
      <c r="L284" t="s">
        <v>88</v>
      </c>
      <c r="M284" t="s">
        <v>89</v>
      </c>
      <c r="N284">
        <v>2</v>
      </c>
      <c r="O284" s="1">
        <v>44707.450324074074</v>
      </c>
      <c r="P284" s="1">
        <v>44707.455625000002</v>
      </c>
      <c r="Q284">
        <v>406</v>
      </c>
      <c r="R284">
        <v>52</v>
      </c>
      <c r="S284" t="b">
        <v>0</v>
      </c>
      <c r="T284" t="s">
        <v>90</v>
      </c>
      <c r="U284" t="b">
        <v>0</v>
      </c>
      <c r="V284" t="s">
        <v>100</v>
      </c>
      <c r="W284" s="1">
        <v>44707.45548611111</v>
      </c>
      <c r="X284">
        <v>31</v>
      </c>
      <c r="Y284">
        <v>0</v>
      </c>
      <c r="Z284">
        <v>0</v>
      </c>
      <c r="AA284">
        <v>0</v>
      </c>
      <c r="AB284">
        <v>52</v>
      </c>
      <c r="AC284">
        <v>0</v>
      </c>
      <c r="AD284">
        <v>0</v>
      </c>
      <c r="AE284">
        <v>0</v>
      </c>
      <c r="AF284">
        <v>0</v>
      </c>
      <c r="AG284">
        <v>0</v>
      </c>
      <c r="AH284" t="s">
        <v>120</v>
      </c>
      <c r="AI284" s="1">
        <v>44707.455625000002</v>
      </c>
      <c r="AJ284">
        <v>10</v>
      </c>
      <c r="AK284">
        <v>0</v>
      </c>
      <c r="AL284">
        <v>0</v>
      </c>
      <c r="AM284">
        <v>0</v>
      </c>
      <c r="AN284">
        <v>52</v>
      </c>
      <c r="AO284">
        <v>0</v>
      </c>
      <c r="AP284">
        <v>0</v>
      </c>
      <c r="AQ284">
        <v>0</v>
      </c>
      <c r="AR284">
        <v>0</v>
      </c>
      <c r="AS284">
        <v>0</v>
      </c>
      <c r="AT284" t="s">
        <v>90</v>
      </c>
      <c r="AU284" t="s">
        <v>90</v>
      </c>
      <c r="AV284" t="s">
        <v>90</v>
      </c>
      <c r="AW284" t="s">
        <v>90</v>
      </c>
      <c r="AX284" t="s">
        <v>90</v>
      </c>
      <c r="AY284" t="s">
        <v>90</v>
      </c>
      <c r="AZ284" t="s">
        <v>90</v>
      </c>
      <c r="BA284" t="s">
        <v>90</v>
      </c>
      <c r="BB284" t="s">
        <v>90</v>
      </c>
      <c r="BC284" t="s">
        <v>90</v>
      </c>
      <c r="BD284" t="s">
        <v>90</v>
      </c>
      <c r="BE284" t="s">
        <v>90</v>
      </c>
    </row>
    <row r="285" spans="1:57" hidden="1" x14ac:dyDescent="0.45">
      <c r="A285" t="s">
        <v>814</v>
      </c>
      <c r="B285" t="s">
        <v>82</v>
      </c>
      <c r="C285" t="s">
        <v>587</v>
      </c>
      <c r="D285" t="s">
        <v>84</v>
      </c>
      <c r="E285" s="2" t="str">
        <f>HYPERLINK("capsilon://?command=openfolder&amp;siteaddress=FAM.docvelocity-na8.net&amp;folderid=FXCCDF8117-DC28-56B8-938B-4F7FBB0BCF01","FX22055642")</f>
        <v>FX22055642</v>
      </c>
      <c r="F285" t="s">
        <v>19</v>
      </c>
      <c r="G285" t="s">
        <v>19</v>
      </c>
      <c r="H285" t="s">
        <v>85</v>
      </c>
      <c r="I285" t="s">
        <v>815</v>
      </c>
      <c r="J285">
        <v>0</v>
      </c>
      <c r="K285" t="s">
        <v>87</v>
      </c>
      <c r="L285" t="s">
        <v>88</v>
      </c>
      <c r="M285" t="s">
        <v>89</v>
      </c>
      <c r="N285">
        <v>2</v>
      </c>
      <c r="O285" s="1">
        <v>44707.45071759259</v>
      </c>
      <c r="P285" s="1">
        <v>44707.456319444442</v>
      </c>
      <c r="Q285">
        <v>411</v>
      </c>
      <c r="R285">
        <v>73</v>
      </c>
      <c r="S285" t="b">
        <v>0</v>
      </c>
      <c r="T285" t="s">
        <v>90</v>
      </c>
      <c r="U285" t="b">
        <v>0</v>
      </c>
      <c r="V285" t="s">
        <v>100</v>
      </c>
      <c r="W285" s="1">
        <v>44707.456018518518</v>
      </c>
      <c r="X285">
        <v>46</v>
      </c>
      <c r="Y285">
        <v>0</v>
      </c>
      <c r="Z285">
        <v>0</v>
      </c>
      <c r="AA285">
        <v>0</v>
      </c>
      <c r="AB285">
        <v>52</v>
      </c>
      <c r="AC285">
        <v>0</v>
      </c>
      <c r="AD285">
        <v>0</v>
      </c>
      <c r="AE285">
        <v>0</v>
      </c>
      <c r="AF285">
        <v>0</v>
      </c>
      <c r="AG285">
        <v>0</v>
      </c>
      <c r="AH285" t="s">
        <v>271</v>
      </c>
      <c r="AI285" s="1">
        <v>44707.456319444442</v>
      </c>
      <c r="AJ285">
        <v>23</v>
      </c>
      <c r="AK285">
        <v>0</v>
      </c>
      <c r="AL285">
        <v>0</v>
      </c>
      <c r="AM285">
        <v>0</v>
      </c>
      <c r="AN285">
        <v>52</v>
      </c>
      <c r="AO285">
        <v>0</v>
      </c>
      <c r="AP285">
        <v>0</v>
      </c>
      <c r="AQ285">
        <v>0</v>
      </c>
      <c r="AR285">
        <v>0</v>
      </c>
      <c r="AS285">
        <v>0</v>
      </c>
      <c r="AT285" t="s">
        <v>90</v>
      </c>
      <c r="AU285" t="s">
        <v>90</v>
      </c>
      <c r="AV285" t="s">
        <v>90</v>
      </c>
      <c r="AW285" t="s">
        <v>90</v>
      </c>
      <c r="AX285" t="s">
        <v>90</v>
      </c>
      <c r="AY285" t="s">
        <v>90</v>
      </c>
      <c r="AZ285" t="s">
        <v>90</v>
      </c>
      <c r="BA285" t="s">
        <v>90</v>
      </c>
      <c r="BB285" t="s">
        <v>90</v>
      </c>
      <c r="BC285" t="s">
        <v>90</v>
      </c>
      <c r="BD285" t="s">
        <v>90</v>
      </c>
      <c r="BE285" t="s">
        <v>90</v>
      </c>
    </row>
    <row r="286" spans="1:57" hidden="1" x14ac:dyDescent="0.45">
      <c r="A286" t="s">
        <v>816</v>
      </c>
      <c r="B286" t="s">
        <v>82</v>
      </c>
      <c r="C286" t="s">
        <v>817</v>
      </c>
      <c r="D286" t="s">
        <v>84</v>
      </c>
      <c r="E286" s="2" t="str">
        <f>HYPERLINK("capsilon://?command=openfolder&amp;siteaddress=FAM.docvelocity-na8.net&amp;folderid=FX107D8540-AD52-FE47-20BB-588736FE5E10","FX22058769")</f>
        <v>FX22058769</v>
      </c>
      <c r="F286" t="s">
        <v>19</v>
      </c>
      <c r="G286" t="s">
        <v>19</v>
      </c>
      <c r="H286" t="s">
        <v>85</v>
      </c>
      <c r="I286" t="s">
        <v>818</v>
      </c>
      <c r="J286">
        <v>185</v>
      </c>
      <c r="K286" t="s">
        <v>87</v>
      </c>
      <c r="L286" t="s">
        <v>88</v>
      </c>
      <c r="M286" t="s">
        <v>89</v>
      </c>
      <c r="N286">
        <v>2</v>
      </c>
      <c r="O286" s="1">
        <v>44707.507187499999</v>
      </c>
      <c r="P286" s="1">
        <v>44707.519224537034</v>
      </c>
      <c r="Q286">
        <v>20</v>
      </c>
      <c r="R286">
        <v>1020</v>
      </c>
      <c r="S286" t="b">
        <v>0</v>
      </c>
      <c r="T286" t="s">
        <v>90</v>
      </c>
      <c r="U286" t="b">
        <v>0</v>
      </c>
      <c r="V286" t="s">
        <v>141</v>
      </c>
      <c r="W286" s="1">
        <v>44707.515162037038</v>
      </c>
      <c r="X286">
        <v>685</v>
      </c>
      <c r="Y286">
        <v>154</v>
      </c>
      <c r="Z286">
        <v>0</v>
      </c>
      <c r="AA286">
        <v>154</v>
      </c>
      <c r="AB286">
        <v>0</v>
      </c>
      <c r="AC286">
        <v>9</v>
      </c>
      <c r="AD286">
        <v>31</v>
      </c>
      <c r="AE286">
        <v>0</v>
      </c>
      <c r="AF286">
        <v>0</v>
      </c>
      <c r="AG286">
        <v>0</v>
      </c>
      <c r="AH286" t="s">
        <v>146</v>
      </c>
      <c r="AI286" s="1">
        <v>44707.519224537034</v>
      </c>
      <c r="AJ286">
        <v>335</v>
      </c>
      <c r="AK286">
        <v>3</v>
      </c>
      <c r="AL286">
        <v>0</v>
      </c>
      <c r="AM286">
        <v>3</v>
      </c>
      <c r="AN286">
        <v>0</v>
      </c>
      <c r="AO286">
        <v>3</v>
      </c>
      <c r="AP286">
        <v>28</v>
      </c>
      <c r="AQ286">
        <v>0</v>
      </c>
      <c r="AR286">
        <v>0</v>
      </c>
      <c r="AS286">
        <v>0</v>
      </c>
      <c r="AT286" t="s">
        <v>90</v>
      </c>
      <c r="AU286" t="s">
        <v>90</v>
      </c>
      <c r="AV286" t="s">
        <v>90</v>
      </c>
      <c r="AW286" t="s">
        <v>90</v>
      </c>
      <c r="AX286" t="s">
        <v>90</v>
      </c>
      <c r="AY286" t="s">
        <v>90</v>
      </c>
      <c r="AZ286" t="s">
        <v>90</v>
      </c>
      <c r="BA286" t="s">
        <v>90</v>
      </c>
      <c r="BB286" t="s">
        <v>90</v>
      </c>
      <c r="BC286" t="s">
        <v>90</v>
      </c>
      <c r="BD286" t="s">
        <v>90</v>
      </c>
      <c r="BE286" t="s">
        <v>90</v>
      </c>
    </row>
    <row r="287" spans="1:57" hidden="1" x14ac:dyDescent="0.45">
      <c r="A287" t="s">
        <v>819</v>
      </c>
      <c r="B287" t="s">
        <v>82</v>
      </c>
      <c r="C287" t="s">
        <v>678</v>
      </c>
      <c r="D287" t="s">
        <v>84</v>
      </c>
      <c r="E287" s="2" t="str">
        <f>HYPERLINK("capsilon://?command=openfolder&amp;siteaddress=FAM.docvelocity-na8.net&amp;folderid=FX3335E083-EDDE-FF21-2521-2A777BD6DA62","FX22057680")</f>
        <v>FX22057680</v>
      </c>
      <c r="F287" t="s">
        <v>19</v>
      </c>
      <c r="G287" t="s">
        <v>19</v>
      </c>
      <c r="H287" t="s">
        <v>85</v>
      </c>
      <c r="I287" t="s">
        <v>820</v>
      </c>
      <c r="J287">
        <v>0</v>
      </c>
      <c r="K287" t="s">
        <v>87</v>
      </c>
      <c r="L287" t="s">
        <v>88</v>
      </c>
      <c r="M287" t="s">
        <v>89</v>
      </c>
      <c r="N287">
        <v>2</v>
      </c>
      <c r="O287" s="1">
        <v>44707.509027777778</v>
      </c>
      <c r="P287" s="1">
        <v>44707.514872685184</v>
      </c>
      <c r="Q287">
        <v>443</v>
      </c>
      <c r="R287">
        <v>62</v>
      </c>
      <c r="S287" t="b">
        <v>0</v>
      </c>
      <c r="T287" t="s">
        <v>90</v>
      </c>
      <c r="U287" t="b">
        <v>0</v>
      </c>
      <c r="V287" t="s">
        <v>96</v>
      </c>
      <c r="W287" s="1">
        <v>44707.514386574076</v>
      </c>
      <c r="X287">
        <v>21</v>
      </c>
      <c r="Y287">
        <v>0</v>
      </c>
      <c r="Z287">
        <v>0</v>
      </c>
      <c r="AA287">
        <v>0</v>
      </c>
      <c r="AB287">
        <v>52</v>
      </c>
      <c r="AC287">
        <v>0</v>
      </c>
      <c r="AD287">
        <v>0</v>
      </c>
      <c r="AE287">
        <v>0</v>
      </c>
      <c r="AF287">
        <v>0</v>
      </c>
      <c r="AG287">
        <v>0</v>
      </c>
      <c r="AH287" t="s">
        <v>146</v>
      </c>
      <c r="AI287" s="1">
        <v>44707.514872685184</v>
      </c>
      <c r="AJ287">
        <v>20</v>
      </c>
      <c r="AK287">
        <v>0</v>
      </c>
      <c r="AL287">
        <v>0</v>
      </c>
      <c r="AM287">
        <v>0</v>
      </c>
      <c r="AN287">
        <v>52</v>
      </c>
      <c r="AO287">
        <v>0</v>
      </c>
      <c r="AP287">
        <v>0</v>
      </c>
      <c r="AQ287">
        <v>0</v>
      </c>
      <c r="AR287">
        <v>0</v>
      </c>
      <c r="AS287">
        <v>0</v>
      </c>
      <c r="AT287" t="s">
        <v>90</v>
      </c>
      <c r="AU287" t="s">
        <v>90</v>
      </c>
      <c r="AV287" t="s">
        <v>90</v>
      </c>
      <c r="AW287" t="s">
        <v>90</v>
      </c>
      <c r="AX287" t="s">
        <v>90</v>
      </c>
      <c r="AY287" t="s">
        <v>90</v>
      </c>
      <c r="AZ287" t="s">
        <v>90</v>
      </c>
      <c r="BA287" t="s">
        <v>90</v>
      </c>
      <c r="BB287" t="s">
        <v>90</v>
      </c>
      <c r="BC287" t="s">
        <v>90</v>
      </c>
      <c r="BD287" t="s">
        <v>90</v>
      </c>
      <c r="BE287" t="s">
        <v>90</v>
      </c>
    </row>
    <row r="288" spans="1:57" hidden="1" x14ac:dyDescent="0.45">
      <c r="A288" t="s">
        <v>821</v>
      </c>
      <c r="B288" t="s">
        <v>82</v>
      </c>
      <c r="C288" t="s">
        <v>678</v>
      </c>
      <c r="D288" t="s">
        <v>84</v>
      </c>
      <c r="E288" s="2" t="str">
        <f>HYPERLINK("capsilon://?command=openfolder&amp;siteaddress=FAM.docvelocity-na8.net&amp;folderid=FX3335E083-EDDE-FF21-2521-2A777BD6DA62","FX22057680")</f>
        <v>FX22057680</v>
      </c>
      <c r="F288" t="s">
        <v>19</v>
      </c>
      <c r="G288" t="s">
        <v>19</v>
      </c>
      <c r="H288" t="s">
        <v>85</v>
      </c>
      <c r="I288" t="s">
        <v>822</v>
      </c>
      <c r="J288">
        <v>0</v>
      </c>
      <c r="K288" t="s">
        <v>87</v>
      </c>
      <c r="L288" t="s">
        <v>88</v>
      </c>
      <c r="M288" t="s">
        <v>89</v>
      </c>
      <c r="N288">
        <v>2</v>
      </c>
      <c r="O288" s="1">
        <v>44707.509988425925</v>
      </c>
      <c r="P288" s="1">
        <v>44707.515081018515</v>
      </c>
      <c r="Q288">
        <v>394</v>
      </c>
      <c r="R288">
        <v>46</v>
      </c>
      <c r="S288" t="b">
        <v>0</v>
      </c>
      <c r="T288" t="s">
        <v>90</v>
      </c>
      <c r="U288" t="b">
        <v>0</v>
      </c>
      <c r="V288" t="s">
        <v>96</v>
      </c>
      <c r="W288" s="1">
        <v>44707.514641203707</v>
      </c>
      <c r="X288">
        <v>21</v>
      </c>
      <c r="Y288">
        <v>0</v>
      </c>
      <c r="Z288">
        <v>0</v>
      </c>
      <c r="AA288">
        <v>0</v>
      </c>
      <c r="AB288">
        <v>52</v>
      </c>
      <c r="AC288">
        <v>0</v>
      </c>
      <c r="AD288">
        <v>0</v>
      </c>
      <c r="AE288">
        <v>0</v>
      </c>
      <c r="AF288">
        <v>0</v>
      </c>
      <c r="AG288">
        <v>0</v>
      </c>
      <c r="AH288" t="s">
        <v>146</v>
      </c>
      <c r="AI288" s="1">
        <v>44707.515081018515</v>
      </c>
      <c r="AJ288">
        <v>17</v>
      </c>
      <c r="AK288">
        <v>0</v>
      </c>
      <c r="AL288">
        <v>0</v>
      </c>
      <c r="AM288">
        <v>0</v>
      </c>
      <c r="AN288">
        <v>52</v>
      </c>
      <c r="AO288">
        <v>0</v>
      </c>
      <c r="AP288">
        <v>0</v>
      </c>
      <c r="AQ288">
        <v>0</v>
      </c>
      <c r="AR288">
        <v>0</v>
      </c>
      <c r="AS288">
        <v>0</v>
      </c>
      <c r="AT288" t="s">
        <v>90</v>
      </c>
      <c r="AU288" t="s">
        <v>90</v>
      </c>
      <c r="AV288" t="s">
        <v>90</v>
      </c>
      <c r="AW288" t="s">
        <v>90</v>
      </c>
      <c r="AX288" t="s">
        <v>90</v>
      </c>
      <c r="AY288" t="s">
        <v>90</v>
      </c>
      <c r="AZ288" t="s">
        <v>90</v>
      </c>
      <c r="BA288" t="s">
        <v>90</v>
      </c>
      <c r="BB288" t="s">
        <v>90</v>
      </c>
      <c r="BC288" t="s">
        <v>90</v>
      </c>
      <c r="BD288" t="s">
        <v>90</v>
      </c>
      <c r="BE288" t="s">
        <v>90</v>
      </c>
    </row>
    <row r="289" spans="1:57" hidden="1" x14ac:dyDescent="0.45">
      <c r="A289" t="s">
        <v>823</v>
      </c>
      <c r="B289" t="s">
        <v>82</v>
      </c>
      <c r="C289" t="s">
        <v>712</v>
      </c>
      <c r="D289" t="s">
        <v>84</v>
      </c>
      <c r="E289" s="2" t="str">
        <f>HYPERLINK("capsilon://?command=openfolder&amp;siteaddress=FAM.docvelocity-na8.net&amp;folderid=FX980EB1E8-DE3E-2E48-F290-5DDAB998CEC9","FX22055310")</f>
        <v>FX22055310</v>
      </c>
      <c r="F289" t="s">
        <v>19</v>
      </c>
      <c r="G289" t="s">
        <v>19</v>
      </c>
      <c r="H289" t="s">
        <v>85</v>
      </c>
      <c r="I289" t="s">
        <v>824</v>
      </c>
      <c r="J289">
        <v>28</v>
      </c>
      <c r="K289" t="s">
        <v>87</v>
      </c>
      <c r="L289" t="s">
        <v>88</v>
      </c>
      <c r="M289" t="s">
        <v>89</v>
      </c>
      <c r="N289">
        <v>2</v>
      </c>
      <c r="O289" s="1">
        <v>44707.51425925926</v>
      </c>
      <c r="P289" s="1">
        <v>44707.519490740742</v>
      </c>
      <c r="Q289">
        <v>383</v>
      </c>
      <c r="R289">
        <v>69</v>
      </c>
      <c r="S289" t="b">
        <v>0</v>
      </c>
      <c r="T289" t="s">
        <v>90</v>
      </c>
      <c r="U289" t="b">
        <v>0</v>
      </c>
      <c r="V289" t="s">
        <v>96</v>
      </c>
      <c r="W289" s="1">
        <v>44707.515196759261</v>
      </c>
      <c r="X289">
        <v>47</v>
      </c>
      <c r="Y289">
        <v>0</v>
      </c>
      <c r="Z289">
        <v>0</v>
      </c>
      <c r="AA289">
        <v>0</v>
      </c>
      <c r="AB289">
        <v>21</v>
      </c>
      <c r="AC289">
        <v>0</v>
      </c>
      <c r="AD289">
        <v>28</v>
      </c>
      <c r="AE289">
        <v>0</v>
      </c>
      <c r="AF289">
        <v>0</v>
      </c>
      <c r="AG289">
        <v>0</v>
      </c>
      <c r="AH289" t="s">
        <v>146</v>
      </c>
      <c r="AI289" s="1">
        <v>44707.519490740742</v>
      </c>
      <c r="AJ289">
        <v>22</v>
      </c>
      <c r="AK289">
        <v>0</v>
      </c>
      <c r="AL289">
        <v>0</v>
      </c>
      <c r="AM289">
        <v>0</v>
      </c>
      <c r="AN289">
        <v>21</v>
      </c>
      <c r="AO289">
        <v>0</v>
      </c>
      <c r="AP289">
        <v>28</v>
      </c>
      <c r="AQ289">
        <v>0</v>
      </c>
      <c r="AR289">
        <v>0</v>
      </c>
      <c r="AS289">
        <v>0</v>
      </c>
      <c r="AT289" t="s">
        <v>90</v>
      </c>
      <c r="AU289" t="s">
        <v>90</v>
      </c>
      <c r="AV289" t="s">
        <v>90</v>
      </c>
      <c r="AW289" t="s">
        <v>90</v>
      </c>
      <c r="AX289" t="s">
        <v>90</v>
      </c>
      <c r="AY289" t="s">
        <v>90</v>
      </c>
      <c r="AZ289" t="s">
        <v>90</v>
      </c>
      <c r="BA289" t="s">
        <v>90</v>
      </c>
      <c r="BB289" t="s">
        <v>90</v>
      </c>
      <c r="BC289" t="s">
        <v>90</v>
      </c>
      <c r="BD289" t="s">
        <v>90</v>
      </c>
      <c r="BE289" t="s">
        <v>90</v>
      </c>
    </row>
    <row r="290" spans="1:57" hidden="1" x14ac:dyDescent="0.45">
      <c r="A290" t="s">
        <v>825</v>
      </c>
      <c r="B290" t="s">
        <v>82</v>
      </c>
      <c r="C290" t="s">
        <v>712</v>
      </c>
      <c r="D290" t="s">
        <v>84</v>
      </c>
      <c r="E290" s="2" t="str">
        <f>HYPERLINK("capsilon://?command=openfolder&amp;siteaddress=FAM.docvelocity-na8.net&amp;folderid=FX980EB1E8-DE3E-2E48-F290-5DDAB998CEC9","FX22055310")</f>
        <v>FX22055310</v>
      </c>
      <c r="F290" t="s">
        <v>19</v>
      </c>
      <c r="G290" t="s">
        <v>19</v>
      </c>
      <c r="H290" t="s">
        <v>85</v>
      </c>
      <c r="I290" t="s">
        <v>826</v>
      </c>
      <c r="J290">
        <v>28</v>
      </c>
      <c r="K290" t="s">
        <v>87</v>
      </c>
      <c r="L290" t="s">
        <v>88</v>
      </c>
      <c r="M290" t="s">
        <v>89</v>
      </c>
      <c r="N290">
        <v>2</v>
      </c>
      <c r="O290" s="1">
        <v>44707.514328703706</v>
      </c>
      <c r="P290" s="1">
        <v>44707.519780092596</v>
      </c>
      <c r="Q290">
        <v>348</v>
      </c>
      <c r="R290">
        <v>123</v>
      </c>
      <c r="S290" t="b">
        <v>0</v>
      </c>
      <c r="T290" t="s">
        <v>90</v>
      </c>
      <c r="U290" t="b">
        <v>0</v>
      </c>
      <c r="V290" t="s">
        <v>141</v>
      </c>
      <c r="W290" s="1">
        <v>44707.516319444447</v>
      </c>
      <c r="X290">
        <v>99</v>
      </c>
      <c r="Y290">
        <v>0</v>
      </c>
      <c r="Z290">
        <v>0</v>
      </c>
      <c r="AA290">
        <v>0</v>
      </c>
      <c r="AB290">
        <v>21</v>
      </c>
      <c r="AC290">
        <v>0</v>
      </c>
      <c r="AD290">
        <v>28</v>
      </c>
      <c r="AE290">
        <v>0</v>
      </c>
      <c r="AF290">
        <v>0</v>
      </c>
      <c r="AG290">
        <v>0</v>
      </c>
      <c r="AH290" t="s">
        <v>146</v>
      </c>
      <c r="AI290" s="1">
        <v>44707.519780092596</v>
      </c>
      <c r="AJ290">
        <v>24</v>
      </c>
      <c r="AK290">
        <v>0</v>
      </c>
      <c r="AL290">
        <v>0</v>
      </c>
      <c r="AM290">
        <v>0</v>
      </c>
      <c r="AN290">
        <v>21</v>
      </c>
      <c r="AO290">
        <v>0</v>
      </c>
      <c r="AP290">
        <v>28</v>
      </c>
      <c r="AQ290">
        <v>0</v>
      </c>
      <c r="AR290">
        <v>0</v>
      </c>
      <c r="AS290">
        <v>0</v>
      </c>
      <c r="AT290" t="s">
        <v>90</v>
      </c>
      <c r="AU290" t="s">
        <v>90</v>
      </c>
      <c r="AV290" t="s">
        <v>90</v>
      </c>
      <c r="AW290" t="s">
        <v>90</v>
      </c>
      <c r="AX290" t="s">
        <v>90</v>
      </c>
      <c r="AY290" t="s">
        <v>90</v>
      </c>
      <c r="AZ290" t="s">
        <v>90</v>
      </c>
      <c r="BA290" t="s">
        <v>90</v>
      </c>
      <c r="BB290" t="s">
        <v>90</v>
      </c>
      <c r="BC290" t="s">
        <v>90</v>
      </c>
      <c r="BD290" t="s">
        <v>90</v>
      </c>
      <c r="BE290" t="s">
        <v>90</v>
      </c>
    </row>
    <row r="291" spans="1:57" hidden="1" x14ac:dyDescent="0.45">
      <c r="A291" t="s">
        <v>827</v>
      </c>
      <c r="B291" t="s">
        <v>82</v>
      </c>
      <c r="C291" t="s">
        <v>712</v>
      </c>
      <c r="D291" t="s">
        <v>84</v>
      </c>
      <c r="E291" s="2" t="str">
        <f>HYPERLINK("capsilon://?command=openfolder&amp;siteaddress=FAM.docvelocity-na8.net&amp;folderid=FX980EB1E8-DE3E-2E48-F290-5DDAB998CEC9","FX22055310")</f>
        <v>FX22055310</v>
      </c>
      <c r="F291" t="s">
        <v>19</v>
      </c>
      <c r="G291" t="s">
        <v>19</v>
      </c>
      <c r="H291" t="s">
        <v>85</v>
      </c>
      <c r="I291" t="s">
        <v>828</v>
      </c>
      <c r="J291">
        <v>28</v>
      </c>
      <c r="K291" t="s">
        <v>87</v>
      </c>
      <c r="L291" t="s">
        <v>88</v>
      </c>
      <c r="M291" t="s">
        <v>89</v>
      </c>
      <c r="N291">
        <v>2</v>
      </c>
      <c r="O291" s="1">
        <v>44707.51462962963</v>
      </c>
      <c r="P291" s="1">
        <v>44707.519999999997</v>
      </c>
      <c r="Q291">
        <v>409</v>
      </c>
      <c r="R291">
        <v>55</v>
      </c>
      <c r="S291" t="b">
        <v>0</v>
      </c>
      <c r="T291" t="s">
        <v>90</v>
      </c>
      <c r="U291" t="b">
        <v>0</v>
      </c>
      <c r="V291" t="s">
        <v>141</v>
      </c>
      <c r="W291" s="1">
        <v>44707.516712962963</v>
      </c>
      <c r="X291">
        <v>33</v>
      </c>
      <c r="Y291">
        <v>0</v>
      </c>
      <c r="Z291">
        <v>0</v>
      </c>
      <c r="AA291">
        <v>0</v>
      </c>
      <c r="AB291">
        <v>21</v>
      </c>
      <c r="AC291">
        <v>0</v>
      </c>
      <c r="AD291">
        <v>28</v>
      </c>
      <c r="AE291">
        <v>0</v>
      </c>
      <c r="AF291">
        <v>0</v>
      </c>
      <c r="AG291">
        <v>0</v>
      </c>
      <c r="AH291" t="s">
        <v>146</v>
      </c>
      <c r="AI291" s="1">
        <v>44707.519999999997</v>
      </c>
      <c r="AJ291">
        <v>18</v>
      </c>
      <c r="AK291">
        <v>0</v>
      </c>
      <c r="AL291">
        <v>0</v>
      </c>
      <c r="AM291">
        <v>0</v>
      </c>
      <c r="AN291">
        <v>21</v>
      </c>
      <c r="AO291">
        <v>0</v>
      </c>
      <c r="AP291">
        <v>28</v>
      </c>
      <c r="AQ291">
        <v>0</v>
      </c>
      <c r="AR291">
        <v>0</v>
      </c>
      <c r="AS291">
        <v>0</v>
      </c>
      <c r="AT291" t="s">
        <v>90</v>
      </c>
      <c r="AU291" t="s">
        <v>90</v>
      </c>
      <c r="AV291" t="s">
        <v>90</v>
      </c>
      <c r="AW291" t="s">
        <v>90</v>
      </c>
      <c r="AX291" t="s">
        <v>90</v>
      </c>
      <c r="AY291" t="s">
        <v>90</v>
      </c>
      <c r="AZ291" t="s">
        <v>90</v>
      </c>
      <c r="BA291" t="s">
        <v>90</v>
      </c>
      <c r="BB291" t="s">
        <v>90</v>
      </c>
      <c r="BC291" t="s">
        <v>90</v>
      </c>
      <c r="BD291" t="s">
        <v>90</v>
      </c>
      <c r="BE291" t="s">
        <v>90</v>
      </c>
    </row>
    <row r="292" spans="1:57" hidden="1" x14ac:dyDescent="0.45">
      <c r="A292" t="s">
        <v>829</v>
      </c>
      <c r="B292" t="s">
        <v>82</v>
      </c>
      <c r="C292" t="s">
        <v>712</v>
      </c>
      <c r="D292" t="s">
        <v>84</v>
      </c>
      <c r="E292" s="2" t="str">
        <f>HYPERLINK("capsilon://?command=openfolder&amp;siteaddress=FAM.docvelocity-na8.net&amp;folderid=FX980EB1E8-DE3E-2E48-F290-5DDAB998CEC9","FX22055310")</f>
        <v>FX22055310</v>
      </c>
      <c r="F292" t="s">
        <v>19</v>
      </c>
      <c r="G292" t="s">
        <v>19</v>
      </c>
      <c r="H292" t="s">
        <v>85</v>
      </c>
      <c r="I292" t="s">
        <v>830</v>
      </c>
      <c r="J292">
        <v>28</v>
      </c>
      <c r="K292" t="s">
        <v>87</v>
      </c>
      <c r="L292" t="s">
        <v>88</v>
      </c>
      <c r="M292" t="s">
        <v>89</v>
      </c>
      <c r="N292">
        <v>2</v>
      </c>
      <c r="O292" s="1">
        <v>44707.514953703707</v>
      </c>
      <c r="P292" s="1">
        <v>44707.520289351851</v>
      </c>
      <c r="Q292">
        <v>397</v>
      </c>
      <c r="R292">
        <v>64</v>
      </c>
      <c r="S292" t="b">
        <v>0</v>
      </c>
      <c r="T292" t="s">
        <v>90</v>
      </c>
      <c r="U292" t="b">
        <v>0</v>
      </c>
      <c r="V292" t="s">
        <v>141</v>
      </c>
      <c r="W292" s="1">
        <v>44707.517187500001</v>
      </c>
      <c r="X292">
        <v>40</v>
      </c>
      <c r="Y292">
        <v>0</v>
      </c>
      <c r="Z292">
        <v>0</v>
      </c>
      <c r="AA292">
        <v>0</v>
      </c>
      <c r="AB292">
        <v>21</v>
      </c>
      <c r="AC292">
        <v>0</v>
      </c>
      <c r="AD292">
        <v>28</v>
      </c>
      <c r="AE292">
        <v>0</v>
      </c>
      <c r="AF292">
        <v>0</v>
      </c>
      <c r="AG292">
        <v>0</v>
      </c>
      <c r="AH292" t="s">
        <v>146</v>
      </c>
      <c r="AI292" s="1">
        <v>44707.520289351851</v>
      </c>
      <c r="AJ292">
        <v>24</v>
      </c>
      <c r="AK292">
        <v>0</v>
      </c>
      <c r="AL292">
        <v>0</v>
      </c>
      <c r="AM292">
        <v>0</v>
      </c>
      <c r="AN292">
        <v>21</v>
      </c>
      <c r="AO292">
        <v>0</v>
      </c>
      <c r="AP292">
        <v>28</v>
      </c>
      <c r="AQ292">
        <v>0</v>
      </c>
      <c r="AR292">
        <v>0</v>
      </c>
      <c r="AS292">
        <v>0</v>
      </c>
      <c r="AT292" t="s">
        <v>90</v>
      </c>
      <c r="AU292" t="s">
        <v>90</v>
      </c>
      <c r="AV292" t="s">
        <v>90</v>
      </c>
      <c r="AW292" t="s">
        <v>90</v>
      </c>
      <c r="AX292" t="s">
        <v>90</v>
      </c>
      <c r="AY292" t="s">
        <v>90</v>
      </c>
      <c r="AZ292" t="s">
        <v>90</v>
      </c>
      <c r="BA292" t="s">
        <v>90</v>
      </c>
      <c r="BB292" t="s">
        <v>90</v>
      </c>
      <c r="BC292" t="s">
        <v>90</v>
      </c>
      <c r="BD292" t="s">
        <v>90</v>
      </c>
      <c r="BE292" t="s">
        <v>90</v>
      </c>
    </row>
    <row r="293" spans="1:57" hidden="1" x14ac:dyDescent="0.45">
      <c r="A293" t="s">
        <v>831</v>
      </c>
      <c r="B293" t="s">
        <v>82</v>
      </c>
      <c r="C293" t="s">
        <v>742</v>
      </c>
      <c r="D293" t="s">
        <v>84</v>
      </c>
      <c r="E293" s="2" t="str">
        <f>HYPERLINK("capsilon://?command=openfolder&amp;siteaddress=FAM.docvelocity-na8.net&amp;folderid=FX0E9600CB-99C5-DF44-4857-26E449388A30","FX22056559")</f>
        <v>FX22056559</v>
      </c>
      <c r="F293" t="s">
        <v>19</v>
      </c>
      <c r="G293" t="s">
        <v>19</v>
      </c>
      <c r="H293" t="s">
        <v>85</v>
      </c>
      <c r="I293" t="s">
        <v>832</v>
      </c>
      <c r="J293">
        <v>94</v>
      </c>
      <c r="K293" t="s">
        <v>87</v>
      </c>
      <c r="L293" t="s">
        <v>88</v>
      </c>
      <c r="M293" t="s">
        <v>89</v>
      </c>
      <c r="N293">
        <v>1</v>
      </c>
      <c r="O293" s="1">
        <v>44707.533888888887</v>
      </c>
      <c r="P293" s="1">
        <v>44707.55127314815</v>
      </c>
      <c r="Q293">
        <v>1397</v>
      </c>
      <c r="R293">
        <v>105</v>
      </c>
      <c r="S293" t="b">
        <v>0</v>
      </c>
      <c r="T293" t="s">
        <v>90</v>
      </c>
      <c r="U293" t="b">
        <v>0</v>
      </c>
      <c r="V293" t="s">
        <v>442</v>
      </c>
      <c r="W293" s="1">
        <v>44707.55127314815</v>
      </c>
      <c r="X293">
        <v>72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94</v>
      </c>
      <c r="AE293">
        <v>89</v>
      </c>
      <c r="AF293">
        <v>0</v>
      </c>
      <c r="AG293">
        <v>2</v>
      </c>
      <c r="AH293" t="s">
        <v>90</v>
      </c>
      <c r="AI293" t="s">
        <v>90</v>
      </c>
      <c r="AJ293" t="s">
        <v>90</v>
      </c>
      <c r="AK293" t="s">
        <v>90</v>
      </c>
      <c r="AL293" t="s">
        <v>90</v>
      </c>
      <c r="AM293" t="s">
        <v>90</v>
      </c>
      <c r="AN293" t="s">
        <v>90</v>
      </c>
      <c r="AO293" t="s">
        <v>90</v>
      </c>
      <c r="AP293" t="s">
        <v>90</v>
      </c>
      <c r="AQ293" t="s">
        <v>90</v>
      </c>
      <c r="AR293" t="s">
        <v>90</v>
      </c>
      <c r="AS293" t="s">
        <v>90</v>
      </c>
      <c r="AT293" t="s">
        <v>90</v>
      </c>
      <c r="AU293" t="s">
        <v>90</v>
      </c>
      <c r="AV293" t="s">
        <v>90</v>
      </c>
      <c r="AW293" t="s">
        <v>90</v>
      </c>
      <c r="AX293" t="s">
        <v>90</v>
      </c>
      <c r="AY293" t="s">
        <v>90</v>
      </c>
      <c r="AZ293" t="s">
        <v>90</v>
      </c>
      <c r="BA293" t="s">
        <v>90</v>
      </c>
      <c r="BB293" t="s">
        <v>90</v>
      </c>
      <c r="BC293" t="s">
        <v>90</v>
      </c>
      <c r="BD293" t="s">
        <v>90</v>
      </c>
      <c r="BE293" t="s">
        <v>90</v>
      </c>
    </row>
    <row r="294" spans="1:57" hidden="1" x14ac:dyDescent="0.45">
      <c r="A294" t="s">
        <v>833</v>
      </c>
      <c r="B294" t="s">
        <v>82</v>
      </c>
      <c r="C294" t="s">
        <v>742</v>
      </c>
      <c r="D294" t="s">
        <v>84</v>
      </c>
      <c r="E294" s="2" t="str">
        <f>HYPERLINK("capsilon://?command=openfolder&amp;siteaddress=FAM.docvelocity-na8.net&amp;folderid=FX0E9600CB-99C5-DF44-4857-26E449388A30","FX22056559")</f>
        <v>FX22056559</v>
      </c>
      <c r="F294" t="s">
        <v>19</v>
      </c>
      <c r="G294" t="s">
        <v>19</v>
      </c>
      <c r="H294" t="s">
        <v>85</v>
      </c>
      <c r="I294" t="s">
        <v>832</v>
      </c>
      <c r="J294">
        <v>118</v>
      </c>
      <c r="K294" t="s">
        <v>87</v>
      </c>
      <c r="L294" t="s">
        <v>88</v>
      </c>
      <c r="M294" t="s">
        <v>89</v>
      </c>
      <c r="N294">
        <v>2</v>
      </c>
      <c r="O294" s="1">
        <v>44707.55190972222</v>
      </c>
      <c r="P294" s="1">
        <v>44707.57408564815</v>
      </c>
      <c r="Q294">
        <v>1392</v>
      </c>
      <c r="R294">
        <v>524</v>
      </c>
      <c r="S294" t="b">
        <v>0</v>
      </c>
      <c r="T294" t="s">
        <v>90</v>
      </c>
      <c r="U294" t="b">
        <v>1</v>
      </c>
      <c r="V294" t="s">
        <v>96</v>
      </c>
      <c r="W294" s="1">
        <v>44707.560358796298</v>
      </c>
      <c r="X294">
        <v>250</v>
      </c>
      <c r="Y294">
        <v>108</v>
      </c>
      <c r="Z294">
        <v>0</v>
      </c>
      <c r="AA294">
        <v>108</v>
      </c>
      <c r="AB294">
        <v>0</v>
      </c>
      <c r="AC294">
        <v>3</v>
      </c>
      <c r="AD294">
        <v>10</v>
      </c>
      <c r="AE294">
        <v>0</v>
      </c>
      <c r="AF294">
        <v>0</v>
      </c>
      <c r="AG294">
        <v>0</v>
      </c>
      <c r="AH294" t="s">
        <v>146</v>
      </c>
      <c r="AI294" s="1">
        <v>44707.57408564815</v>
      </c>
      <c r="AJ294">
        <v>274</v>
      </c>
      <c r="AK294">
        <v>1</v>
      </c>
      <c r="AL294">
        <v>0</v>
      </c>
      <c r="AM294">
        <v>1</v>
      </c>
      <c r="AN294">
        <v>0</v>
      </c>
      <c r="AO294">
        <v>1</v>
      </c>
      <c r="AP294">
        <v>9</v>
      </c>
      <c r="AQ294">
        <v>0</v>
      </c>
      <c r="AR294">
        <v>0</v>
      </c>
      <c r="AS294">
        <v>0</v>
      </c>
      <c r="AT294" t="s">
        <v>90</v>
      </c>
      <c r="AU294" t="s">
        <v>90</v>
      </c>
      <c r="AV294" t="s">
        <v>90</v>
      </c>
      <c r="AW294" t="s">
        <v>90</v>
      </c>
      <c r="AX294" t="s">
        <v>90</v>
      </c>
      <c r="AY294" t="s">
        <v>90</v>
      </c>
      <c r="AZ294" t="s">
        <v>90</v>
      </c>
      <c r="BA294" t="s">
        <v>90</v>
      </c>
      <c r="BB294" t="s">
        <v>90</v>
      </c>
      <c r="BC294" t="s">
        <v>90</v>
      </c>
      <c r="BD294" t="s">
        <v>90</v>
      </c>
      <c r="BE294" t="s">
        <v>90</v>
      </c>
    </row>
    <row r="295" spans="1:57" hidden="1" x14ac:dyDescent="0.45">
      <c r="A295" t="s">
        <v>834</v>
      </c>
      <c r="B295" t="s">
        <v>82</v>
      </c>
      <c r="C295" t="s">
        <v>835</v>
      </c>
      <c r="D295" t="s">
        <v>84</v>
      </c>
      <c r="E295" s="2" t="str">
        <f>HYPERLINK("capsilon://?command=openfolder&amp;siteaddress=FAM.docvelocity-na8.net&amp;folderid=FXF5E199A6-653D-AF77-C8E8-8DDC29FC6606","FX220210341")</f>
        <v>FX220210341</v>
      </c>
      <c r="F295" t="s">
        <v>19</v>
      </c>
      <c r="G295" t="s">
        <v>19</v>
      </c>
      <c r="H295" t="s">
        <v>85</v>
      </c>
      <c r="I295" t="s">
        <v>836</v>
      </c>
      <c r="J295">
        <v>0</v>
      </c>
      <c r="K295" t="s">
        <v>87</v>
      </c>
      <c r="L295" t="s">
        <v>88</v>
      </c>
      <c r="M295" t="s">
        <v>89</v>
      </c>
      <c r="N295">
        <v>2</v>
      </c>
      <c r="O295" s="1">
        <v>44707.5705787037</v>
      </c>
      <c r="P295" s="1">
        <v>44707.593807870369</v>
      </c>
      <c r="Q295">
        <v>1932</v>
      </c>
      <c r="R295">
        <v>75</v>
      </c>
      <c r="S295" t="b">
        <v>0</v>
      </c>
      <c r="T295" t="s">
        <v>90</v>
      </c>
      <c r="U295" t="b">
        <v>0</v>
      </c>
      <c r="V295" t="s">
        <v>163</v>
      </c>
      <c r="W295" s="1">
        <v>44707.592592592591</v>
      </c>
      <c r="X295">
        <v>21</v>
      </c>
      <c r="Y295">
        <v>0</v>
      </c>
      <c r="Z295">
        <v>0</v>
      </c>
      <c r="AA295">
        <v>0</v>
      </c>
      <c r="AB295">
        <v>37</v>
      </c>
      <c r="AC295">
        <v>0</v>
      </c>
      <c r="AD295">
        <v>0</v>
      </c>
      <c r="AE295">
        <v>0</v>
      </c>
      <c r="AF295">
        <v>0</v>
      </c>
      <c r="AG295">
        <v>0</v>
      </c>
      <c r="AH295" t="s">
        <v>146</v>
      </c>
      <c r="AI295" s="1">
        <v>44707.593807870369</v>
      </c>
      <c r="AJ295">
        <v>48</v>
      </c>
      <c r="AK295">
        <v>0</v>
      </c>
      <c r="AL295">
        <v>0</v>
      </c>
      <c r="AM295">
        <v>0</v>
      </c>
      <c r="AN295">
        <v>37</v>
      </c>
      <c r="AO295">
        <v>0</v>
      </c>
      <c r="AP295">
        <v>0</v>
      </c>
      <c r="AQ295">
        <v>0</v>
      </c>
      <c r="AR295">
        <v>0</v>
      </c>
      <c r="AS295">
        <v>0</v>
      </c>
      <c r="AT295" t="s">
        <v>90</v>
      </c>
      <c r="AU295" t="s">
        <v>90</v>
      </c>
      <c r="AV295" t="s">
        <v>90</v>
      </c>
      <c r="AW295" t="s">
        <v>90</v>
      </c>
      <c r="AX295" t="s">
        <v>90</v>
      </c>
      <c r="AY295" t="s">
        <v>90</v>
      </c>
      <c r="AZ295" t="s">
        <v>90</v>
      </c>
      <c r="BA295" t="s">
        <v>90</v>
      </c>
      <c r="BB295" t="s">
        <v>90</v>
      </c>
      <c r="BC295" t="s">
        <v>90</v>
      </c>
      <c r="BD295" t="s">
        <v>90</v>
      </c>
      <c r="BE295" t="s">
        <v>90</v>
      </c>
    </row>
    <row r="296" spans="1:57" hidden="1" x14ac:dyDescent="0.45">
      <c r="A296" t="s">
        <v>837</v>
      </c>
      <c r="B296" t="s">
        <v>82</v>
      </c>
      <c r="C296" t="s">
        <v>763</v>
      </c>
      <c r="D296" t="s">
        <v>84</v>
      </c>
      <c r="E296" s="2" t="str">
        <f>HYPERLINK("capsilon://?command=openfolder&amp;siteaddress=FAM.docvelocity-na8.net&amp;folderid=FXF74C178F-65C9-E147-AABA-6F3B4F7B13FF","FX2203198")</f>
        <v>FX2203198</v>
      </c>
      <c r="F296" t="s">
        <v>19</v>
      </c>
      <c r="G296" t="s">
        <v>19</v>
      </c>
      <c r="H296" t="s">
        <v>85</v>
      </c>
      <c r="I296" t="s">
        <v>838</v>
      </c>
      <c r="J296">
        <v>28</v>
      </c>
      <c r="K296" t="s">
        <v>87</v>
      </c>
      <c r="L296" t="s">
        <v>88</v>
      </c>
      <c r="M296" t="s">
        <v>89</v>
      </c>
      <c r="N296">
        <v>2</v>
      </c>
      <c r="O296" s="1">
        <v>44707.584594907406</v>
      </c>
      <c r="P296" s="1">
        <v>44707.598032407404</v>
      </c>
      <c r="Q296">
        <v>814</v>
      </c>
      <c r="R296">
        <v>347</v>
      </c>
      <c r="S296" t="b">
        <v>0</v>
      </c>
      <c r="T296" t="s">
        <v>90</v>
      </c>
      <c r="U296" t="b">
        <v>0</v>
      </c>
      <c r="V296" t="s">
        <v>163</v>
      </c>
      <c r="W296" s="1">
        <v>44707.594027777777</v>
      </c>
      <c r="X296">
        <v>123</v>
      </c>
      <c r="Y296">
        <v>21</v>
      </c>
      <c r="Z296">
        <v>0</v>
      </c>
      <c r="AA296">
        <v>21</v>
      </c>
      <c r="AB296">
        <v>0</v>
      </c>
      <c r="AC296">
        <v>0</v>
      </c>
      <c r="AD296">
        <v>7</v>
      </c>
      <c r="AE296">
        <v>0</v>
      </c>
      <c r="AF296">
        <v>0</v>
      </c>
      <c r="AG296">
        <v>0</v>
      </c>
      <c r="AH296" t="s">
        <v>146</v>
      </c>
      <c r="AI296" s="1">
        <v>44707.598032407404</v>
      </c>
      <c r="AJ296">
        <v>224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7</v>
      </c>
      <c r="AQ296">
        <v>0</v>
      </c>
      <c r="AR296">
        <v>0</v>
      </c>
      <c r="AS296">
        <v>0</v>
      </c>
      <c r="AT296" t="s">
        <v>90</v>
      </c>
      <c r="AU296" t="s">
        <v>90</v>
      </c>
      <c r="AV296" t="s">
        <v>90</v>
      </c>
      <c r="AW296" t="s">
        <v>90</v>
      </c>
      <c r="AX296" t="s">
        <v>90</v>
      </c>
      <c r="AY296" t="s">
        <v>90</v>
      </c>
      <c r="AZ296" t="s">
        <v>90</v>
      </c>
      <c r="BA296" t="s">
        <v>90</v>
      </c>
      <c r="BB296" t="s">
        <v>90</v>
      </c>
      <c r="BC296" t="s">
        <v>90</v>
      </c>
      <c r="BD296" t="s">
        <v>90</v>
      </c>
      <c r="BE296" t="s">
        <v>90</v>
      </c>
    </row>
    <row r="297" spans="1:57" hidden="1" x14ac:dyDescent="0.45">
      <c r="A297" t="s">
        <v>839</v>
      </c>
      <c r="B297" t="s">
        <v>82</v>
      </c>
      <c r="C297" t="s">
        <v>728</v>
      </c>
      <c r="D297" t="s">
        <v>84</v>
      </c>
      <c r="E297" s="2" t="str">
        <f>HYPERLINK("capsilon://?command=openfolder&amp;siteaddress=FAM.docvelocity-na8.net&amp;folderid=FX6FFB7AC6-36AC-E5C8-0D78-DC99F4CFB936","FX220311814")</f>
        <v>FX220311814</v>
      </c>
      <c r="F297" t="s">
        <v>19</v>
      </c>
      <c r="G297" t="s">
        <v>19</v>
      </c>
      <c r="H297" t="s">
        <v>85</v>
      </c>
      <c r="I297" t="s">
        <v>729</v>
      </c>
      <c r="J297">
        <v>56</v>
      </c>
      <c r="K297" t="s">
        <v>87</v>
      </c>
      <c r="L297" t="s">
        <v>88</v>
      </c>
      <c r="M297" t="s">
        <v>89</v>
      </c>
      <c r="N297">
        <v>2</v>
      </c>
      <c r="O297" s="1">
        <v>44683.44394675926</v>
      </c>
      <c r="P297" s="1">
        <v>44683.452465277776</v>
      </c>
      <c r="Q297">
        <v>233</v>
      </c>
      <c r="R297">
        <v>503</v>
      </c>
      <c r="S297" t="b">
        <v>0</v>
      </c>
      <c r="T297" t="s">
        <v>90</v>
      </c>
      <c r="U297" t="b">
        <v>1</v>
      </c>
      <c r="V297" t="s">
        <v>109</v>
      </c>
      <c r="W297" s="1">
        <v>44683.449872685182</v>
      </c>
      <c r="X297">
        <v>280</v>
      </c>
      <c r="Y297">
        <v>42</v>
      </c>
      <c r="Z297">
        <v>0</v>
      </c>
      <c r="AA297">
        <v>42</v>
      </c>
      <c r="AB297">
        <v>0</v>
      </c>
      <c r="AC297">
        <v>2</v>
      </c>
      <c r="AD297">
        <v>14</v>
      </c>
      <c r="AE297">
        <v>0</v>
      </c>
      <c r="AF297">
        <v>0</v>
      </c>
      <c r="AG297">
        <v>0</v>
      </c>
      <c r="AH297" t="s">
        <v>522</v>
      </c>
      <c r="AI297" s="1">
        <v>44683.452465277776</v>
      </c>
      <c r="AJ297">
        <v>223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14</v>
      </c>
      <c r="AQ297">
        <v>0</v>
      </c>
      <c r="AR297">
        <v>0</v>
      </c>
      <c r="AS297">
        <v>0</v>
      </c>
      <c r="AT297" t="s">
        <v>90</v>
      </c>
      <c r="AU297" t="s">
        <v>90</v>
      </c>
      <c r="AV297" t="s">
        <v>90</v>
      </c>
      <c r="AW297" t="s">
        <v>90</v>
      </c>
      <c r="AX297" t="s">
        <v>90</v>
      </c>
      <c r="AY297" t="s">
        <v>90</v>
      </c>
      <c r="AZ297" t="s">
        <v>90</v>
      </c>
      <c r="BA297" t="s">
        <v>90</v>
      </c>
      <c r="BB297" t="s">
        <v>90</v>
      </c>
      <c r="BC297" t="s">
        <v>90</v>
      </c>
      <c r="BD297" t="s">
        <v>90</v>
      </c>
      <c r="BE297" t="s">
        <v>90</v>
      </c>
    </row>
    <row r="298" spans="1:57" hidden="1" x14ac:dyDescent="0.45">
      <c r="A298" t="s">
        <v>840</v>
      </c>
      <c r="B298" t="s">
        <v>82</v>
      </c>
      <c r="C298" t="s">
        <v>817</v>
      </c>
      <c r="D298" t="s">
        <v>84</v>
      </c>
      <c r="E298" s="2" t="str">
        <f>HYPERLINK("capsilon://?command=openfolder&amp;siteaddress=FAM.docvelocity-na8.net&amp;folderid=FX107D8540-AD52-FE47-20BB-588736FE5E10","FX22058769")</f>
        <v>FX22058769</v>
      </c>
      <c r="F298" t="s">
        <v>19</v>
      </c>
      <c r="G298" t="s">
        <v>19</v>
      </c>
      <c r="H298" t="s">
        <v>85</v>
      </c>
      <c r="I298" t="s">
        <v>841</v>
      </c>
      <c r="J298">
        <v>53</v>
      </c>
      <c r="K298" t="s">
        <v>87</v>
      </c>
      <c r="L298" t="s">
        <v>88</v>
      </c>
      <c r="M298" t="s">
        <v>89</v>
      </c>
      <c r="N298">
        <v>2</v>
      </c>
      <c r="O298" s="1">
        <v>44707.603055555555</v>
      </c>
      <c r="P298" s="1">
        <v>44707.627372685187</v>
      </c>
      <c r="Q298">
        <v>1705</v>
      </c>
      <c r="R298">
        <v>396</v>
      </c>
      <c r="S298" t="b">
        <v>0</v>
      </c>
      <c r="T298" t="s">
        <v>90</v>
      </c>
      <c r="U298" t="b">
        <v>0</v>
      </c>
      <c r="V298" t="s">
        <v>163</v>
      </c>
      <c r="W298" s="1">
        <v>44707.61042824074</v>
      </c>
      <c r="X298">
        <v>222</v>
      </c>
      <c r="Y298">
        <v>48</v>
      </c>
      <c r="Z298">
        <v>0</v>
      </c>
      <c r="AA298">
        <v>48</v>
      </c>
      <c r="AB298">
        <v>0</v>
      </c>
      <c r="AC298">
        <v>2</v>
      </c>
      <c r="AD298">
        <v>5</v>
      </c>
      <c r="AE298">
        <v>0</v>
      </c>
      <c r="AF298">
        <v>0</v>
      </c>
      <c r="AG298">
        <v>0</v>
      </c>
      <c r="AH298" t="s">
        <v>92</v>
      </c>
      <c r="AI298" s="1">
        <v>44707.627372685187</v>
      </c>
      <c r="AJ298">
        <v>174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5</v>
      </c>
      <c r="AQ298">
        <v>0</v>
      </c>
      <c r="AR298">
        <v>0</v>
      </c>
      <c r="AS298">
        <v>0</v>
      </c>
      <c r="AT298" t="s">
        <v>90</v>
      </c>
      <c r="AU298" t="s">
        <v>90</v>
      </c>
      <c r="AV298" t="s">
        <v>90</v>
      </c>
      <c r="AW298" t="s">
        <v>90</v>
      </c>
      <c r="AX298" t="s">
        <v>90</v>
      </c>
      <c r="AY298" t="s">
        <v>90</v>
      </c>
      <c r="AZ298" t="s">
        <v>90</v>
      </c>
      <c r="BA298" t="s">
        <v>90</v>
      </c>
      <c r="BB298" t="s">
        <v>90</v>
      </c>
      <c r="BC298" t="s">
        <v>90</v>
      </c>
      <c r="BD298" t="s">
        <v>90</v>
      </c>
      <c r="BE298" t="s">
        <v>90</v>
      </c>
    </row>
    <row r="299" spans="1:57" hidden="1" x14ac:dyDescent="0.45">
      <c r="A299" t="s">
        <v>842</v>
      </c>
      <c r="B299" t="s">
        <v>82</v>
      </c>
      <c r="C299" t="s">
        <v>843</v>
      </c>
      <c r="D299" t="s">
        <v>84</v>
      </c>
      <c r="E299" s="2" t="str">
        <f>HYPERLINK("capsilon://?command=openfolder&amp;siteaddress=FAM.docvelocity-na8.net&amp;folderid=FX4052BFAA-BAFD-F452-141A-6A26B4920B37","FX22059494")</f>
        <v>FX22059494</v>
      </c>
      <c r="F299" t="s">
        <v>19</v>
      </c>
      <c r="G299" t="s">
        <v>19</v>
      </c>
      <c r="H299" t="s">
        <v>85</v>
      </c>
      <c r="I299" t="s">
        <v>844</v>
      </c>
      <c r="J299">
        <v>120</v>
      </c>
      <c r="K299" t="s">
        <v>87</v>
      </c>
      <c r="L299" t="s">
        <v>88</v>
      </c>
      <c r="M299" t="s">
        <v>89</v>
      </c>
      <c r="N299">
        <v>2</v>
      </c>
      <c r="O299" s="1">
        <v>44707.658888888887</v>
      </c>
      <c r="P299" s="1">
        <v>44707.688622685186</v>
      </c>
      <c r="Q299">
        <v>1903</v>
      </c>
      <c r="R299">
        <v>666</v>
      </c>
      <c r="S299" t="b">
        <v>0</v>
      </c>
      <c r="T299" t="s">
        <v>90</v>
      </c>
      <c r="U299" t="b">
        <v>0</v>
      </c>
      <c r="V299" t="s">
        <v>163</v>
      </c>
      <c r="W299" s="1">
        <v>44707.675266203703</v>
      </c>
      <c r="X299">
        <v>193</v>
      </c>
      <c r="Y299">
        <v>96</v>
      </c>
      <c r="Z299">
        <v>0</v>
      </c>
      <c r="AA299">
        <v>96</v>
      </c>
      <c r="AB299">
        <v>0</v>
      </c>
      <c r="AC299">
        <v>6</v>
      </c>
      <c r="AD299">
        <v>24</v>
      </c>
      <c r="AE299">
        <v>0</v>
      </c>
      <c r="AF299">
        <v>0</v>
      </c>
      <c r="AG299">
        <v>0</v>
      </c>
      <c r="AH299" t="s">
        <v>92</v>
      </c>
      <c r="AI299" s="1">
        <v>44707.688622685186</v>
      </c>
      <c r="AJ299">
        <v>414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24</v>
      </c>
      <c r="AQ299">
        <v>0</v>
      </c>
      <c r="AR299">
        <v>0</v>
      </c>
      <c r="AS299">
        <v>0</v>
      </c>
      <c r="AT299" t="s">
        <v>90</v>
      </c>
      <c r="AU299" t="s">
        <v>90</v>
      </c>
      <c r="AV299" t="s">
        <v>90</v>
      </c>
      <c r="AW299" t="s">
        <v>90</v>
      </c>
      <c r="AX299" t="s">
        <v>90</v>
      </c>
      <c r="AY299" t="s">
        <v>90</v>
      </c>
      <c r="AZ299" t="s">
        <v>90</v>
      </c>
      <c r="BA299" t="s">
        <v>90</v>
      </c>
      <c r="BB299" t="s">
        <v>90</v>
      </c>
      <c r="BC299" t="s">
        <v>90</v>
      </c>
      <c r="BD299" t="s">
        <v>90</v>
      </c>
      <c r="BE299" t="s">
        <v>90</v>
      </c>
    </row>
    <row r="300" spans="1:57" hidden="1" x14ac:dyDescent="0.45">
      <c r="A300" t="s">
        <v>845</v>
      </c>
      <c r="B300" t="s">
        <v>82</v>
      </c>
      <c r="C300" t="s">
        <v>668</v>
      </c>
      <c r="D300" t="s">
        <v>84</v>
      </c>
      <c r="E300" s="2" t="str">
        <f>HYPERLINK("capsilon://?command=openfolder&amp;siteaddress=FAM.docvelocity-na8.net&amp;folderid=FX0EF28DBE-47A7-7B98-6784-DCB9E71086FB","FX22056756")</f>
        <v>FX22056756</v>
      </c>
      <c r="F300" t="s">
        <v>19</v>
      </c>
      <c r="G300" t="s">
        <v>19</v>
      </c>
      <c r="H300" t="s">
        <v>85</v>
      </c>
      <c r="I300" t="s">
        <v>846</v>
      </c>
      <c r="J300">
        <v>0</v>
      </c>
      <c r="K300" t="s">
        <v>87</v>
      </c>
      <c r="L300" t="s">
        <v>88</v>
      </c>
      <c r="M300" t="s">
        <v>89</v>
      </c>
      <c r="N300">
        <v>2</v>
      </c>
      <c r="O300" s="1">
        <v>44707.671215277776</v>
      </c>
      <c r="P300" s="1">
        <v>44707.690196759257</v>
      </c>
      <c r="Q300">
        <v>651</v>
      </c>
      <c r="R300">
        <v>989</v>
      </c>
      <c r="S300" t="b">
        <v>0</v>
      </c>
      <c r="T300" t="s">
        <v>90</v>
      </c>
      <c r="U300" t="b">
        <v>0</v>
      </c>
      <c r="V300" t="s">
        <v>163</v>
      </c>
      <c r="W300" s="1">
        <v>44707.680925925924</v>
      </c>
      <c r="X300">
        <v>488</v>
      </c>
      <c r="Y300">
        <v>52</v>
      </c>
      <c r="Z300">
        <v>0</v>
      </c>
      <c r="AA300">
        <v>52</v>
      </c>
      <c r="AB300">
        <v>0</v>
      </c>
      <c r="AC300">
        <v>33</v>
      </c>
      <c r="AD300">
        <v>-52</v>
      </c>
      <c r="AE300">
        <v>0</v>
      </c>
      <c r="AF300">
        <v>0</v>
      </c>
      <c r="AG300">
        <v>0</v>
      </c>
      <c r="AH300" t="s">
        <v>146</v>
      </c>
      <c r="AI300" s="1">
        <v>44707.690196759257</v>
      </c>
      <c r="AJ300">
        <v>501</v>
      </c>
      <c r="AK300">
        <v>8</v>
      </c>
      <c r="AL300">
        <v>0</v>
      </c>
      <c r="AM300">
        <v>8</v>
      </c>
      <c r="AN300">
        <v>0</v>
      </c>
      <c r="AO300">
        <v>8</v>
      </c>
      <c r="AP300">
        <v>-60</v>
      </c>
      <c r="AQ300">
        <v>0</v>
      </c>
      <c r="AR300">
        <v>0</v>
      </c>
      <c r="AS300">
        <v>0</v>
      </c>
      <c r="AT300" t="s">
        <v>90</v>
      </c>
      <c r="AU300" t="s">
        <v>90</v>
      </c>
      <c r="AV300" t="s">
        <v>90</v>
      </c>
      <c r="AW300" t="s">
        <v>90</v>
      </c>
      <c r="AX300" t="s">
        <v>90</v>
      </c>
      <c r="AY300" t="s">
        <v>90</v>
      </c>
      <c r="AZ300" t="s">
        <v>90</v>
      </c>
      <c r="BA300" t="s">
        <v>90</v>
      </c>
      <c r="BB300" t="s">
        <v>90</v>
      </c>
      <c r="BC300" t="s">
        <v>90</v>
      </c>
      <c r="BD300" t="s">
        <v>90</v>
      </c>
      <c r="BE300" t="s">
        <v>90</v>
      </c>
    </row>
    <row r="301" spans="1:57" hidden="1" x14ac:dyDescent="0.45">
      <c r="A301" t="s">
        <v>847</v>
      </c>
      <c r="B301" t="s">
        <v>82</v>
      </c>
      <c r="C301" t="s">
        <v>368</v>
      </c>
      <c r="D301" t="s">
        <v>84</v>
      </c>
      <c r="E301" s="2" t="str">
        <f>HYPERLINK("capsilon://?command=openfolder&amp;siteaddress=FAM.docvelocity-na8.net&amp;folderid=FX8897D2D8-1832-647A-4C84-345253EAF8DB","FX220411511")</f>
        <v>FX220411511</v>
      </c>
      <c r="F301" t="s">
        <v>19</v>
      </c>
      <c r="G301" t="s">
        <v>19</v>
      </c>
      <c r="H301" t="s">
        <v>85</v>
      </c>
      <c r="I301" t="s">
        <v>848</v>
      </c>
      <c r="J301">
        <v>0</v>
      </c>
      <c r="K301" t="s">
        <v>87</v>
      </c>
      <c r="L301" t="s">
        <v>88</v>
      </c>
      <c r="M301" t="s">
        <v>89</v>
      </c>
      <c r="N301">
        <v>2</v>
      </c>
      <c r="O301" s="1">
        <v>44707.712002314816</v>
      </c>
      <c r="P301" s="1">
        <v>44707.720069444447</v>
      </c>
      <c r="Q301">
        <v>490</v>
      </c>
      <c r="R301">
        <v>207</v>
      </c>
      <c r="S301" t="b">
        <v>0</v>
      </c>
      <c r="T301" t="s">
        <v>90</v>
      </c>
      <c r="U301" t="b">
        <v>0</v>
      </c>
      <c r="V301" t="s">
        <v>163</v>
      </c>
      <c r="W301" s="1">
        <v>44707.718865740739</v>
      </c>
      <c r="X301">
        <v>96</v>
      </c>
      <c r="Y301">
        <v>9</v>
      </c>
      <c r="Z301">
        <v>0</v>
      </c>
      <c r="AA301">
        <v>9</v>
      </c>
      <c r="AB301">
        <v>0</v>
      </c>
      <c r="AC301">
        <v>1</v>
      </c>
      <c r="AD301">
        <v>-9</v>
      </c>
      <c r="AE301">
        <v>0</v>
      </c>
      <c r="AF301">
        <v>0</v>
      </c>
      <c r="AG301">
        <v>0</v>
      </c>
      <c r="AH301" t="s">
        <v>92</v>
      </c>
      <c r="AI301" s="1">
        <v>44707.720069444447</v>
      </c>
      <c r="AJ301">
        <v>100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-9</v>
      </c>
      <c r="AQ301">
        <v>0</v>
      </c>
      <c r="AR301">
        <v>0</v>
      </c>
      <c r="AS301">
        <v>0</v>
      </c>
      <c r="AT301" t="s">
        <v>90</v>
      </c>
      <c r="AU301" t="s">
        <v>90</v>
      </c>
      <c r="AV301" t="s">
        <v>90</v>
      </c>
      <c r="AW301" t="s">
        <v>90</v>
      </c>
      <c r="AX301" t="s">
        <v>90</v>
      </c>
      <c r="AY301" t="s">
        <v>90</v>
      </c>
      <c r="AZ301" t="s">
        <v>90</v>
      </c>
      <c r="BA301" t="s">
        <v>90</v>
      </c>
      <c r="BB301" t="s">
        <v>90</v>
      </c>
      <c r="BC301" t="s">
        <v>90</v>
      </c>
      <c r="BD301" t="s">
        <v>90</v>
      </c>
      <c r="BE301" t="s">
        <v>90</v>
      </c>
    </row>
    <row r="302" spans="1:57" hidden="1" x14ac:dyDescent="0.45">
      <c r="A302" t="s">
        <v>849</v>
      </c>
      <c r="B302" t="s">
        <v>82</v>
      </c>
      <c r="C302" t="s">
        <v>850</v>
      </c>
      <c r="D302" t="s">
        <v>84</v>
      </c>
      <c r="E302" s="2" t="str">
        <f>HYPERLINK("capsilon://?command=openfolder&amp;siteaddress=FAM.docvelocity-na8.net&amp;folderid=FXAFF9916B-0363-83BF-BCFF-C037DBAC370B","FX22042595")</f>
        <v>FX22042595</v>
      </c>
      <c r="F302" t="s">
        <v>19</v>
      </c>
      <c r="G302" t="s">
        <v>19</v>
      </c>
      <c r="H302" t="s">
        <v>85</v>
      </c>
      <c r="I302" t="s">
        <v>851</v>
      </c>
      <c r="J302">
        <v>49</v>
      </c>
      <c r="K302" t="s">
        <v>87</v>
      </c>
      <c r="L302" t="s">
        <v>88</v>
      </c>
      <c r="M302" t="s">
        <v>89</v>
      </c>
      <c r="N302">
        <v>2</v>
      </c>
      <c r="O302" s="1">
        <v>44707.732673611114</v>
      </c>
      <c r="P302" s="1">
        <v>44707.767210648148</v>
      </c>
      <c r="Q302">
        <v>2454</v>
      </c>
      <c r="R302">
        <v>530</v>
      </c>
      <c r="S302" t="b">
        <v>0</v>
      </c>
      <c r="T302" t="s">
        <v>90</v>
      </c>
      <c r="U302" t="b">
        <v>0</v>
      </c>
      <c r="V302" t="s">
        <v>141</v>
      </c>
      <c r="W302" s="1">
        <v>44707.752581018518</v>
      </c>
      <c r="X302">
        <v>349</v>
      </c>
      <c r="Y302">
        <v>38</v>
      </c>
      <c r="Z302">
        <v>0</v>
      </c>
      <c r="AA302">
        <v>38</v>
      </c>
      <c r="AB302">
        <v>0</v>
      </c>
      <c r="AC302">
        <v>4</v>
      </c>
      <c r="AD302">
        <v>11</v>
      </c>
      <c r="AE302">
        <v>0</v>
      </c>
      <c r="AF302">
        <v>0</v>
      </c>
      <c r="AG302">
        <v>0</v>
      </c>
      <c r="AH302" t="s">
        <v>92</v>
      </c>
      <c r="AI302" s="1">
        <v>44707.767210648148</v>
      </c>
      <c r="AJ302">
        <v>181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11</v>
      </c>
      <c r="AQ302">
        <v>0</v>
      </c>
      <c r="AR302">
        <v>0</v>
      </c>
      <c r="AS302">
        <v>0</v>
      </c>
      <c r="AT302" t="s">
        <v>90</v>
      </c>
      <c r="AU302" t="s">
        <v>90</v>
      </c>
      <c r="AV302" t="s">
        <v>90</v>
      </c>
      <c r="AW302" t="s">
        <v>90</v>
      </c>
      <c r="AX302" t="s">
        <v>90</v>
      </c>
      <c r="AY302" t="s">
        <v>90</v>
      </c>
      <c r="AZ302" t="s">
        <v>90</v>
      </c>
      <c r="BA302" t="s">
        <v>90</v>
      </c>
      <c r="BB302" t="s">
        <v>90</v>
      </c>
      <c r="BC302" t="s">
        <v>90</v>
      </c>
      <c r="BD302" t="s">
        <v>90</v>
      </c>
      <c r="BE302" t="s">
        <v>90</v>
      </c>
    </row>
    <row r="303" spans="1:57" hidden="1" x14ac:dyDescent="0.45">
      <c r="A303" t="s">
        <v>852</v>
      </c>
      <c r="B303" t="s">
        <v>82</v>
      </c>
      <c r="C303" t="s">
        <v>853</v>
      </c>
      <c r="D303" t="s">
        <v>84</v>
      </c>
      <c r="E303" s="2" t="str">
        <f>HYPERLINK("capsilon://?command=openfolder&amp;siteaddress=FAM.docvelocity-na8.net&amp;folderid=FXFFBE5DB2-18F9-5887-3345-202D9E0A4CCD","FX22059613")</f>
        <v>FX22059613</v>
      </c>
      <c r="F303" t="s">
        <v>19</v>
      </c>
      <c r="G303" t="s">
        <v>19</v>
      </c>
      <c r="H303" t="s">
        <v>85</v>
      </c>
      <c r="I303" t="s">
        <v>854</v>
      </c>
      <c r="J303">
        <v>545</v>
      </c>
      <c r="K303" t="s">
        <v>87</v>
      </c>
      <c r="L303" t="s">
        <v>88</v>
      </c>
      <c r="M303" t="s">
        <v>89</v>
      </c>
      <c r="N303">
        <v>2</v>
      </c>
      <c r="O303" s="1">
        <v>44708.364537037036</v>
      </c>
      <c r="P303" s="1">
        <v>44708.420069444444</v>
      </c>
      <c r="Q303">
        <v>3198</v>
      </c>
      <c r="R303">
        <v>1600</v>
      </c>
      <c r="S303" t="b">
        <v>0</v>
      </c>
      <c r="T303" t="s">
        <v>90</v>
      </c>
      <c r="U303" t="b">
        <v>0</v>
      </c>
      <c r="V303" t="s">
        <v>150</v>
      </c>
      <c r="W303" s="1">
        <v>44708.379953703705</v>
      </c>
      <c r="X303">
        <v>1323</v>
      </c>
      <c r="Y303">
        <v>477</v>
      </c>
      <c r="Z303">
        <v>0</v>
      </c>
      <c r="AA303">
        <v>477</v>
      </c>
      <c r="AB303">
        <v>0</v>
      </c>
      <c r="AC303">
        <v>5</v>
      </c>
      <c r="AD303">
        <v>68</v>
      </c>
      <c r="AE303">
        <v>0</v>
      </c>
      <c r="AF303">
        <v>0</v>
      </c>
      <c r="AG303">
        <v>0</v>
      </c>
      <c r="AH303" t="s">
        <v>120</v>
      </c>
      <c r="AI303" s="1">
        <v>44708.420069444444</v>
      </c>
      <c r="AJ303">
        <v>277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68</v>
      </c>
      <c r="AQ303">
        <v>21</v>
      </c>
      <c r="AR303">
        <v>0</v>
      </c>
      <c r="AS303">
        <v>2</v>
      </c>
      <c r="AT303" t="s">
        <v>90</v>
      </c>
      <c r="AU303" t="s">
        <v>90</v>
      </c>
      <c r="AV303" t="s">
        <v>90</v>
      </c>
      <c r="AW303" t="s">
        <v>90</v>
      </c>
      <c r="AX303" t="s">
        <v>90</v>
      </c>
      <c r="AY303" t="s">
        <v>90</v>
      </c>
      <c r="AZ303" t="s">
        <v>90</v>
      </c>
      <c r="BA303" t="s">
        <v>90</v>
      </c>
      <c r="BB303" t="s">
        <v>90</v>
      </c>
      <c r="BC303" t="s">
        <v>90</v>
      </c>
      <c r="BD303" t="s">
        <v>90</v>
      </c>
      <c r="BE303" t="s">
        <v>90</v>
      </c>
    </row>
    <row r="304" spans="1:57" hidden="1" x14ac:dyDescent="0.45">
      <c r="A304" t="s">
        <v>855</v>
      </c>
      <c r="B304" t="s">
        <v>82</v>
      </c>
      <c r="C304" t="s">
        <v>471</v>
      </c>
      <c r="D304" t="s">
        <v>84</v>
      </c>
      <c r="E304" s="2" t="str">
        <f>HYPERLINK("capsilon://?command=openfolder&amp;siteaddress=FAM.docvelocity-na8.net&amp;folderid=FXF655DD4C-9AB2-F295-1971-92C06DF894CE","FX220410574")</f>
        <v>FX220410574</v>
      </c>
      <c r="F304" t="s">
        <v>19</v>
      </c>
      <c r="G304" t="s">
        <v>19</v>
      </c>
      <c r="H304" t="s">
        <v>85</v>
      </c>
      <c r="I304" t="s">
        <v>856</v>
      </c>
      <c r="J304">
        <v>109</v>
      </c>
      <c r="K304" t="s">
        <v>87</v>
      </c>
      <c r="L304" t="s">
        <v>88</v>
      </c>
      <c r="M304" t="s">
        <v>89</v>
      </c>
      <c r="N304">
        <v>2</v>
      </c>
      <c r="O304" s="1">
        <v>44708.408263888887</v>
      </c>
      <c r="P304" s="1">
        <v>44708.427557870367</v>
      </c>
      <c r="Q304">
        <v>1342</v>
      </c>
      <c r="R304">
        <v>325</v>
      </c>
      <c r="S304" t="b">
        <v>0</v>
      </c>
      <c r="T304" t="s">
        <v>90</v>
      </c>
      <c r="U304" t="b">
        <v>0</v>
      </c>
      <c r="V304" t="s">
        <v>267</v>
      </c>
      <c r="W304" s="1">
        <v>44708.425821759258</v>
      </c>
      <c r="X304">
        <v>186</v>
      </c>
      <c r="Y304">
        <v>82</v>
      </c>
      <c r="Z304">
        <v>0</v>
      </c>
      <c r="AA304">
        <v>82</v>
      </c>
      <c r="AB304">
        <v>0</v>
      </c>
      <c r="AC304">
        <v>2</v>
      </c>
      <c r="AD304">
        <v>27</v>
      </c>
      <c r="AE304">
        <v>0</v>
      </c>
      <c r="AF304">
        <v>0</v>
      </c>
      <c r="AG304">
        <v>0</v>
      </c>
      <c r="AH304" t="s">
        <v>120</v>
      </c>
      <c r="AI304" s="1">
        <v>44708.427557870367</v>
      </c>
      <c r="AJ304">
        <v>128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27</v>
      </c>
      <c r="AQ304">
        <v>0</v>
      </c>
      <c r="AR304">
        <v>0</v>
      </c>
      <c r="AS304">
        <v>0</v>
      </c>
      <c r="AT304" t="s">
        <v>90</v>
      </c>
      <c r="AU304" t="s">
        <v>90</v>
      </c>
      <c r="AV304" t="s">
        <v>90</v>
      </c>
      <c r="AW304" t="s">
        <v>90</v>
      </c>
      <c r="AX304" t="s">
        <v>90</v>
      </c>
      <c r="AY304" t="s">
        <v>90</v>
      </c>
      <c r="AZ304" t="s">
        <v>90</v>
      </c>
      <c r="BA304" t="s">
        <v>90</v>
      </c>
      <c r="BB304" t="s">
        <v>90</v>
      </c>
      <c r="BC304" t="s">
        <v>90</v>
      </c>
      <c r="BD304" t="s">
        <v>90</v>
      </c>
      <c r="BE304" t="s">
        <v>90</v>
      </c>
    </row>
    <row r="305" spans="1:57" hidden="1" x14ac:dyDescent="0.45">
      <c r="A305" t="s">
        <v>857</v>
      </c>
      <c r="B305" t="s">
        <v>82</v>
      </c>
      <c r="C305" t="s">
        <v>858</v>
      </c>
      <c r="D305" t="s">
        <v>84</v>
      </c>
      <c r="E305" s="2" t="str">
        <f>HYPERLINK("capsilon://?command=openfolder&amp;siteaddress=FAM.docvelocity-na8.net&amp;folderid=FXF7504F75-30AE-EF95-4A46-65F920F96115","FX22058891")</f>
        <v>FX22058891</v>
      </c>
      <c r="F305" t="s">
        <v>19</v>
      </c>
      <c r="G305" t="s">
        <v>19</v>
      </c>
      <c r="H305" t="s">
        <v>85</v>
      </c>
      <c r="I305" t="s">
        <v>859</v>
      </c>
      <c r="J305">
        <v>76</v>
      </c>
      <c r="K305" t="s">
        <v>87</v>
      </c>
      <c r="L305" t="s">
        <v>88</v>
      </c>
      <c r="M305" t="s">
        <v>89</v>
      </c>
      <c r="N305">
        <v>2</v>
      </c>
      <c r="O305" s="1">
        <v>44708.409710648149</v>
      </c>
      <c r="P305" s="1">
        <v>44708.431226851855</v>
      </c>
      <c r="Q305">
        <v>1326</v>
      </c>
      <c r="R305">
        <v>533</v>
      </c>
      <c r="S305" t="b">
        <v>0</v>
      </c>
      <c r="T305" t="s">
        <v>90</v>
      </c>
      <c r="U305" t="b">
        <v>0</v>
      </c>
      <c r="V305" t="s">
        <v>860</v>
      </c>
      <c r="W305" s="1">
        <v>44708.427939814814</v>
      </c>
      <c r="X305">
        <v>266</v>
      </c>
      <c r="Y305">
        <v>71</v>
      </c>
      <c r="Z305">
        <v>0</v>
      </c>
      <c r="AA305">
        <v>71</v>
      </c>
      <c r="AB305">
        <v>0</v>
      </c>
      <c r="AC305">
        <v>2</v>
      </c>
      <c r="AD305">
        <v>5</v>
      </c>
      <c r="AE305">
        <v>0</v>
      </c>
      <c r="AF305">
        <v>0</v>
      </c>
      <c r="AG305">
        <v>0</v>
      </c>
      <c r="AH305" t="s">
        <v>271</v>
      </c>
      <c r="AI305" s="1">
        <v>44708.431226851855</v>
      </c>
      <c r="AJ305">
        <v>267</v>
      </c>
      <c r="AK305">
        <v>1</v>
      </c>
      <c r="AL305">
        <v>0</v>
      </c>
      <c r="AM305">
        <v>1</v>
      </c>
      <c r="AN305">
        <v>0</v>
      </c>
      <c r="AO305">
        <v>1</v>
      </c>
      <c r="AP305">
        <v>4</v>
      </c>
      <c r="AQ305">
        <v>0</v>
      </c>
      <c r="AR305">
        <v>0</v>
      </c>
      <c r="AS305">
        <v>0</v>
      </c>
      <c r="AT305" t="s">
        <v>90</v>
      </c>
      <c r="AU305" t="s">
        <v>90</v>
      </c>
      <c r="AV305" t="s">
        <v>90</v>
      </c>
      <c r="AW305" t="s">
        <v>90</v>
      </c>
      <c r="AX305" t="s">
        <v>90</v>
      </c>
      <c r="AY305" t="s">
        <v>90</v>
      </c>
      <c r="AZ305" t="s">
        <v>90</v>
      </c>
      <c r="BA305" t="s">
        <v>90</v>
      </c>
      <c r="BB305" t="s">
        <v>90</v>
      </c>
      <c r="BC305" t="s">
        <v>90</v>
      </c>
      <c r="BD305" t="s">
        <v>90</v>
      </c>
      <c r="BE305" t="s">
        <v>90</v>
      </c>
    </row>
    <row r="306" spans="1:57" hidden="1" x14ac:dyDescent="0.45">
      <c r="A306" t="s">
        <v>861</v>
      </c>
      <c r="B306" t="s">
        <v>82</v>
      </c>
      <c r="C306" t="s">
        <v>858</v>
      </c>
      <c r="D306" t="s">
        <v>84</v>
      </c>
      <c r="E306" s="2" t="str">
        <f>HYPERLINK("capsilon://?command=openfolder&amp;siteaddress=FAM.docvelocity-na8.net&amp;folderid=FXF7504F75-30AE-EF95-4A46-65F920F96115","FX22058891")</f>
        <v>FX22058891</v>
      </c>
      <c r="F306" t="s">
        <v>19</v>
      </c>
      <c r="G306" t="s">
        <v>19</v>
      </c>
      <c r="H306" t="s">
        <v>85</v>
      </c>
      <c r="I306" t="s">
        <v>862</v>
      </c>
      <c r="J306">
        <v>91</v>
      </c>
      <c r="K306" t="s">
        <v>87</v>
      </c>
      <c r="L306" t="s">
        <v>88</v>
      </c>
      <c r="M306" t="s">
        <v>89</v>
      </c>
      <c r="N306">
        <v>2</v>
      </c>
      <c r="O306" s="1">
        <v>44708.410057870373</v>
      </c>
      <c r="P306" s="1">
        <v>44708.429293981484</v>
      </c>
      <c r="Q306">
        <v>1366</v>
      </c>
      <c r="R306">
        <v>296</v>
      </c>
      <c r="S306" t="b">
        <v>0</v>
      </c>
      <c r="T306" t="s">
        <v>90</v>
      </c>
      <c r="U306" t="b">
        <v>0</v>
      </c>
      <c r="V306" t="s">
        <v>267</v>
      </c>
      <c r="W306" s="1">
        <v>44708.427812499998</v>
      </c>
      <c r="X306">
        <v>171</v>
      </c>
      <c r="Y306">
        <v>86</v>
      </c>
      <c r="Z306">
        <v>0</v>
      </c>
      <c r="AA306">
        <v>86</v>
      </c>
      <c r="AB306">
        <v>0</v>
      </c>
      <c r="AC306">
        <v>1</v>
      </c>
      <c r="AD306">
        <v>5</v>
      </c>
      <c r="AE306">
        <v>0</v>
      </c>
      <c r="AF306">
        <v>0</v>
      </c>
      <c r="AG306">
        <v>0</v>
      </c>
      <c r="AH306" t="s">
        <v>120</v>
      </c>
      <c r="AI306" s="1">
        <v>44708.429293981484</v>
      </c>
      <c r="AJ306">
        <v>125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5</v>
      </c>
      <c r="AQ306">
        <v>0</v>
      </c>
      <c r="AR306">
        <v>0</v>
      </c>
      <c r="AS306">
        <v>0</v>
      </c>
      <c r="AT306" t="s">
        <v>90</v>
      </c>
      <c r="AU306" t="s">
        <v>90</v>
      </c>
      <c r="AV306" t="s">
        <v>90</v>
      </c>
      <c r="AW306" t="s">
        <v>90</v>
      </c>
      <c r="AX306" t="s">
        <v>90</v>
      </c>
      <c r="AY306" t="s">
        <v>90</v>
      </c>
      <c r="AZ306" t="s">
        <v>90</v>
      </c>
      <c r="BA306" t="s">
        <v>90</v>
      </c>
      <c r="BB306" t="s">
        <v>90</v>
      </c>
      <c r="BC306" t="s">
        <v>90</v>
      </c>
      <c r="BD306" t="s">
        <v>90</v>
      </c>
      <c r="BE306" t="s">
        <v>90</v>
      </c>
    </row>
    <row r="307" spans="1:57" hidden="1" x14ac:dyDescent="0.45">
      <c r="A307" t="s">
        <v>863</v>
      </c>
      <c r="B307" t="s">
        <v>82</v>
      </c>
      <c r="C307" t="s">
        <v>858</v>
      </c>
      <c r="D307" t="s">
        <v>84</v>
      </c>
      <c r="E307" s="2" t="str">
        <f>HYPERLINK("capsilon://?command=openfolder&amp;siteaddress=FAM.docvelocity-na8.net&amp;folderid=FXF7504F75-30AE-EF95-4A46-65F920F96115","FX22058891")</f>
        <v>FX22058891</v>
      </c>
      <c r="F307" t="s">
        <v>19</v>
      </c>
      <c r="G307" t="s">
        <v>19</v>
      </c>
      <c r="H307" t="s">
        <v>85</v>
      </c>
      <c r="I307" t="s">
        <v>864</v>
      </c>
      <c r="J307">
        <v>28</v>
      </c>
      <c r="K307" t="s">
        <v>87</v>
      </c>
      <c r="L307" t="s">
        <v>88</v>
      </c>
      <c r="M307" t="s">
        <v>89</v>
      </c>
      <c r="N307">
        <v>2</v>
      </c>
      <c r="O307" s="1">
        <v>44708.41033564815</v>
      </c>
      <c r="P307" s="1">
        <v>44708.430034722223</v>
      </c>
      <c r="Q307">
        <v>1518</v>
      </c>
      <c r="R307">
        <v>184</v>
      </c>
      <c r="S307" t="b">
        <v>0</v>
      </c>
      <c r="T307" t="s">
        <v>90</v>
      </c>
      <c r="U307" t="b">
        <v>0</v>
      </c>
      <c r="V307" t="s">
        <v>267</v>
      </c>
      <c r="W307" s="1">
        <v>44708.429224537038</v>
      </c>
      <c r="X307">
        <v>121</v>
      </c>
      <c r="Y307">
        <v>21</v>
      </c>
      <c r="Z307">
        <v>0</v>
      </c>
      <c r="AA307">
        <v>21</v>
      </c>
      <c r="AB307">
        <v>0</v>
      </c>
      <c r="AC307">
        <v>0</v>
      </c>
      <c r="AD307">
        <v>7</v>
      </c>
      <c r="AE307">
        <v>0</v>
      </c>
      <c r="AF307">
        <v>0</v>
      </c>
      <c r="AG307">
        <v>0</v>
      </c>
      <c r="AH307" t="s">
        <v>120</v>
      </c>
      <c r="AI307" s="1">
        <v>44708.430034722223</v>
      </c>
      <c r="AJ307">
        <v>63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7</v>
      </c>
      <c r="AQ307">
        <v>0</v>
      </c>
      <c r="AR307">
        <v>0</v>
      </c>
      <c r="AS307">
        <v>0</v>
      </c>
      <c r="AT307" t="s">
        <v>90</v>
      </c>
      <c r="AU307" t="s">
        <v>90</v>
      </c>
      <c r="AV307" t="s">
        <v>90</v>
      </c>
      <c r="AW307" t="s">
        <v>90</v>
      </c>
      <c r="AX307" t="s">
        <v>90</v>
      </c>
      <c r="AY307" t="s">
        <v>90</v>
      </c>
      <c r="AZ307" t="s">
        <v>90</v>
      </c>
      <c r="BA307" t="s">
        <v>90</v>
      </c>
      <c r="BB307" t="s">
        <v>90</v>
      </c>
      <c r="BC307" t="s">
        <v>90</v>
      </c>
      <c r="BD307" t="s">
        <v>90</v>
      </c>
      <c r="BE307" t="s">
        <v>90</v>
      </c>
    </row>
    <row r="308" spans="1:57" hidden="1" x14ac:dyDescent="0.45">
      <c r="A308" t="s">
        <v>865</v>
      </c>
      <c r="B308" t="s">
        <v>82</v>
      </c>
      <c r="C308" t="s">
        <v>858</v>
      </c>
      <c r="D308" t="s">
        <v>84</v>
      </c>
      <c r="E308" s="2" t="str">
        <f>HYPERLINK("capsilon://?command=openfolder&amp;siteaddress=FAM.docvelocity-na8.net&amp;folderid=FXF7504F75-30AE-EF95-4A46-65F920F96115","FX22058891")</f>
        <v>FX22058891</v>
      </c>
      <c r="F308" t="s">
        <v>19</v>
      </c>
      <c r="G308" t="s">
        <v>19</v>
      </c>
      <c r="H308" t="s">
        <v>85</v>
      </c>
      <c r="I308" t="s">
        <v>866</v>
      </c>
      <c r="J308">
        <v>28</v>
      </c>
      <c r="K308" t="s">
        <v>87</v>
      </c>
      <c r="L308" t="s">
        <v>88</v>
      </c>
      <c r="M308" t="s">
        <v>89</v>
      </c>
      <c r="N308">
        <v>2</v>
      </c>
      <c r="O308" s="1">
        <v>44708.410497685189</v>
      </c>
      <c r="P308" s="1">
        <v>44708.432858796295</v>
      </c>
      <c r="Q308">
        <v>1603</v>
      </c>
      <c r="R308">
        <v>329</v>
      </c>
      <c r="S308" t="b">
        <v>0</v>
      </c>
      <c r="T308" t="s">
        <v>90</v>
      </c>
      <c r="U308" t="b">
        <v>0</v>
      </c>
      <c r="V308" t="s">
        <v>860</v>
      </c>
      <c r="W308" s="1">
        <v>44708.430185185185</v>
      </c>
      <c r="X308">
        <v>89</v>
      </c>
      <c r="Y308">
        <v>21</v>
      </c>
      <c r="Z308">
        <v>0</v>
      </c>
      <c r="AA308">
        <v>21</v>
      </c>
      <c r="AB308">
        <v>0</v>
      </c>
      <c r="AC308">
        <v>0</v>
      </c>
      <c r="AD308">
        <v>7</v>
      </c>
      <c r="AE308">
        <v>0</v>
      </c>
      <c r="AF308">
        <v>0</v>
      </c>
      <c r="AG308">
        <v>0</v>
      </c>
      <c r="AH308" t="s">
        <v>271</v>
      </c>
      <c r="AI308" s="1">
        <v>44708.432858796295</v>
      </c>
      <c r="AJ308">
        <v>140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7</v>
      </c>
      <c r="AQ308">
        <v>0</v>
      </c>
      <c r="AR308">
        <v>0</v>
      </c>
      <c r="AS308">
        <v>0</v>
      </c>
      <c r="AT308" t="s">
        <v>90</v>
      </c>
      <c r="AU308" t="s">
        <v>90</v>
      </c>
      <c r="AV308" t="s">
        <v>90</v>
      </c>
      <c r="AW308" t="s">
        <v>90</v>
      </c>
      <c r="AX308" t="s">
        <v>90</v>
      </c>
      <c r="AY308" t="s">
        <v>90</v>
      </c>
      <c r="AZ308" t="s">
        <v>90</v>
      </c>
      <c r="BA308" t="s">
        <v>90</v>
      </c>
      <c r="BB308" t="s">
        <v>90</v>
      </c>
      <c r="BC308" t="s">
        <v>90</v>
      </c>
      <c r="BD308" t="s">
        <v>90</v>
      </c>
      <c r="BE308" t="s">
        <v>90</v>
      </c>
    </row>
    <row r="309" spans="1:57" hidden="1" x14ac:dyDescent="0.45">
      <c r="A309" t="s">
        <v>867</v>
      </c>
      <c r="B309" t="s">
        <v>82</v>
      </c>
      <c r="C309" t="s">
        <v>853</v>
      </c>
      <c r="D309" t="s">
        <v>84</v>
      </c>
      <c r="E309" s="2" t="str">
        <f>HYPERLINK("capsilon://?command=openfolder&amp;siteaddress=FAM.docvelocity-na8.net&amp;folderid=FXFFBE5DB2-18F9-5887-3345-202D9E0A4CCD","FX22059613")</f>
        <v>FX22059613</v>
      </c>
      <c r="F309" t="s">
        <v>19</v>
      </c>
      <c r="G309" t="s">
        <v>19</v>
      </c>
      <c r="H309" t="s">
        <v>85</v>
      </c>
      <c r="I309" t="s">
        <v>854</v>
      </c>
      <c r="J309">
        <v>56</v>
      </c>
      <c r="K309" t="s">
        <v>87</v>
      </c>
      <c r="L309" t="s">
        <v>88</v>
      </c>
      <c r="M309" t="s">
        <v>89</v>
      </c>
      <c r="N309">
        <v>2</v>
      </c>
      <c r="O309" s="1">
        <v>44708.42087962963</v>
      </c>
      <c r="P309" s="1">
        <v>44708.443981481483</v>
      </c>
      <c r="Q309">
        <v>602</v>
      </c>
      <c r="R309">
        <v>1394</v>
      </c>
      <c r="S309" t="b">
        <v>0</v>
      </c>
      <c r="T309" t="s">
        <v>90</v>
      </c>
      <c r="U309" t="b">
        <v>1</v>
      </c>
      <c r="V309" t="s">
        <v>150</v>
      </c>
      <c r="W309" s="1">
        <v>44708.434664351851</v>
      </c>
      <c r="X309">
        <v>1011</v>
      </c>
      <c r="Y309">
        <v>43</v>
      </c>
      <c r="Z309">
        <v>0</v>
      </c>
      <c r="AA309">
        <v>43</v>
      </c>
      <c r="AB309">
        <v>0</v>
      </c>
      <c r="AC309">
        <v>19</v>
      </c>
      <c r="AD309">
        <v>13</v>
      </c>
      <c r="AE309">
        <v>0</v>
      </c>
      <c r="AF309">
        <v>0</v>
      </c>
      <c r="AG309">
        <v>0</v>
      </c>
      <c r="AH309" t="s">
        <v>120</v>
      </c>
      <c r="AI309" s="1">
        <v>44708.443981481483</v>
      </c>
      <c r="AJ309">
        <v>193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13</v>
      </c>
      <c r="AQ309">
        <v>0</v>
      </c>
      <c r="AR309">
        <v>0</v>
      </c>
      <c r="AS309">
        <v>0</v>
      </c>
      <c r="AT309" t="s">
        <v>90</v>
      </c>
      <c r="AU309" t="s">
        <v>90</v>
      </c>
      <c r="AV309" t="s">
        <v>90</v>
      </c>
      <c r="AW309" t="s">
        <v>90</v>
      </c>
      <c r="AX309" t="s">
        <v>90</v>
      </c>
      <c r="AY309" t="s">
        <v>90</v>
      </c>
      <c r="AZ309" t="s">
        <v>90</v>
      </c>
      <c r="BA309" t="s">
        <v>90</v>
      </c>
      <c r="BB309" t="s">
        <v>90</v>
      </c>
      <c r="BC309" t="s">
        <v>90</v>
      </c>
      <c r="BD309" t="s">
        <v>90</v>
      </c>
      <c r="BE309" t="s">
        <v>90</v>
      </c>
    </row>
    <row r="310" spans="1:57" hidden="1" x14ac:dyDescent="0.45">
      <c r="A310" t="s">
        <v>868</v>
      </c>
      <c r="B310" t="s">
        <v>82</v>
      </c>
      <c r="C310" t="s">
        <v>869</v>
      </c>
      <c r="D310" t="s">
        <v>84</v>
      </c>
      <c r="E310" s="2" t="str">
        <f>HYPERLINK("capsilon://?command=openfolder&amp;siteaddress=FAM.docvelocity-na8.net&amp;folderid=FXF31DC47C-4670-3714-32A4-81C81CA72CD0","FX22058827")</f>
        <v>FX22058827</v>
      </c>
      <c r="F310" t="s">
        <v>19</v>
      </c>
      <c r="G310" t="s">
        <v>19</v>
      </c>
      <c r="H310" t="s">
        <v>85</v>
      </c>
      <c r="I310" t="s">
        <v>870</v>
      </c>
      <c r="J310">
        <v>200</v>
      </c>
      <c r="K310" t="s">
        <v>87</v>
      </c>
      <c r="L310" t="s">
        <v>88</v>
      </c>
      <c r="M310" t="s">
        <v>89</v>
      </c>
      <c r="N310">
        <v>2</v>
      </c>
      <c r="O310" s="1">
        <v>44708.469884259262</v>
      </c>
      <c r="P310" s="1">
        <v>44708.506041666667</v>
      </c>
      <c r="Q310">
        <v>2085</v>
      </c>
      <c r="R310">
        <v>1039</v>
      </c>
      <c r="S310" t="b">
        <v>0</v>
      </c>
      <c r="T310" t="s">
        <v>90</v>
      </c>
      <c r="U310" t="b">
        <v>0</v>
      </c>
      <c r="V310" t="s">
        <v>159</v>
      </c>
      <c r="W310" s="1">
        <v>44708.488136574073</v>
      </c>
      <c r="X310">
        <v>659</v>
      </c>
      <c r="Y310">
        <v>156</v>
      </c>
      <c r="Z310">
        <v>0</v>
      </c>
      <c r="AA310">
        <v>156</v>
      </c>
      <c r="AB310">
        <v>0</v>
      </c>
      <c r="AC310">
        <v>8</v>
      </c>
      <c r="AD310">
        <v>44</v>
      </c>
      <c r="AE310">
        <v>0</v>
      </c>
      <c r="AF310">
        <v>0</v>
      </c>
      <c r="AG310">
        <v>0</v>
      </c>
      <c r="AH310" t="s">
        <v>146</v>
      </c>
      <c r="AI310" s="1">
        <v>44708.506041666667</v>
      </c>
      <c r="AJ310">
        <v>323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44</v>
      </c>
      <c r="AQ310">
        <v>0</v>
      </c>
      <c r="AR310">
        <v>0</v>
      </c>
      <c r="AS310">
        <v>0</v>
      </c>
      <c r="AT310" t="s">
        <v>90</v>
      </c>
      <c r="AU310" t="s">
        <v>90</v>
      </c>
      <c r="AV310" t="s">
        <v>90</v>
      </c>
      <c r="AW310" t="s">
        <v>90</v>
      </c>
      <c r="AX310" t="s">
        <v>90</v>
      </c>
      <c r="AY310" t="s">
        <v>90</v>
      </c>
      <c r="AZ310" t="s">
        <v>90</v>
      </c>
      <c r="BA310" t="s">
        <v>90</v>
      </c>
      <c r="BB310" t="s">
        <v>90</v>
      </c>
      <c r="BC310" t="s">
        <v>90</v>
      </c>
      <c r="BD310" t="s">
        <v>90</v>
      </c>
      <c r="BE310" t="s">
        <v>90</v>
      </c>
    </row>
    <row r="311" spans="1:57" hidden="1" x14ac:dyDescent="0.45">
      <c r="A311" t="s">
        <v>871</v>
      </c>
      <c r="B311" t="s">
        <v>82</v>
      </c>
      <c r="C311" t="s">
        <v>872</v>
      </c>
      <c r="D311" t="s">
        <v>84</v>
      </c>
      <c r="E311" s="2" t="str">
        <f>HYPERLINK("capsilon://?command=openfolder&amp;siteaddress=FAM.docvelocity-na8.net&amp;folderid=FX5B69EA6A-D987-D67E-295A-51581DC59D89","FX22046747")</f>
        <v>FX22046747</v>
      </c>
      <c r="F311" t="s">
        <v>19</v>
      </c>
      <c r="G311" t="s">
        <v>19</v>
      </c>
      <c r="H311" t="s">
        <v>85</v>
      </c>
      <c r="I311" t="s">
        <v>873</v>
      </c>
      <c r="J311">
        <v>171</v>
      </c>
      <c r="K311" t="s">
        <v>87</v>
      </c>
      <c r="L311" t="s">
        <v>88</v>
      </c>
      <c r="M311" t="s">
        <v>89</v>
      </c>
      <c r="N311">
        <v>2</v>
      </c>
      <c r="O311" s="1">
        <v>44708.480034722219</v>
      </c>
      <c r="P311" s="1">
        <v>44708.51357638889</v>
      </c>
      <c r="Q311">
        <v>1550</v>
      </c>
      <c r="R311">
        <v>1348</v>
      </c>
      <c r="S311" t="b">
        <v>0</v>
      </c>
      <c r="T311" t="s">
        <v>90</v>
      </c>
      <c r="U311" t="b">
        <v>0</v>
      </c>
      <c r="V311" t="s">
        <v>163</v>
      </c>
      <c r="W311" s="1">
        <v>44708.490601851852</v>
      </c>
      <c r="X311">
        <v>470</v>
      </c>
      <c r="Y311">
        <v>123</v>
      </c>
      <c r="Z311">
        <v>0</v>
      </c>
      <c r="AA311">
        <v>123</v>
      </c>
      <c r="AB311">
        <v>0</v>
      </c>
      <c r="AC311">
        <v>16</v>
      </c>
      <c r="AD311">
        <v>48</v>
      </c>
      <c r="AE311">
        <v>33</v>
      </c>
      <c r="AF311">
        <v>0</v>
      </c>
      <c r="AG311">
        <v>0</v>
      </c>
      <c r="AH311" t="s">
        <v>92</v>
      </c>
      <c r="AI311" s="1">
        <v>44708.51357638889</v>
      </c>
      <c r="AJ311">
        <v>729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48</v>
      </c>
      <c r="AQ311">
        <v>0</v>
      </c>
      <c r="AR311">
        <v>0</v>
      </c>
      <c r="AS311">
        <v>0</v>
      </c>
      <c r="AT311" t="s">
        <v>90</v>
      </c>
      <c r="AU311" t="s">
        <v>90</v>
      </c>
      <c r="AV311" t="s">
        <v>90</v>
      </c>
      <c r="AW311" t="s">
        <v>90</v>
      </c>
      <c r="AX311" t="s">
        <v>90</v>
      </c>
      <c r="AY311" t="s">
        <v>90</v>
      </c>
      <c r="AZ311" t="s">
        <v>90</v>
      </c>
      <c r="BA311" t="s">
        <v>90</v>
      </c>
      <c r="BB311" t="s">
        <v>90</v>
      </c>
      <c r="BC311" t="s">
        <v>90</v>
      </c>
      <c r="BD311" t="s">
        <v>90</v>
      </c>
      <c r="BE311" t="s">
        <v>90</v>
      </c>
    </row>
    <row r="312" spans="1:57" hidden="1" x14ac:dyDescent="0.45">
      <c r="A312" t="s">
        <v>874</v>
      </c>
      <c r="B312" t="s">
        <v>82</v>
      </c>
      <c r="C312" t="s">
        <v>875</v>
      </c>
      <c r="D312" t="s">
        <v>84</v>
      </c>
      <c r="E312" s="2" t="str">
        <f>HYPERLINK("capsilon://?command=openfolder&amp;siteaddress=FAM.docvelocity-na8.net&amp;folderid=FX46102950-2C46-17C7-4C19-FB16030CF27D","FX22058956")</f>
        <v>FX22058956</v>
      </c>
      <c r="F312" t="s">
        <v>19</v>
      </c>
      <c r="G312" t="s">
        <v>19</v>
      </c>
      <c r="H312" t="s">
        <v>85</v>
      </c>
      <c r="I312" t="s">
        <v>876</v>
      </c>
      <c r="J312">
        <v>127</v>
      </c>
      <c r="K312" t="s">
        <v>87</v>
      </c>
      <c r="L312" t="s">
        <v>88</v>
      </c>
      <c r="M312" t="s">
        <v>89</v>
      </c>
      <c r="N312">
        <v>2</v>
      </c>
      <c r="O312" s="1">
        <v>44708.516701388886</v>
      </c>
      <c r="P312" s="1">
        <v>44708.582604166666</v>
      </c>
      <c r="Q312">
        <v>3654</v>
      </c>
      <c r="R312">
        <v>2040</v>
      </c>
      <c r="S312" t="b">
        <v>0</v>
      </c>
      <c r="T312" t="s">
        <v>90</v>
      </c>
      <c r="U312" t="b">
        <v>0</v>
      </c>
      <c r="V312" t="s">
        <v>163</v>
      </c>
      <c r="W312" s="1">
        <v>44708.565775462965</v>
      </c>
      <c r="X312">
        <v>1290</v>
      </c>
      <c r="Y312">
        <v>101</v>
      </c>
      <c r="Z312">
        <v>0</v>
      </c>
      <c r="AA312">
        <v>101</v>
      </c>
      <c r="AB312">
        <v>0</v>
      </c>
      <c r="AC312">
        <v>26</v>
      </c>
      <c r="AD312">
        <v>26</v>
      </c>
      <c r="AE312">
        <v>0</v>
      </c>
      <c r="AF312">
        <v>0</v>
      </c>
      <c r="AG312">
        <v>0</v>
      </c>
      <c r="AH312" t="s">
        <v>92</v>
      </c>
      <c r="AI312" s="1">
        <v>44708.582604166666</v>
      </c>
      <c r="AJ312">
        <v>714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26</v>
      </c>
      <c r="AQ312">
        <v>0</v>
      </c>
      <c r="AR312">
        <v>0</v>
      </c>
      <c r="AS312">
        <v>0</v>
      </c>
      <c r="AT312" t="s">
        <v>90</v>
      </c>
      <c r="AU312" t="s">
        <v>90</v>
      </c>
      <c r="AV312" t="s">
        <v>90</v>
      </c>
      <c r="AW312" t="s">
        <v>90</v>
      </c>
      <c r="AX312" t="s">
        <v>90</v>
      </c>
      <c r="AY312" t="s">
        <v>90</v>
      </c>
      <c r="AZ312" t="s">
        <v>90</v>
      </c>
      <c r="BA312" t="s">
        <v>90</v>
      </c>
      <c r="BB312" t="s">
        <v>90</v>
      </c>
      <c r="BC312" t="s">
        <v>90</v>
      </c>
      <c r="BD312" t="s">
        <v>90</v>
      </c>
      <c r="BE312" t="s">
        <v>90</v>
      </c>
    </row>
    <row r="313" spans="1:57" hidden="1" x14ac:dyDescent="0.45">
      <c r="A313" t="s">
        <v>877</v>
      </c>
      <c r="B313" t="s">
        <v>82</v>
      </c>
      <c r="C313" t="s">
        <v>878</v>
      </c>
      <c r="D313" t="s">
        <v>84</v>
      </c>
      <c r="E313" s="2" t="str">
        <f>HYPERLINK("capsilon://?command=openfolder&amp;siteaddress=FAM.docvelocity-na8.net&amp;folderid=FXF3A4FDC8-FB1A-5DC7-336A-325036F5D3A2","FX22044062")</f>
        <v>FX22044062</v>
      </c>
      <c r="F313" t="s">
        <v>19</v>
      </c>
      <c r="G313" t="s">
        <v>19</v>
      </c>
      <c r="H313" t="s">
        <v>85</v>
      </c>
      <c r="I313" t="s">
        <v>879</v>
      </c>
      <c r="J313">
        <v>109</v>
      </c>
      <c r="K313" t="s">
        <v>87</v>
      </c>
      <c r="L313" t="s">
        <v>88</v>
      </c>
      <c r="M313" t="s">
        <v>89</v>
      </c>
      <c r="N313">
        <v>2</v>
      </c>
      <c r="O313" s="1">
        <v>44708.566481481481</v>
      </c>
      <c r="P313" s="1">
        <v>44708.579259259262</v>
      </c>
      <c r="Q313">
        <v>657</v>
      </c>
      <c r="R313">
        <v>447</v>
      </c>
      <c r="S313" t="b">
        <v>0</v>
      </c>
      <c r="T313" t="s">
        <v>90</v>
      </c>
      <c r="U313" t="b">
        <v>0</v>
      </c>
      <c r="V313" t="s">
        <v>141</v>
      </c>
      <c r="W313" s="1">
        <v>44708.571099537039</v>
      </c>
      <c r="X313">
        <v>254</v>
      </c>
      <c r="Y313">
        <v>104</v>
      </c>
      <c r="Z313">
        <v>0</v>
      </c>
      <c r="AA313">
        <v>104</v>
      </c>
      <c r="AB313">
        <v>0</v>
      </c>
      <c r="AC313">
        <v>10</v>
      </c>
      <c r="AD313">
        <v>5</v>
      </c>
      <c r="AE313">
        <v>0</v>
      </c>
      <c r="AF313">
        <v>0</v>
      </c>
      <c r="AG313">
        <v>0</v>
      </c>
      <c r="AH313" t="s">
        <v>146</v>
      </c>
      <c r="AI313" s="1">
        <v>44708.579259259262</v>
      </c>
      <c r="AJ313">
        <v>193</v>
      </c>
      <c r="AK313">
        <v>2</v>
      </c>
      <c r="AL313">
        <v>0</v>
      </c>
      <c r="AM313">
        <v>2</v>
      </c>
      <c r="AN313">
        <v>0</v>
      </c>
      <c r="AO313">
        <v>2</v>
      </c>
      <c r="AP313">
        <v>3</v>
      </c>
      <c r="AQ313">
        <v>0</v>
      </c>
      <c r="AR313">
        <v>0</v>
      </c>
      <c r="AS313">
        <v>0</v>
      </c>
      <c r="AT313" t="s">
        <v>90</v>
      </c>
      <c r="AU313" t="s">
        <v>90</v>
      </c>
      <c r="AV313" t="s">
        <v>90</v>
      </c>
      <c r="AW313" t="s">
        <v>90</v>
      </c>
      <c r="AX313" t="s">
        <v>90</v>
      </c>
      <c r="AY313" t="s">
        <v>90</v>
      </c>
      <c r="AZ313" t="s">
        <v>90</v>
      </c>
      <c r="BA313" t="s">
        <v>90</v>
      </c>
      <c r="BB313" t="s">
        <v>90</v>
      </c>
      <c r="BC313" t="s">
        <v>90</v>
      </c>
      <c r="BD313" t="s">
        <v>90</v>
      </c>
      <c r="BE313" t="s">
        <v>90</v>
      </c>
    </row>
    <row r="314" spans="1:57" hidden="1" x14ac:dyDescent="0.45">
      <c r="A314" t="s">
        <v>880</v>
      </c>
      <c r="B314" t="s">
        <v>82</v>
      </c>
      <c r="C314" t="s">
        <v>843</v>
      </c>
      <c r="D314" t="s">
        <v>84</v>
      </c>
      <c r="E314" s="2" t="str">
        <f>HYPERLINK("capsilon://?command=openfolder&amp;siteaddress=FAM.docvelocity-na8.net&amp;folderid=FX4052BFAA-BAFD-F452-141A-6A26B4920B37","FX22059494")</f>
        <v>FX22059494</v>
      </c>
      <c r="F314" t="s">
        <v>19</v>
      </c>
      <c r="G314" t="s">
        <v>19</v>
      </c>
      <c r="H314" t="s">
        <v>85</v>
      </c>
      <c r="I314" t="s">
        <v>881</v>
      </c>
      <c r="J314">
        <v>0</v>
      </c>
      <c r="K314" t="s">
        <v>87</v>
      </c>
      <c r="L314" t="s">
        <v>88</v>
      </c>
      <c r="M314" t="s">
        <v>89</v>
      </c>
      <c r="N314">
        <v>2</v>
      </c>
      <c r="O314" s="1">
        <v>44708.567418981482</v>
      </c>
      <c r="P314" s="1">
        <v>44708.579745370371</v>
      </c>
      <c r="Q314">
        <v>923</v>
      </c>
      <c r="R314">
        <v>142</v>
      </c>
      <c r="S314" t="b">
        <v>0</v>
      </c>
      <c r="T314" t="s">
        <v>90</v>
      </c>
      <c r="U314" t="b">
        <v>0</v>
      </c>
      <c r="V314" t="s">
        <v>163</v>
      </c>
      <c r="W314" s="1">
        <v>44708.570347222223</v>
      </c>
      <c r="X314">
        <v>101</v>
      </c>
      <c r="Y314">
        <v>9</v>
      </c>
      <c r="Z314">
        <v>0</v>
      </c>
      <c r="AA314">
        <v>9</v>
      </c>
      <c r="AB314">
        <v>0</v>
      </c>
      <c r="AC314">
        <v>2</v>
      </c>
      <c r="AD314">
        <v>-9</v>
      </c>
      <c r="AE314">
        <v>0</v>
      </c>
      <c r="AF314">
        <v>0</v>
      </c>
      <c r="AG314">
        <v>0</v>
      </c>
      <c r="AH314" t="s">
        <v>146</v>
      </c>
      <c r="AI314" s="1">
        <v>44708.579745370371</v>
      </c>
      <c r="AJ314">
        <v>41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-9</v>
      </c>
      <c r="AQ314">
        <v>0</v>
      </c>
      <c r="AR314">
        <v>0</v>
      </c>
      <c r="AS314">
        <v>0</v>
      </c>
      <c r="AT314" t="s">
        <v>90</v>
      </c>
      <c r="AU314" t="s">
        <v>90</v>
      </c>
      <c r="AV314" t="s">
        <v>90</v>
      </c>
      <c r="AW314" t="s">
        <v>90</v>
      </c>
      <c r="AX314" t="s">
        <v>90</v>
      </c>
      <c r="AY314" t="s">
        <v>90</v>
      </c>
      <c r="AZ314" t="s">
        <v>90</v>
      </c>
      <c r="BA314" t="s">
        <v>90</v>
      </c>
      <c r="BB314" t="s">
        <v>90</v>
      </c>
      <c r="BC314" t="s">
        <v>90</v>
      </c>
      <c r="BD314" t="s">
        <v>90</v>
      </c>
      <c r="BE314" t="s">
        <v>90</v>
      </c>
    </row>
    <row r="315" spans="1:57" hidden="1" x14ac:dyDescent="0.45">
      <c r="A315" t="s">
        <v>882</v>
      </c>
      <c r="B315" t="s">
        <v>82</v>
      </c>
      <c r="C315" t="s">
        <v>869</v>
      </c>
      <c r="D315" t="s">
        <v>84</v>
      </c>
      <c r="E315" s="2" t="str">
        <f>HYPERLINK("capsilon://?command=openfolder&amp;siteaddress=FAM.docvelocity-na8.net&amp;folderid=FXF31DC47C-4670-3714-32A4-81C81CA72CD0","FX22058827")</f>
        <v>FX22058827</v>
      </c>
      <c r="F315" t="s">
        <v>19</v>
      </c>
      <c r="G315" t="s">
        <v>19</v>
      </c>
      <c r="H315" t="s">
        <v>85</v>
      </c>
      <c r="I315" t="s">
        <v>883</v>
      </c>
      <c r="J315">
        <v>0</v>
      </c>
      <c r="K315" t="s">
        <v>87</v>
      </c>
      <c r="L315" t="s">
        <v>88</v>
      </c>
      <c r="M315" t="s">
        <v>89</v>
      </c>
      <c r="N315">
        <v>2</v>
      </c>
      <c r="O315" s="1">
        <v>44708.574594907404</v>
      </c>
      <c r="P315" s="1">
        <v>44708.594282407408</v>
      </c>
      <c r="Q315">
        <v>1594</v>
      </c>
      <c r="R315">
        <v>107</v>
      </c>
      <c r="S315" t="b">
        <v>0</v>
      </c>
      <c r="T315" t="s">
        <v>90</v>
      </c>
      <c r="U315" t="b">
        <v>0</v>
      </c>
      <c r="V315" t="s">
        <v>163</v>
      </c>
      <c r="W315" s="1">
        <v>44708.593668981484</v>
      </c>
      <c r="X315">
        <v>48</v>
      </c>
      <c r="Y315">
        <v>9</v>
      </c>
      <c r="Z315">
        <v>0</v>
      </c>
      <c r="AA315">
        <v>9</v>
      </c>
      <c r="AB315">
        <v>0</v>
      </c>
      <c r="AC315">
        <v>2</v>
      </c>
      <c r="AD315">
        <v>-9</v>
      </c>
      <c r="AE315">
        <v>0</v>
      </c>
      <c r="AF315">
        <v>0</v>
      </c>
      <c r="AG315">
        <v>0</v>
      </c>
      <c r="AH315" t="s">
        <v>146</v>
      </c>
      <c r="AI315" s="1">
        <v>44708.594282407408</v>
      </c>
      <c r="AJ315">
        <v>51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-9</v>
      </c>
      <c r="AQ315">
        <v>0</v>
      </c>
      <c r="AR315">
        <v>0</v>
      </c>
      <c r="AS315">
        <v>0</v>
      </c>
      <c r="AT315" t="s">
        <v>90</v>
      </c>
      <c r="AU315" t="s">
        <v>90</v>
      </c>
      <c r="AV315" t="s">
        <v>90</v>
      </c>
      <c r="AW315" t="s">
        <v>90</v>
      </c>
      <c r="AX315" t="s">
        <v>90</v>
      </c>
      <c r="AY315" t="s">
        <v>90</v>
      </c>
      <c r="AZ315" t="s">
        <v>90</v>
      </c>
      <c r="BA315" t="s">
        <v>90</v>
      </c>
      <c r="BB315" t="s">
        <v>90</v>
      </c>
      <c r="BC315" t="s">
        <v>90</v>
      </c>
      <c r="BD315" t="s">
        <v>90</v>
      </c>
      <c r="BE315" t="s">
        <v>90</v>
      </c>
    </row>
    <row r="316" spans="1:57" hidden="1" x14ac:dyDescent="0.45">
      <c r="A316" t="s">
        <v>884</v>
      </c>
      <c r="B316" t="s">
        <v>82</v>
      </c>
      <c r="C316" t="s">
        <v>885</v>
      </c>
      <c r="D316" t="s">
        <v>84</v>
      </c>
      <c r="E316" s="2" t="str">
        <f>HYPERLINK("capsilon://?command=openfolder&amp;siteaddress=FAM.docvelocity-na8.net&amp;folderid=FX69C382FD-D2B3-8009-D86E-86BA8067C243","FX22059811")</f>
        <v>FX22059811</v>
      </c>
      <c r="F316" t="s">
        <v>19</v>
      </c>
      <c r="G316" t="s">
        <v>19</v>
      </c>
      <c r="H316" t="s">
        <v>85</v>
      </c>
      <c r="I316" t="s">
        <v>886</v>
      </c>
      <c r="J316">
        <v>152</v>
      </c>
      <c r="K316" t="s">
        <v>87</v>
      </c>
      <c r="L316" t="s">
        <v>88</v>
      </c>
      <c r="M316" t="s">
        <v>89</v>
      </c>
      <c r="N316">
        <v>2</v>
      </c>
      <c r="O316" s="1">
        <v>44708.606736111113</v>
      </c>
      <c r="P316" s="1">
        <v>44708.667349537034</v>
      </c>
      <c r="Q316">
        <v>4659</v>
      </c>
      <c r="R316">
        <v>578</v>
      </c>
      <c r="S316" t="b">
        <v>0</v>
      </c>
      <c r="T316" t="s">
        <v>90</v>
      </c>
      <c r="U316" t="b">
        <v>0</v>
      </c>
      <c r="V316" t="s">
        <v>141</v>
      </c>
      <c r="W316" s="1">
        <v>44708.618067129632</v>
      </c>
      <c r="X316">
        <v>162</v>
      </c>
      <c r="Y316">
        <v>132</v>
      </c>
      <c r="Z316">
        <v>0</v>
      </c>
      <c r="AA316">
        <v>132</v>
      </c>
      <c r="AB316">
        <v>0</v>
      </c>
      <c r="AC316">
        <v>12</v>
      </c>
      <c r="AD316">
        <v>20</v>
      </c>
      <c r="AE316">
        <v>0</v>
      </c>
      <c r="AF316">
        <v>0</v>
      </c>
      <c r="AG316">
        <v>0</v>
      </c>
      <c r="AH316" t="s">
        <v>146</v>
      </c>
      <c r="AI316" s="1">
        <v>44708.667349537034</v>
      </c>
      <c r="AJ316">
        <v>416</v>
      </c>
      <c r="AK316">
        <v>1</v>
      </c>
      <c r="AL316">
        <v>0</v>
      </c>
      <c r="AM316">
        <v>1</v>
      </c>
      <c r="AN316">
        <v>0</v>
      </c>
      <c r="AO316">
        <v>1</v>
      </c>
      <c r="AP316">
        <v>19</v>
      </c>
      <c r="AQ316">
        <v>0</v>
      </c>
      <c r="AR316">
        <v>0</v>
      </c>
      <c r="AS316">
        <v>0</v>
      </c>
      <c r="AT316" t="s">
        <v>90</v>
      </c>
      <c r="AU316" t="s">
        <v>90</v>
      </c>
      <c r="AV316" t="s">
        <v>90</v>
      </c>
      <c r="AW316" t="s">
        <v>90</v>
      </c>
      <c r="AX316" t="s">
        <v>90</v>
      </c>
      <c r="AY316" t="s">
        <v>90</v>
      </c>
      <c r="AZ316" t="s">
        <v>90</v>
      </c>
      <c r="BA316" t="s">
        <v>90</v>
      </c>
      <c r="BB316" t="s">
        <v>90</v>
      </c>
      <c r="BC316" t="s">
        <v>90</v>
      </c>
      <c r="BD316" t="s">
        <v>90</v>
      </c>
      <c r="BE316" t="s">
        <v>90</v>
      </c>
    </row>
    <row r="317" spans="1:57" hidden="1" x14ac:dyDescent="0.45">
      <c r="A317" t="s">
        <v>887</v>
      </c>
      <c r="B317" t="s">
        <v>82</v>
      </c>
      <c r="C317" t="s">
        <v>337</v>
      </c>
      <c r="D317" t="s">
        <v>84</v>
      </c>
      <c r="E317" s="2" t="str">
        <f>HYPERLINK("capsilon://?command=openfolder&amp;siteaddress=FAM.docvelocity-na8.net&amp;folderid=FX5B334AE0-3B08-A359-D580-6A401C18BDC1","FX220211620")</f>
        <v>FX220211620</v>
      </c>
      <c r="F317" t="s">
        <v>19</v>
      </c>
      <c r="G317" t="s">
        <v>19</v>
      </c>
      <c r="H317" t="s">
        <v>85</v>
      </c>
      <c r="I317" t="s">
        <v>888</v>
      </c>
      <c r="J317">
        <v>0</v>
      </c>
      <c r="K317" t="s">
        <v>87</v>
      </c>
      <c r="L317" t="s">
        <v>88</v>
      </c>
      <c r="M317" t="s">
        <v>89</v>
      </c>
      <c r="N317">
        <v>2</v>
      </c>
      <c r="O317" s="1">
        <v>44708.612812500003</v>
      </c>
      <c r="P317" s="1">
        <v>44708.667546296296</v>
      </c>
      <c r="Q317">
        <v>4675</v>
      </c>
      <c r="R317">
        <v>54</v>
      </c>
      <c r="S317" t="b">
        <v>0</v>
      </c>
      <c r="T317" t="s">
        <v>90</v>
      </c>
      <c r="U317" t="b">
        <v>0</v>
      </c>
      <c r="V317" t="s">
        <v>141</v>
      </c>
      <c r="W317" s="1">
        <v>44708.618518518517</v>
      </c>
      <c r="X317">
        <v>38</v>
      </c>
      <c r="Y317">
        <v>0</v>
      </c>
      <c r="Z317">
        <v>0</v>
      </c>
      <c r="AA317">
        <v>0</v>
      </c>
      <c r="AB317">
        <v>37</v>
      </c>
      <c r="AC317">
        <v>0</v>
      </c>
      <c r="AD317">
        <v>0</v>
      </c>
      <c r="AE317">
        <v>0</v>
      </c>
      <c r="AF317">
        <v>0</v>
      </c>
      <c r="AG317">
        <v>0</v>
      </c>
      <c r="AH317" t="s">
        <v>146</v>
      </c>
      <c r="AI317" s="1">
        <v>44708.667546296296</v>
      </c>
      <c r="AJ317">
        <v>16</v>
      </c>
      <c r="AK317">
        <v>0</v>
      </c>
      <c r="AL317">
        <v>0</v>
      </c>
      <c r="AM317">
        <v>0</v>
      </c>
      <c r="AN317">
        <v>37</v>
      </c>
      <c r="AO317">
        <v>0</v>
      </c>
      <c r="AP317">
        <v>0</v>
      </c>
      <c r="AQ317">
        <v>0</v>
      </c>
      <c r="AR317">
        <v>0</v>
      </c>
      <c r="AS317">
        <v>0</v>
      </c>
      <c r="AT317" t="s">
        <v>90</v>
      </c>
      <c r="AU317" t="s">
        <v>90</v>
      </c>
      <c r="AV317" t="s">
        <v>90</v>
      </c>
      <c r="AW317" t="s">
        <v>90</v>
      </c>
      <c r="AX317" t="s">
        <v>90</v>
      </c>
      <c r="AY317" t="s">
        <v>90</v>
      </c>
      <c r="AZ317" t="s">
        <v>90</v>
      </c>
      <c r="BA317" t="s">
        <v>90</v>
      </c>
      <c r="BB317" t="s">
        <v>90</v>
      </c>
      <c r="BC317" t="s">
        <v>90</v>
      </c>
      <c r="BD317" t="s">
        <v>90</v>
      </c>
      <c r="BE317" t="s">
        <v>90</v>
      </c>
    </row>
    <row r="318" spans="1:57" hidden="1" x14ac:dyDescent="0.45">
      <c r="A318" t="s">
        <v>889</v>
      </c>
      <c r="B318" t="s">
        <v>82</v>
      </c>
      <c r="C318" t="s">
        <v>222</v>
      </c>
      <c r="D318" t="s">
        <v>84</v>
      </c>
      <c r="E318" s="2" t="str">
        <f>HYPERLINK("capsilon://?command=openfolder&amp;siteaddress=FAM.docvelocity-na8.net&amp;folderid=FX8B28F8B6-C014-1E37-1A00-E0D027214AA1","FX220410565")</f>
        <v>FX220410565</v>
      </c>
      <c r="F318" t="s">
        <v>19</v>
      </c>
      <c r="G318" t="s">
        <v>19</v>
      </c>
      <c r="H318" t="s">
        <v>85</v>
      </c>
      <c r="I318" t="s">
        <v>890</v>
      </c>
      <c r="J318">
        <v>0</v>
      </c>
      <c r="K318" t="s">
        <v>87</v>
      </c>
      <c r="L318" t="s">
        <v>88</v>
      </c>
      <c r="M318" t="s">
        <v>89</v>
      </c>
      <c r="N318">
        <v>2</v>
      </c>
      <c r="O318" s="1">
        <v>44708.637986111113</v>
      </c>
      <c r="P318" s="1">
        <v>44708.668877314813</v>
      </c>
      <c r="Q318">
        <v>2181</v>
      </c>
      <c r="R318">
        <v>488</v>
      </c>
      <c r="S318" t="b">
        <v>0</v>
      </c>
      <c r="T318" t="s">
        <v>90</v>
      </c>
      <c r="U318" t="b">
        <v>0</v>
      </c>
      <c r="V318" t="s">
        <v>163</v>
      </c>
      <c r="W318" s="1">
        <v>44708.647002314814</v>
      </c>
      <c r="X318">
        <v>374</v>
      </c>
      <c r="Y318">
        <v>52</v>
      </c>
      <c r="Z318">
        <v>0</v>
      </c>
      <c r="AA318">
        <v>52</v>
      </c>
      <c r="AB318">
        <v>0</v>
      </c>
      <c r="AC318">
        <v>41</v>
      </c>
      <c r="AD318">
        <v>-52</v>
      </c>
      <c r="AE318">
        <v>0</v>
      </c>
      <c r="AF318">
        <v>0</v>
      </c>
      <c r="AG318">
        <v>0</v>
      </c>
      <c r="AH318" t="s">
        <v>146</v>
      </c>
      <c r="AI318" s="1">
        <v>44708.668877314813</v>
      </c>
      <c r="AJ318">
        <v>114</v>
      </c>
      <c r="AK318">
        <v>1</v>
      </c>
      <c r="AL318">
        <v>0</v>
      </c>
      <c r="AM318">
        <v>1</v>
      </c>
      <c r="AN318">
        <v>0</v>
      </c>
      <c r="AO318">
        <v>1</v>
      </c>
      <c r="AP318">
        <v>-53</v>
      </c>
      <c r="AQ318">
        <v>0</v>
      </c>
      <c r="AR318">
        <v>0</v>
      </c>
      <c r="AS318">
        <v>0</v>
      </c>
      <c r="AT318" t="s">
        <v>90</v>
      </c>
      <c r="AU318" t="s">
        <v>90</v>
      </c>
      <c r="AV318" t="s">
        <v>90</v>
      </c>
      <c r="AW318" t="s">
        <v>90</v>
      </c>
      <c r="AX318" t="s">
        <v>90</v>
      </c>
      <c r="AY318" t="s">
        <v>90</v>
      </c>
      <c r="AZ318" t="s">
        <v>90</v>
      </c>
      <c r="BA318" t="s">
        <v>90</v>
      </c>
      <c r="BB318" t="s">
        <v>90</v>
      </c>
      <c r="BC318" t="s">
        <v>90</v>
      </c>
      <c r="BD318" t="s">
        <v>90</v>
      </c>
      <c r="BE318" t="s">
        <v>90</v>
      </c>
    </row>
    <row r="319" spans="1:57" hidden="1" x14ac:dyDescent="0.45">
      <c r="A319" t="s">
        <v>891</v>
      </c>
      <c r="B319" t="s">
        <v>82</v>
      </c>
      <c r="C319" t="s">
        <v>892</v>
      </c>
      <c r="D319" t="s">
        <v>84</v>
      </c>
      <c r="E319" s="2" t="str">
        <f>HYPERLINK("capsilon://?command=openfolder&amp;siteaddress=FAM.docvelocity-na8.net&amp;folderid=FX15DB4DF0-A186-17F2-7249-98DC06EE8DC8","FX22027324")</f>
        <v>FX22027324</v>
      </c>
      <c r="F319" t="s">
        <v>19</v>
      </c>
      <c r="G319" t="s">
        <v>19</v>
      </c>
      <c r="H319" t="s">
        <v>85</v>
      </c>
      <c r="I319" t="s">
        <v>893</v>
      </c>
      <c r="J319">
        <v>416</v>
      </c>
      <c r="K319" t="s">
        <v>87</v>
      </c>
      <c r="L319" t="s">
        <v>88</v>
      </c>
      <c r="M319" t="s">
        <v>89</v>
      </c>
      <c r="N319">
        <v>2</v>
      </c>
      <c r="O319" s="1">
        <v>44708.675162037034</v>
      </c>
      <c r="P319" s="1">
        <v>44708.771435185183</v>
      </c>
      <c r="Q319">
        <v>6278</v>
      </c>
      <c r="R319">
        <v>2040</v>
      </c>
      <c r="S319" t="b">
        <v>0</v>
      </c>
      <c r="T319" t="s">
        <v>90</v>
      </c>
      <c r="U319" t="b">
        <v>0</v>
      </c>
      <c r="V319" t="s">
        <v>141</v>
      </c>
      <c r="W319" s="1">
        <v>44708.692789351851</v>
      </c>
      <c r="X319">
        <v>871</v>
      </c>
      <c r="Y319">
        <v>379</v>
      </c>
      <c r="Z319">
        <v>0</v>
      </c>
      <c r="AA319">
        <v>379</v>
      </c>
      <c r="AB319">
        <v>63</v>
      </c>
      <c r="AC319">
        <v>6</v>
      </c>
      <c r="AD319">
        <v>37</v>
      </c>
      <c r="AE319">
        <v>0</v>
      </c>
      <c r="AF319">
        <v>0</v>
      </c>
      <c r="AG319">
        <v>0</v>
      </c>
      <c r="AH319" t="s">
        <v>92</v>
      </c>
      <c r="AI319" s="1">
        <v>44708.771435185183</v>
      </c>
      <c r="AJ319">
        <v>1058</v>
      </c>
      <c r="AK319">
        <v>1</v>
      </c>
      <c r="AL319">
        <v>0</v>
      </c>
      <c r="AM319">
        <v>1</v>
      </c>
      <c r="AN319">
        <v>63</v>
      </c>
      <c r="AO319">
        <v>1</v>
      </c>
      <c r="AP319">
        <v>36</v>
      </c>
      <c r="AQ319">
        <v>0</v>
      </c>
      <c r="AR319">
        <v>0</v>
      </c>
      <c r="AS319">
        <v>0</v>
      </c>
      <c r="AT319" t="s">
        <v>90</v>
      </c>
      <c r="AU319" t="s">
        <v>90</v>
      </c>
      <c r="AV319" t="s">
        <v>90</v>
      </c>
      <c r="AW319" t="s">
        <v>90</v>
      </c>
      <c r="AX319" t="s">
        <v>90</v>
      </c>
      <c r="AY319" t="s">
        <v>90</v>
      </c>
      <c r="AZ319" t="s">
        <v>90</v>
      </c>
      <c r="BA319" t="s">
        <v>90</v>
      </c>
      <c r="BB319" t="s">
        <v>90</v>
      </c>
      <c r="BC319" t="s">
        <v>90</v>
      </c>
      <c r="BD319" t="s">
        <v>90</v>
      </c>
      <c r="BE319" t="s">
        <v>90</v>
      </c>
    </row>
    <row r="320" spans="1:57" x14ac:dyDescent="0.45">
      <c r="A320" t="s">
        <v>894</v>
      </c>
      <c r="B320" t="s">
        <v>82</v>
      </c>
      <c r="C320" t="s">
        <v>895</v>
      </c>
      <c r="D320" t="s">
        <v>84</v>
      </c>
      <c r="E320" s="2" t="str">
        <f>HYPERLINK("capsilon://?command=openfolder&amp;siteaddress=FAM.docvelocity-na8.net&amp;folderid=FXD00C3894-D386-C8B8-AD89-DC1AC76A22BF","FX22057415")</f>
        <v>FX22057415</v>
      </c>
      <c r="F320" t="s">
        <v>19</v>
      </c>
      <c r="G320" t="s">
        <v>19</v>
      </c>
      <c r="H320" t="s">
        <v>85</v>
      </c>
      <c r="I320" t="s">
        <v>896</v>
      </c>
      <c r="J320">
        <v>395</v>
      </c>
      <c r="K320" t="s">
        <v>87</v>
      </c>
      <c r="L320" t="s">
        <v>88</v>
      </c>
      <c r="M320" t="s">
        <v>89</v>
      </c>
      <c r="N320">
        <v>2</v>
      </c>
      <c r="O320" s="1">
        <v>44712.335219907407</v>
      </c>
      <c r="P320" s="1">
        <v>44712.364236111112</v>
      </c>
      <c r="Q320">
        <v>15</v>
      </c>
      <c r="R320">
        <v>2492</v>
      </c>
      <c r="S320" t="b">
        <v>0</v>
      </c>
      <c r="T320" t="s">
        <v>90</v>
      </c>
      <c r="U320" t="b">
        <v>0</v>
      </c>
      <c r="V320" t="s">
        <v>150</v>
      </c>
      <c r="W320" s="1">
        <v>44712.355671296296</v>
      </c>
      <c r="X320">
        <v>1764</v>
      </c>
      <c r="Y320">
        <v>349</v>
      </c>
      <c r="Z320">
        <v>0</v>
      </c>
      <c r="AA320">
        <v>349</v>
      </c>
      <c r="AB320">
        <v>0</v>
      </c>
      <c r="AC320">
        <v>7</v>
      </c>
      <c r="AD320">
        <v>46</v>
      </c>
      <c r="AE320">
        <v>0</v>
      </c>
      <c r="AF320">
        <v>0</v>
      </c>
      <c r="AG320">
        <v>0</v>
      </c>
      <c r="AH320" t="s">
        <v>522</v>
      </c>
      <c r="AI320" s="1">
        <v>44712.364236111112</v>
      </c>
      <c r="AJ320">
        <v>728</v>
      </c>
      <c r="AK320">
        <v>1</v>
      </c>
      <c r="AL320">
        <v>0</v>
      </c>
      <c r="AM320">
        <v>1</v>
      </c>
      <c r="AN320">
        <v>0</v>
      </c>
      <c r="AO320">
        <v>1</v>
      </c>
      <c r="AP320">
        <v>45</v>
      </c>
      <c r="AQ320">
        <v>0</v>
      </c>
      <c r="AR320">
        <v>0</v>
      </c>
      <c r="AS320">
        <v>0</v>
      </c>
      <c r="AT320" t="s">
        <v>90</v>
      </c>
      <c r="AU320" t="s">
        <v>90</v>
      </c>
      <c r="AV320" t="s">
        <v>90</v>
      </c>
      <c r="AW320" t="s">
        <v>90</v>
      </c>
      <c r="AX320" t="s">
        <v>90</v>
      </c>
      <c r="AY320" t="s">
        <v>90</v>
      </c>
      <c r="AZ320" t="s">
        <v>90</v>
      </c>
      <c r="BA320" t="s">
        <v>90</v>
      </c>
      <c r="BB320" t="s">
        <v>90</v>
      </c>
      <c r="BC320" t="s">
        <v>90</v>
      </c>
      <c r="BD320" t="s">
        <v>90</v>
      </c>
      <c r="BE320" t="s">
        <v>90</v>
      </c>
    </row>
    <row r="321" spans="1:57" x14ac:dyDescent="0.45">
      <c r="A321" t="s">
        <v>897</v>
      </c>
      <c r="B321" t="s">
        <v>82</v>
      </c>
      <c r="C321" t="s">
        <v>898</v>
      </c>
      <c r="D321" t="s">
        <v>84</v>
      </c>
      <c r="E321" s="2" t="str">
        <f>HYPERLINK("capsilon://?command=openfolder&amp;siteaddress=FAM.docvelocity-na8.net&amp;folderid=FX7F3B3144-5E48-3D00-0EC4-FCF0E09F0C3D","FX22058949")</f>
        <v>FX22058949</v>
      </c>
      <c r="F321" t="s">
        <v>19</v>
      </c>
      <c r="G321" t="s">
        <v>19</v>
      </c>
      <c r="H321" t="s">
        <v>85</v>
      </c>
      <c r="I321" t="s">
        <v>899</v>
      </c>
      <c r="J321">
        <v>154</v>
      </c>
      <c r="K321" t="s">
        <v>87</v>
      </c>
      <c r="L321" t="s">
        <v>88</v>
      </c>
      <c r="M321" t="s">
        <v>89</v>
      </c>
      <c r="N321">
        <v>2</v>
      </c>
      <c r="O321" s="1">
        <v>44712.370208333334</v>
      </c>
      <c r="P321" s="1">
        <v>44712.380381944444</v>
      </c>
      <c r="Q321">
        <v>64</v>
      </c>
      <c r="R321">
        <v>815</v>
      </c>
      <c r="S321" t="b">
        <v>0</v>
      </c>
      <c r="T321" t="s">
        <v>90</v>
      </c>
      <c r="U321" t="b">
        <v>0</v>
      </c>
      <c r="V321" t="s">
        <v>150</v>
      </c>
      <c r="W321" s="1">
        <v>44712.375694444447</v>
      </c>
      <c r="X321">
        <v>449</v>
      </c>
      <c r="Y321">
        <v>130</v>
      </c>
      <c r="Z321">
        <v>0</v>
      </c>
      <c r="AA321">
        <v>130</v>
      </c>
      <c r="AB321">
        <v>0</v>
      </c>
      <c r="AC321">
        <v>1</v>
      </c>
      <c r="AD321">
        <v>24</v>
      </c>
      <c r="AE321">
        <v>0</v>
      </c>
      <c r="AF321">
        <v>0</v>
      </c>
      <c r="AG321">
        <v>0</v>
      </c>
      <c r="AH321" t="s">
        <v>271</v>
      </c>
      <c r="AI321" s="1">
        <v>44712.380381944444</v>
      </c>
      <c r="AJ321">
        <v>366</v>
      </c>
      <c r="AK321">
        <v>3</v>
      </c>
      <c r="AL321">
        <v>0</v>
      </c>
      <c r="AM321">
        <v>3</v>
      </c>
      <c r="AN321">
        <v>0</v>
      </c>
      <c r="AO321">
        <v>2</v>
      </c>
      <c r="AP321">
        <v>21</v>
      </c>
      <c r="AQ321">
        <v>0</v>
      </c>
      <c r="AR321">
        <v>0</v>
      </c>
      <c r="AS321">
        <v>0</v>
      </c>
      <c r="AT321" t="s">
        <v>90</v>
      </c>
      <c r="AU321" t="s">
        <v>90</v>
      </c>
      <c r="AV321" t="s">
        <v>90</v>
      </c>
      <c r="AW321" t="s">
        <v>90</v>
      </c>
      <c r="AX321" t="s">
        <v>90</v>
      </c>
      <c r="AY321" t="s">
        <v>90</v>
      </c>
      <c r="AZ321" t="s">
        <v>90</v>
      </c>
      <c r="BA321" t="s">
        <v>90</v>
      </c>
      <c r="BB321" t="s">
        <v>90</v>
      </c>
      <c r="BC321" t="s">
        <v>90</v>
      </c>
      <c r="BD321" t="s">
        <v>90</v>
      </c>
      <c r="BE321" t="s">
        <v>90</v>
      </c>
    </row>
    <row r="322" spans="1:57" x14ac:dyDescent="0.45">
      <c r="A322" t="s">
        <v>900</v>
      </c>
      <c r="B322" t="s">
        <v>82</v>
      </c>
      <c r="C322" t="s">
        <v>901</v>
      </c>
      <c r="D322" t="s">
        <v>84</v>
      </c>
      <c r="E322" s="2" t="str">
        <f>HYPERLINK("capsilon://?command=openfolder&amp;siteaddress=FAM.docvelocity-na8.net&amp;folderid=FXF07CF049-6BB2-CE3E-6177-B42FAC8E286E","FX22059647")</f>
        <v>FX22059647</v>
      </c>
      <c r="F322" t="s">
        <v>19</v>
      </c>
      <c r="G322" t="s">
        <v>19</v>
      </c>
      <c r="H322" t="s">
        <v>85</v>
      </c>
      <c r="I322" t="s">
        <v>902</v>
      </c>
      <c r="J322">
        <v>230</v>
      </c>
      <c r="K322" t="s">
        <v>87</v>
      </c>
      <c r="L322" t="s">
        <v>88</v>
      </c>
      <c r="M322" t="s">
        <v>89</v>
      </c>
      <c r="N322">
        <v>2</v>
      </c>
      <c r="O322" s="1">
        <v>44712.400578703702</v>
      </c>
      <c r="P322" s="1">
        <v>44712.434895833336</v>
      </c>
      <c r="Q322">
        <v>947</v>
      </c>
      <c r="R322">
        <v>2018</v>
      </c>
      <c r="S322" t="b">
        <v>0</v>
      </c>
      <c r="T322" t="s">
        <v>90</v>
      </c>
      <c r="U322" t="b">
        <v>0</v>
      </c>
      <c r="V322" t="s">
        <v>150</v>
      </c>
      <c r="W322" s="1">
        <v>44712.419502314813</v>
      </c>
      <c r="X322">
        <v>1597</v>
      </c>
      <c r="Y322">
        <v>173</v>
      </c>
      <c r="Z322">
        <v>0</v>
      </c>
      <c r="AA322">
        <v>173</v>
      </c>
      <c r="AB322">
        <v>21</v>
      </c>
      <c r="AC322">
        <v>42</v>
      </c>
      <c r="AD322">
        <v>57</v>
      </c>
      <c r="AE322">
        <v>0</v>
      </c>
      <c r="AF322">
        <v>0</v>
      </c>
      <c r="AG322">
        <v>0</v>
      </c>
      <c r="AH322" t="s">
        <v>271</v>
      </c>
      <c r="AI322" s="1">
        <v>44712.434895833336</v>
      </c>
      <c r="AJ322">
        <v>421</v>
      </c>
      <c r="AK322">
        <v>1</v>
      </c>
      <c r="AL322">
        <v>0</v>
      </c>
      <c r="AM322">
        <v>1</v>
      </c>
      <c r="AN322">
        <v>21</v>
      </c>
      <c r="AO322">
        <v>1</v>
      </c>
      <c r="AP322">
        <v>56</v>
      </c>
      <c r="AQ322">
        <v>0</v>
      </c>
      <c r="AR322">
        <v>0</v>
      </c>
      <c r="AS322">
        <v>0</v>
      </c>
      <c r="AT322" t="s">
        <v>90</v>
      </c>
      <c r="AU322" t="s">
        <v>90</v>
      </c>
      <c r="AV322" t="s">
        <v>90</v>
      </c>
      <c r="AW322" t="s">
        <v>90</v>
      </c>
      <c r="AX322" t="s">
        <v>90</v>
      </c>
      <c r="AY322" t="s">
        <v>90</v>
      </c>
      <c r="AZ322" t="s">
        <v>90</v>
      </c>
      <c r="BA322" t="s">
        <v>90</v>
      </c>
      <c r="BB322" t="s">
        <v>90</v>
      </c>
      <c r="BC322" t="s">
        <v>90</v>
      </c>
      <c r="BD322" t="s">
        <v>90</v>
      </c>
      <c r="BE322" t="s">
        <v>90</v>
      </c>
    </row>
    <row r="323" spans="1:57" x14ac:dyDescent="0.45">
      <c r="A323" t="s">
        <v>903</v>
      </c>
      <c r="B323" t="s">
        <v>82</v>
      </c>
      <c r="C323" t="s">
        <v>222</v>
      </c>
      <c r="D323" t="s">
        <v>84</v>
      </c>
      <c r="E323" s="2" t="str">
        <f>HYPERLINK("capsilon://?command=openfolder&amp;siteaddress=FAM.docvelocity-na8.net&amp;folderid=FX8B28F8B6-C014-1E37-1A00-E0D027214AA1","FX220410565")</f>
        <v>FX220410565</v>
      </c>
      <c r="F323" t="s">
        <v>19</v>
      </c>
      <c r="G323" t="s">
        <v>19</v>
      </c>
      <c r="H323" t="s">
        <v>85</v>
      </c>
      <c r="I323" t="s">
        <v>904</v>
      </c>
      <c r="J323">
        <v>0</v>
      </c>
      <c r="K323" t="s">
        <v>87</v>
      </c>
      <c r="L323" t="s">
        <v>88</v>
      </c>
      <c r="M323" t="s">
        <v>89</v>
      </c>
      <c r="N323">
        <v>2</v>
      </c>
      <c r="O323" s="1">
        <v>44712.411192129628</v>
      </c>
      <c r="P323" s="1">
        <v>44712.43644675926</v>
      </c>
      <c r="Q323">
        <v>990</v>
      </c>
      <c r="R323">
        <v>1192</v>
      </c>
      <c r="S323" t="b">
        <v>0</v>
      </c>
      <c r="T323" t="s">
        <v>90</v>
      </c>
      <c r="U323" t="b">
        <v>0</v>
      </c>
      <c r="V323" t="s">
        <v>150</v>
      </c>
      <c r="W323" s="1">
        <v>44712.431770833333</v>
      </c>
      <c r="X323">
        <v>1059</v>
      </c>
      <c r="Y323">
        <v>52</v>
      </c>
      <c r="Z323">
        <v>0</v>
      </c>
      <c r="AA323">
        <v>52</v>
      </c>
      <c r="AB323">
        <v>0</v>
      </c>
      <c r="AC323">
        <v>40</v>
      </c>
      <c r="AD323">
        <v>-52</v>
      </c>
      <c r="AE323">
        <v>0</v>
      </c>
      <c r="AF323">
        <v>0</v>
      </c>
      <c r="AG323">
        <v>0</v>
      </c>
      <c r="AH323" t="s">
        <v>271</v>
      </c>
      <c r="AI323" s="1">
        <v>44712.43644675926</v>
      </c>
      <c r="AJ323">
        <v>133</v>
      </c>
      <c r="AK323">
        <v>3</v>
      </c>
      <c r="AL323">
        <v>0</v>
      </c>
      <c r="AM323">
        <v>3</v>
      </c>
      <c r="AN323">
        <v>0</v>
      </c>
      <c r="AO323">
        <v>3</v>
      </c>
      <c r="AP323">
        <v>-55</v>
      </c>
      <c r="AQ323">
        <v>0</v>
      </c>
      <c r="AR323">
        <v>0</v>
      </c>
      <c r="AS323">
        <v>0</v>
      </c>
      <c r="AT323" t="s">
        <v>90</v>
      </c>
      <c r="AU323" t="s">
        <v>90</v>
      </c>
      <c r="AV323" t="s">
        <v>90</v>
      </c>
      <c r="AW323" t="s">
        <v>90</v>
      </c>
      <c r="AX323" t="s">
        <v>90</v>
      </c>
      <c r="AY323" t="s">
        <v>90</v>
      </c>
      <c r="AZ323" t="s">
        <v>90</v>
      </c>
      <c r="BA323" t="s">
        <v>90</v>
      </c>
      <c r="BB323" t="s">
        <v>90</v>
      </c>
      <c r="BC323" t="s">
        <v>90</v>
      </c>
      <c r="BD323" t="s">
        <v>90</v>
      </c>
      <c r="BE323" t="s">
        <v>90</v>
      </c>
    </row>
    <row r="324" spans="1:57" x14ac:dyDescent="0.45">
      <c r="A324" t="s">
        <v>905</v>
      </c>
      <c r="B324" t="s">
        <v>82</v>
      </c>
      <c r="C324" t="s">
        <v>502</v>
      </c>
      <c r="D324" t="s">
        <v>84</v>
      </c>
      <c r="E324" s="2" t="str">
        <f>HYPERLINK("capsilon://?command=openfolder&amp;siteaddress=FAM.docvelocity-na8.net&amp;folderid=FXFFEDFE67-B4F5-A60A-0119-00AB35482D31","FX22055503")</f>
        <v>FX22055503</v>
      </c>
      <c r="F324" t="s">
        <v>19</v>
      </c>
      <c r="G324" t="s">
        <v>19</v>
      </c>
      <c r="H324" t="s">
        <v>85</v>
      </c>
      <c r="I324" t="s">
        <v>906</v>
      </c>
      <c r="J324">
        <v>0</v>
      </c>
      <c r="K324" t="s">
        <v>87</v>
      </c>
      <c r="L324" t="s">
        <v>88</v>
      </c>
      <c r="M324" t="s">
        <v>89</v>
      </c>
      <c r="N324">
        <v>2</v>
      </c>
      <c r="O324" s="1">
        <v>44712.448935185188</v>
      </c>
      <c r="P324" s="1">
        <v>44712.460046296299</v>
      </c>
      <c r="Q324">
        <v>830</v>
      </c>
      <c r="R324">
        <v>130</v>
      </c>
      <c r="S324" t="b">
        <v>0</v>
      </c>
      <c r="T324" t="s">
        <v>90</v>
      </c>
      <c r="U324" t="b">
        <v>0</v>
      </c>
      <c r="V324" t="s">
        <v>131</v>
      </c>
      <c r="W324" s="1">
        <v>44712.457777777781</v>
      </c>
      <c r="X324">
        <v>69</v>
      </c>
      <c r="Y324">
        <v>9</v>
      </c>
      <c r="Z324">
        <v>0</v>
      </c>
      <c r="AA324">
        <v>9</v>
      </c>
      <c r="AB324">
        <v>0</v>
      </c>
      <c r="AC324">
        <v>3</v>
      </c>
      <c r="AD324">
        <v>-9</v>
      </c>
      <c r="AE324">
        <v>0</v>
      </c>
      <c r="AF324">
        <v>0</v>
      </c>
      <c r="AG324">
        <v>0</v>
      </c>
      <c r="AH324" t="s">
        <v>271</v>
      </c>
      <c r="AI324" s="1">
        <v>44712.460046296299</v>
      </c>
      <c r="AJ324">
        <v>61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-9</v>
      </c>
      <c r="AQ324">
        <v>0</v>
      </c>
      <c r="AR324">
        <v>0</v>
      </c>
      <c r="AS324">
        <v>0</v>
      </c>
      <c r="AT324" t="s">
        <v>90</v>
      </c>
      <c r="AU324" t="s">
        <v>90</v>
      </c>
      <c r="AV324" t="s">
        <v>90</v>
      </c>
      <c r="AW324" t="s">
        <v>90</v>
      </c>
      <c r="AX324" t="s">
        <v>90</v>
      </c>
      <c r="AY324" t="s">
        <v>90</v>
      </c>
      <c r="AZ324" t="s">
        <v>90</v>
      </c>
      <c r="BA324" t="s">
        <v>90</v>
      </c>
      <c r="BB324" t="s">
        <v>90</v>
      </c>
      <c r="BC324" t="s">
        <v>90</v>
      </c>
      <c r="BD324" t="s">
        <v>90</v>
      </c>
      <c r="BE324" t="s">
        <v>90</v>
      </c>
    </row>
    <row r="325" spans="1:57" x14ac:dyDescent="0.45">
      <c r="A325" t="s">
        <v>907</v>
      </c>
      <c r="B325" t="s">
        <v>82</v>
      </c>
      <c r="C325" t="s">
        <v>869</v>
      </c>
      <c r="D325" t="s">
        <v>84</v>
      </c>
      <c r="E325" s="2" t="str">
        <f>HYPERLINK("capsilon://?command=openfolder&amp;siteaddress=FAM.docvelocity-na8.net&amp;folderid=FXF31DC47C-4670-3714-32A4-81C81CA72CD0","FX22058827")</f>
        <v>FX22058827</v>
      </c>
      <c r="F325" t="s">
        <v>19</v>
      </c>
      <c r="G325" t="s">
        <v>19</v>
      </c>
      <c r="H325" t="s">
        <v>85</v>
      </c>
      <c r="I325" t="s">
        <v>908</v>
      </c>
      <c r="J325">
        <v>48</v>
      </c>
      <c r="K325" t="s">
        <v>87</v>
      </c>
      <c r="L325" t="s">
        <v>88</v>
      </c>
      <c r="M325" t="s">
        <v>89</v>
      </c>
      <c r="N325">
        <v>2</v>
      </c>
      <c r="O325" s="1">
        <v>44712.449016203704</v>
      </c>
      <c r="P325" s="1">
        <v>44712.461770833332</v>
      </c>
      <c r="Q325">
        <v>852</v>
      </c>
      <c r="R325">
        <v>250</v>
      </c>
      <c r="S325" t="b">
        <v>0</v>
      </c>
      <c r="T325" t="s">
        <v>90</v>
      </c>
      <c r="U325" t="b">
        <v>0</v>
      </c>
      <c r="V325" t="s">
        <v>131</v>
      </c>
      <c r="W325" s="1">
        <v>44712.458969907406</v>
      </c>
      <c r="X325">
        <v>102</v>
      </c>
      <c r="Y325">
        <v>38</v>
      </c>
      <c r="Z325">
        <v>0</v>
      </c>
      <c r="AA325">
        <v>38</v>
      </c>
      <c r="AB325">
        <v>0</v>
      </c>
      <c r="AC325">
        <v>0</v>
      </c>
      <c r="AD325">
        <v>10</v>
      </c>
      <c r="AE325">
        <v>0</v>
      </c>
      <c r="AF325">
        <v>0</v>
      </c>
      <c r="AG325">
        <v>0</v>
      </c>
      <c r="AH325" t="s">
        <v>271</v>
      </c>
      <c r="AI325" s="1">
        <v>44712.461770833332</v>
      </c>
      <c r="AJ325">
        <v>148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10</v>
      </c>
      <c r="AQ325">
        <v>0</v>
      </c>
      <c r="AR325">
        <v>0</v>
      </c>
      <c r="AS325">
        <v>0</v>
      </c>
      <c r="AT325" t="s">
        <v>90</v>
      </c>
      <c r="AU325" t="s">
        <v>90</v>
      </c>
      <c r="AV325" t="s">
        <v>90</v>
      </c>
      <c r="AW325" t="s">
        <v>90</v>
      </c>
      <c r="AX325" t="s">
        <v>90</v>
      </c>
      <c r="AY325" t="s">
        <v>90</v>
      </c>
      <c r="AZ325" t="s">
        <v>90</v>
      </c>
      <c r="BA325" t="s">
        <v>90</v>
      </c>
      <c r="BB325" t="s">
        <v>90</v>
      </c>
      <c r="BC325" t="s">
        <v>90</v>
      </c>
      <c r="BD325" t="s">
        <v>90</v>
      </c>
      <c r="BE325" t="s">
        <v>90</v>
      </c>
    </row>
    <row r="326" spans="1:57" x14ac:dyDescent="0.45">
      <c r="A326" t="s">
        <v>909</v>
      </c>
      <c r="B326" t="s">
        <v>82</v>
      </c>
      <c r="C326" t="s">
        <v>614</v>
      </c>
      <c r="D326" t="s">
        <v>84</v>
      </c>
      <c r="E326" s="2" t="str">
        <f>HYPERLINK("capsilon://?command=openfolder&amp;siteaddress=FAM.docvelocity-na8.net&amp;folderid=FXE7B4E989-9500-FC98-44BE-F54610785A0F","FX22051074")</f>
        <v>FX22051074</v>
      </c>
      <c r="F326" t="s">
        <v>19</v>
      </c>
      <c r="G326" t="s">
        <v>19</v>
      </c>
      <c r="H326" t="s">
        <v>85</v>
      </c>
      <c r="I326" t="s">
        <v>910</v>
      </c>
      <c r="J326">
        <v>0</v>
      </c>
      <c r="K326" t="s">
        <v>87</v>
      </c>
      <c r="L326" t="s">
        <v>88</v>
      </c>
      <c r="M326" t="s">
        <v>89</v>
      </c>
      <c r="N326">
        <v>2</v>
      </c>
      <c r="O326" s="1">
        <v>44712.468611111108</v>
      </c>
      <c r="P326" s="1">
        <v>44712.484664351854</v>
      </c>
      <c r="Q326">
        <v>1271</v>
      </c>
      <c r="R326">
        <v>116</v>
      </c>
      <c r="S326" t="b">
        <v>0</v>
      </c>
      <c r="T326" t="s">
        <v>90</v>
      </c>
      <c r="U326" t="b">
        <v>0</v>
      </c>
      <c r="V326" t="s">
        <v>141</v>
      </c>
      <c r="W326" s="1">
        <v>44712.481377314813</v>
      </c>
      <c r="X326">
        <v>66</v>
      </c>
      <c r="Y326">
        <v>0</v>
      </c>
      <c r="Z326">
        <v>0</v>
      </c>
      <c r="AA326">
        <v>0</v>
      </c>
      <c r="AB326">
        <v>52</v>
      </c>
      <c r="AC326">
        <v>0</v>
      </c>
      <c r="AD326">
        <v>0</v>
      </c>
      <c r="AE326">
        <v>0</v>
      </c>
      <c r="AF326">
        <v>0</v>
      </c>
      <c r="AG326">
        <v>0</v>
      </c>
      <c r="AH326" t="s">
        <v>146</v>
      </c>
      <c r="AI326" s="1">
        <v>44712.484664351854</v>
      </c>
      <c r="AJ326">
        <v>23</v>
      </c>
      <c r="AK326">
        <v>0</v>
      </c>
      <c r="AL326">
        <v>0</v>
      </c>
      <c r="AM326">
        <v>0</v>
      </c>
      <c r="AN326">
        <v>52</v>
      </c>
      <c r="AO326">
        <v>0</v>
      </c>
      <c r="AP326">
        <v>0</v>
      </c>
      <c r="AQ326">
        <v>0</v>
      </c>
      <c r="AR326">
        <v>0</v>
      </c>
      <c r="AS326">
        <v>0</v>
      </c>
      <c r="AT326" t="s">
        <v>90</v>
      </c>
      <c r="AU326" t="s">
        <v>90</v>
      </c>
      <c r="AV326" t="s">
        <v>90</v>
      </c>
      <c r="AW326" t="s">
        <v>90</v>
      </c>
      <c r="AX326" t="s">
        <v>90</v>
      </c>
      <c r="AY326" t="s">
        <v>90</v>
      </c>
      <c r="AZ326" t="s">
        <v>90</v>
      </c>
      <c r="BA326" t="s">
        <v>90</v>
      </c>
      <c r="BB326" t="s">
        <v>90</v>
      </c>
      <c r="BC326" t="s">
        <v>90</v>
      </c>
      <c r="BD326" t="s">
        <v>90</v>
      </c>
      <c r="BE326" t="s">
        <v>90</v>
      </c>
    </row>
    <row r="327" spans="1:57" x14ac:dyDescent="0.45">
      <c r="A327" t="s">
        <v>911</v>
      </c>
      <c r="B327" t="s">
        <v>82</v>
      </c>
      <c r="C327" t="s">
        <v>587</v>
      </c>
      <c r="D327" t="s">
        <v>84</v>
      </c>
      <c r="E327" s="2" t="str">
        <f>HYPERLINK("capsilon://?command=openfolder&amp;siteaddress=FAM.docvelocity-na8.net&amp;folderid=FXCCDF8117-DC28-56B8-938B-4F7FBB0BCF01","FX22055642")</f>
        <v>FX22055642</v>
      </c>
      <c r="F327" t="s">
        <v>19</v>
      </c>
      <c r="G327" t="s">
        <v>19</v>
      </c>
      <c r="H327" t="s">
        <v>85</v>
      </c>
      <c r="I327" t="s">
        <v>912</v>
      </c>
      <c r="J327">
        <v>0</v>
      </c>
      <c r="K327" t="s">
        <v>87</v>
      </c>
      <c r="L327" t="s">
        <v>88</v>
      </c>
      <c r="M327" t="s">
        <v>89</v>
      </c>
      <c r="N327">
        <v>2</v>
      </c>
      <c r="O327" s="1">
        <v>44712.470879629633</v>
      </c>
      <c r="P327" s="1">
        <v>44712.480162037034</v>
      </c>
      <c r="Q327">
        <v>721</v>
      </c>
      <c r="R327">
        <v>81</v>
      </c>
      <c r="S327" t="b">
        <v>0</v>
      </c>
      <c r="T327" t="s">
        <v>90</v>
      </c>
      <c r="U327" t="b">
        <v>0</v>
      </c>
      <c r="V327" t="s">
        <v>159</v>
      </c>
      <c r="W327" s="1">
        <v>44712.471608796295</v>
      </c>
      <c r="X327">
        <v>47</v>
      </c>
      <c r="Y327">
        <v>0</v>
      </c>
      <c r="Z327">
        <v>0</v>
      </c>
      <c r="AA327">
        <v>0</v>
      </c>
      <c r="AB327">
        <v>52</v>
      </c>
      <c r="AC327">
        <v>0</v>
      </c>
      <c r="AD327">
        <v>0</v>
      </c>
      <c r="AE327">
        <v>0</v>
      </c>
      <c r="AF327">
        <v>0</v>
      </c>
      <c r="AG327">
        <v>0</v>
      </c>
      <c r="AH327" t="s">
        <v>146</v>
      </c>
      <c r="AI327" s="1">
        <v>44712.480162037034</v>
      </c>
      <c r="AJ327">
        <v>25</v>
      </c>
      <c r="AK327">
        <v>0</v>
      </c>
      <c r="AL327">
        <v>0</v>
      </c>
      <c r="AM327">
        <v>0</v>
      </c>
      <c r="AN327">
        <v>52</v>
      </c>
      <c r="AO327">
        <v>0</v>
      </c>
      <c r="AP327">
        <v>0</v>
      </c>
      <c r="AQ327">
        <v>0</v>
      </c>
      <c r="AR327">
        <v>0</v>
      </c>
      <c r="AS327">
        <v>0</v>
      </c>
      <c r="AT327" t="s">
        <v>90</v>
      </c>
      <c r="AU327" t="s">
        <v>90</v>
      </c>
      <c r="AV327" t="s">
        <v>90</v>
      </c>
      <c r="AW327" t="s">
        <v>90</v>
      </c>
      <c r="AX327" t="s">
        <v>90</v>
      </c>
      <c r="AY327" t="s">
        <v>90</v>
      </c>
      <c r="AZ327" t="s">
        <v>90</v>
      </c>
      <c r="BA327" t="s">
        <v>90</v>
      </c>
      <c r="BB327" t="s">
        <v>90</v>
      </c>
      <c r="BC327" t="s">
        <v>90</v>
      </c>
      <c r="BD327" t="s">
        <v>90</v>
      </c>
      <c r="BE327" t="s">
        <v>90</v>
      </c>
    </row>
    <row r="328" spans="1:57" x14ac:dyDescent="0.45">
      <c r="A328" t="s">
        <v>913</v>
      </c>
      <c r="B328" t="s">
        <v>82</v>
      </c>
      <c r="C328" t="s">
        <v>463</v>
      </c>
      <c r="D328" t="s">
        <v>84</v>
      </c>
      <c r="E328" s="2" t="str">
        <f>HYPERLINK("capsilon://?command=openfolder&amp;siteaddress=FAM.docvelocity-na8.net&amp;folderid=FXC78B0374-59A2-9754-21BC-B1244ABC798C","FX220311505")</f>
        <v>FX220311505</v>
      </c>
      <c r="F328" t="s">
        <v>19</v>
      </c>
      <c r="G328" t="s">
        <v>19</v>
      </c>
      <c r="H328" t="s">
        <v>85</v>
      </c>
      <c r="I328" t="s">
        <v>914</v>
      </c>
      <c r="J328">
        <v>0</v>
      </c>
      <c r="K328" t="s">
        <v>87</v>
      </c>
      <c r="L328" t="s">
        <v>88</v>
      </c>
      <c r="M328" t="s">
        <v>89</v>
      </c>
      <c r="N328">
        <v>1</v>
      </c>
      <c r="O328" s="1">
        <v>44712.508969907409</v>
      </c>
      <c r="P328" s="1">
        <v>44712.598287037035</v>
      </c>
      <c r="Q328">
        <v>7566</v>
      </c>
      <c r="R328">
        <v>151</v>
      </c>
      <c r="S328" t="b">
        <v>0</v>
      </c>
      <c r="T328" t="s">
        <v>90</v>
      </c>
      <c r="U328" t="b">
        <v>0</v>
      </c>
      <c r="V328" t="s">
        <v>442</v>
      </c>
      <c r="W328" s="1">
        <v>44712.598287037035</v>
      </c>
      <c r="X328">
        <v>80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52</v>
      </c>
      <c r="AF328">
        <v>0</v>
      </c>
      <c r="AG328">
        <v>1</v>
      </c>
      <c r="AH328" t="s">
        <v>90</v>
      </c>
      <c r="AI328" t="s">
        <v>90</v>
      </c>
      <c r="AJ328" t="s">
        <v>90</v>
      </c>
      <c r="AK328" t="s">
        <v>90</v>
      </c>
      <c r="AL328" t="s">
        <v>90</v>
      </c>
      <c r="AM328" t="s">
        <v>90</v>
      </c>
      <c r="AN328" t="s">
        <v>90</v>
      </c>
      <c r="AO328" t="s">
        <v>90</v>
      </c>
      <c r="AP328" t="s">
        <v>90</v>
      </c>
      <c r="AQ328" t="s">
        <v>90</v>
      </c>
      <c r="AR328" t="s">
        <v>90</v>
      </c>
      <c r="AS328" t="s">
        <v>90</v>
      </c>
      <c r="AT328" t="s">
        <v>90</v>
      </c>
      <c r="AU328" t="s">
        <v>90</v>
      </c>
      <c r="AV328" t="s">
        <v>90</v>
      </c>
      <c r="AW328" t="s">
        <v>90</v>
      </c>
      <c r="AX328" t="s">
        <v>90</v>
      </c>
      <c r="AY328" t="s">
        <v>90</v>
      </c>
      <c r="AZ328" t="s">
        <v>90</v>
      </c>
      <c r="BA328" t="s">
        <v>90</v>
      </c>
      <c r="BB328" t="s">
        <v>90</v>
      </c>
      <c r="BC328" t="s">
        <v>90</v>
      </c>
      <c r="BD328" t="s">
        <v>90</v>
      </c>
      <c r="BE328" t="s">
        <v>90</v>
      </c>
    </row>
    <row r="329" spans="1:57" x14ac:dyDescent="0.45">
      <c r="A329" t="s">
        <v>915</v>
      </c>
      <c r="B329" t="s">
        <v>82</v>
      </c>
      <c r="C329" t="s">
        <v>853</v>
      </c>
      <c r="D329" t="s">
        <v>84</v>
      </c>
      <c r="E329" s="2" t="str">
        <f>HYPERLINK("capsilon://?command=openfolder&amp;siteaddress=FAM.docvelocity-na8.net&amp;folderid=FXFFBE5DB2-18F9-5887-3345-202D9E0A4CCD","FX22059613")</f>
        <v>FX22059613</v>
      </c>
      <c r="F329" t="s">
        <v>19</v>
      </c>
      <c r="G329" t="s">
        <v>19</v>
      </c>
      <c r="H329" t="s">
        <v>85</v>
      </c>
      <c r="I329" t="s">
        <v>916</v>
      </c>
      <c r="J329">
        <v>0</v>
      </c>
      <c r="K329" t="s">
        <v>87</v>
      </c>
      <c r="L329" t="s">
        <v>88</v>
      </c>
      <c r="M329" t="s">
        <v>89</v>
      </c>
      <c r="N329">
        <v>2</v>
      </c>
      <c r="O329" s="1">
        <v>44712.529641203706</v>
      </c>
      <c r="P329" s="1">
        <v>44712.547569444447</v>
      </c>
      <c r="Q329">
        <v>1357</v>
      </c>
      <c r="R329">
        <v>192</v>
      </c>
      <c r="S329" t="b">
        <v>0</v>
      </c>
      <c r="T329" t="s">
        <v>90</v>
      </c>
      <c r="U329" t="b">
        <v>0</v>
      </c>
      <c r="V329" t="s">
        <v>651</v>
      </c>
      <c r="W329" s="1">
        <v>44712.532534722224</v>
      </c>
      <c r="X329">
        <v>92</v>
      </c>
      <c r="Y329">
        <v>9</v>
      </c>
      <c r="Z329">
        <v>0</v>
      </c>
      <c r="AA329">
        <v>9</v>
      </c>
      <c r="AB329">
        <v>0</v>
      </c>
      <c r="AC329">
        <v>1</v>
      </c>
      <c r="AD329">
        <v>-9</v>
      </c>
      <c r="AE329">
        <v>0</v>
      </c>
      <c r="AF329">
        <v>0</v>
      </c>
      <c r="AG329">
        <v>0</v>
      </c>
      <c r="AH329" t="s">
        <v>92</v>
      </c>
      <c r="AI329" s="1">
        <v>44712.547569444447</v>
      </c>
      <c r="AJ329">
        <v>100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-9</v>
      </c>
      <c r="AQ329">
        <v>0</v>
      </c>
      <c r="AR329">
        <v>0</v>
      </c>
      <c r="AS329">
        <v>0</v>
      </c>
      <c r="AT329" t="s">
        <v>90</v>
      </c>
      <c r="AU329" t="s">
        <v>90</v>
      </c>
      <c r="AV329" t="s">
        <v>90</v>
      </c>
      <c r="AW329" t="s">
        <v>90</v>
      </c>
      <c r="AX329" t="s">
        <v>90</v>
      </c>
      <c r="AY329" t="s">
        <v>90</v>
      </c>
      <c r="AZ329" t="s">
        <v>90</v>
      </c>
      <c r="BA329" t="s">
        <v>90</v>
      </c>
      <c r="BB329" t="s">
        <v>90</v>
      </c>
      <c r="BC329" t="s">
        <v>90</v>
      </c>
      <c r="BD329" t="s">
        <v>90</v>
      </c>
      <c r="BE329" t="s">
        <v>90</v>
      </c>
    </row>
    <row r="330" spans="1:57" x14ac:dyDescent="0.45">
      <c r="A330" t="s">
        <v>917</v>
      </c>
      <c r="B330" t="s">
        <v>82</v>
      </c>
      <c r="C330" t="s">
        <v>463</v>
      </c>
      <c r="D330" t="s">
        <v>84</v>
      </c>
      <c r="E330" s="2" t="str">
        <f>HYPERLINK("capsilon://?command=openfolder&amp;siteaddress=FAM.docvelocity-na8.net&amp;folderid=FXC78B0374-59A2-9754-21BC-B1244ABC798C","FX220311505")</f>
        <v>FX220311505</v>
      </c>
      <c r="F330" t="s">
        <v>19</v>
      </c>
      <c r="G330" t="s">
        <v>19</v>
      </c>
      <c r="H330" t="s">
        <v>85</v>
      </c>
      <c r="I330" t="s">
        <v>914</v>
      </c>
      <c r="J330">
        <v>0</v>
      </c>
      <c r="K330" t="s">
        <v>87</v>
      </c>
      <c r="L330" t="s">
        <v>88</v>
      </c>
      <c r="M330" t="s">
        <v>89</v>
      </c>
      <c r="N330">
        <v>2</v>
      </c>
      <c r="O330" s="1">
        <v>44712.598611111112</v>
      </c>
      <c r="P330" s="1">
        <v>44712.646307870367</v>
      </c>
      <c r="Q330">
        <v>3327</v>
      </c>
      <c r="R330">
        <v>794</v>
      </c>
      <c r="S330" t="b">
        <v>0</v>
      </c>
      <c r="T330" t="s">
        <v>90</v>
      </c>
      <c r="U330" t="b">
        <v>1</v>
      </c>
      <c r="V330" t="s">
        <v>141</v>
      </c>
      <c r="W330" s="1">
        <v>44712.639953703707</v>
      </c>
      <c r="X330">
        <v>500</v>
      </c>
      <c r="Y330">
        <v>37</v>
      </c>
      <c r="Z330">
        <v>0</v>
      </c>
      <c r="AA330">
        <v>37</v>
      </c>
      <c r="AB330">
        <v>0</v>
      </c>
      <c r="AC330">
        <v>13</v>
      </c>
      <c r="AD330">
        <v>-37</v>
      </c>
      <c r="AE330">
        <v>0</v>
      </c>
      <c r="AF330">
        <v>0</v>
      </c>
      <c r="AG330">
        <v>0</v>
      </c>
      <c r="AH330" t="s">
        <v>301</v>
      </c>
      <c r="AI330" s="1">
        <v>44712.646307870367</v>
      </c>
      <c r="AJ330">
        <v>283</v>
      </c>
      <c r="AK330">
        <v>3</v>
      </c>
      <c r="AL330">
        <v>0</v>
      </c>
      <c r="AM330">
        <v>3</v>
      </c>
      <c r="AN330">
        <v>0</v>
      </c>
      <c r="AO330">
        <v>3</v>
      </c>
      <c r="AP330">
        <v>-40</v>
      </c>
      <c r="AQ330">
        <v>0</v>
      </c>
      <c r="AR330">
        <v>0</v>
      </c>
      <c r="AS330">
        <v>0</v>
      </c>
      <c r="AT330" t="s">
        <v>90</v>
      </c>
      <c r="AU330" t="s">
        <v>90</v>
      </c>
      <c r="AV330" t="s">
        <v>90</v>
      </c>
      <c r="AW330" t="s">
        <v>90</v>
      </c>
      <c r="AX330" t="s">
        <v>90</v>
      </c>
      <c r="AY330" t="s">
        <v>90</v>
      </c>
      <c r="AZ330" t="s">
        <v>90</v>
      </c>
      <c r="BA330" t="s">
        <v>90</v>
      </c>
      <c r="BB330" t="s">
        <v>90</v>
      </c>
      <c r="BC330" t="s">
        <v>90</v>
      </c>
      <c r="BD330" t="s">
        <v>90</v>
      </c>
      <c r="BE330" t="s">
        <v>90</v>
      </c>
    </row>
    <row r="331" spans="1:57" x14ac:dyDescent="0.45">
      <c r="A331" t="s">
        <v>918</v>
      </c>
      <c r="B331" t="s">
        <v>82</v>
      </c>
      <c r="C331" t="s">
        <v>919</v>
      </c>
      <c r="D331" t="s">
        <v>84</v>
      </c>
      <c r="E331" s="2" t="str">
        <f>HYPERLINK("capsilon://?command=openfolder&amp;siteaddress=FAM.docvelocity-na8.net&amp;folderid=FX062CB7F7-C8B6-5F46-06A3-7424C2A057D9","FX22059863")</f>
        <v>FX22059863</v>
      </c>
      <c r="F331" t="s">
        <v>19</v>
      </c>
      <c r="G331" t="s">
        <v>19</v>
      </c>
      <c r="H331" t="s">
        <v>85</v>
      </c>
      <c r="I331" t="s">
        <v>920</v>
      </c>
      <c r="J331">
        <v>233</v>
      </c>
      <c r="K331" t="s">
        <v>87</v>
      </c>
      <c r="L331" t="s">
        <v>88</v>
      </c>
      <c r="M331" t="s">
        <v>89</v>
      </c>
      <c r="N331">
        <v>2</v>
      </c>
      <c r="O331" s="1">
        <v>44712.616041666668</v>
      </c>
      <c r="P331" s="1">
        <v>44712.715046296296</v>
      </c>
      <c r="Q331">
        <v>7413</v>
      </c>
      <c r="R331">
        <v>1141</v>
      </c>
      <c r="S331" t="b">
        <v>0</v>
      </c>
      <c r="T331" t="s">
        <v>90</v>
      </c>
      <c r="U331" t="b">
        <v>0</v>
      </c>
      <c r="V331" t="s">
        <v>141</v>
      </c>
      <c r="W331" s="1">
        <v>44712.64503472222</v>
      </c>
      <c r="X331">
        <v>438</v>
      </c>
      <c r="Y331">
        <v>189</v>
      </c>
      <c r="Z331">
        <v>0</v>
      </c>
      <c r="AA331">
        <v>189</v>
      </c>
      <c r="AB331">
        <v>0</v>
      </c>
      <c r="AC331">
        <v>18</v>
      </c>
      <c r="AD331">
        <v>44</v>
      </c>
      <c r="AE331">
        <v>0</v>
      </c>
      <c r="AF331">
        <v>0</v>
      </c>
      <c r="AG331">
        <v>0</v>
      </c>
      <c r="AH331" t="s">
        <v>92</v>
      </c>
      <c r="AI331" s="1">
        <v>44712.715046296296</v>
      </c>
      <c r="AJ331">
        <v>666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44</v>
      </c>
      <c r="AQ331">
        <v>0</v>
      </c>
      <c r="AR331">
        <v>0</v>
      </c>
      <c r="AS331">
        <v>0</v>
      </c>
      <c r="AT331" t="s">
        <v>90</v>
      </c>
      <c r="AU331" t="s">
        <v>90</v>
      </c>
      <c r="AV331" t="s">
        <v>90</v>
      </c>
      <c r="AW331" t="s">
        <v>90</v>
      </c>
      <c r="AX331" t="s">
        <v>90</v>
      </c>
      <c r="AY331" t="s">
        <v>90</v>
      </c>
      <c r="AZ331" t="s">
        <v>90</v>
      </c>
      <c r="BA331" t="s">
        <v>90</v>
      </c>
      <c r="BB331" t="s">
        <v>90</v>
      </c>
      <c r="BC331" t="s">
        <v>90</v>
      </c>
      <c r="BD331" t="s">
        <v>90</v>
      </c>
      <c r="BE331" t="s">
        <v>90</v>
      </c>
    </row>
    <row r="332" spans="1:57" x14ac:dyDescent="0.45">
      <c r="A332" t="s">
        <v>921</v>
      </c>
      <c r="B332" t="s">
        <v>82</v>
      </c>
      <c r="C332" t="s">
        <v>922</v>
      </c>
      <c r="D332" t="s">
        <v>84</v>
      </c>
      <c r="E332" s="2" t="str">
        <f>HYPERLINK("capsilon://?command=openfolder&amp;siteaddress=FAM.docvelocity-na8.net&amp;folderid=FX28B44780-77ED-E732-8A38-92851F97F3A3","FX22055807")</f>
        <v>FX22055807</v>
      </c>
      <c r="F332" t="s">
        <v>19</v>
      </c>
      <c r="G332" t="s">
        <v>19</v>
      </c>
      <c r="H332" t="s">
        <v>85</v>
      </c>
      <c r="I332" t="s">
        <v>923</v>
      </c>
      <c r="J332">
        <v>342</v>
      </c>
      <c r="K332" t="s">
        <v>87</v>
      </c>
      <c r="L332" t="s">
        <v>88</v>
      </c>
      <c r="M332" t="s">
        <v>89</v>
      </c>
      <c r="N332">
        <v>2</v>
      </c>
      <c r="O332" s="1">
        <v>44712.650150462963</v>
      </c>
      <c r="P332" s="1">
        <v>44712.728263888886</v>
      </c>
      <c r="Q332">
        <v>4690</v>
      </c>
      <c r="R332">
        <v>2059</v>
      </c>
      <c r="S332" t="b">
        <v>0</v>
      </c>
      <c r="T332" t="s">
        <v>90</v>
      </c>
      <c r="U332" t="b">
        <v>0</v>
      </c>
      <c r="V332" t="s">
        <v>141</v>
      </c>
      <c r="W332" s="1">
        <v>44712.667604166665</v>
      </c>
      <c r="X332">
        <v>904</v>
      </c>
      <c r="Y332">
        <v>305</v>
      </c>
      <c r="Z332">
        <v>0</v>
      </c>
      <c r="AA332">
        <v>305</v>
      </c>
      <c r="AB332">
        <v>0</v>
      </c>
      <c r="AC332">
        <v>7</v>
      </c>
      <c r="AD332">
        <v>37</v>
      </c>
      <c r="AE332">
        <v>0</v>
      </c>
      <c r="AF332">
        <v>0</v>
      </c>
      <c r="AG332">
        <v>0</v>
      </c>
      <c r="AH332" t="s">
        <v>92</v>
      </c>
      <c r="AI332" s="1">
        <v>44712.728263888886</v>
      </c>
      <c r="AJ332">
        <v>1141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37</v>
      </c>
      <c r="AQ332">
        <v>0</v>
      </c>
      <c r="AR332">
        <v>0</v>
      </c>
      <c r="AS332">
        <v>0</v>
      </c>
      <c r="AT332" t="s">
        <v>90</v>
      </c>
      <c r="AU332" t="s">
        <v>90</v>
      </c>
      <c r="AV332" t="s">
        <v>90</v>
      </c>
      <c r="AW332" t="s">
        <v>90</v>
      </c>
      <c r="AX332" t="s">
        <v>90</v>
      </c>
      <c r="AY332" t="s">
        <v>90</v>
      </c>
      <c r="AZ332" t="s">
        <v>90</v>
      </c>
      <c r="BA332" t="s">
        <v>90</v>
      </c>
      <c r="BB332" t="s">
        <v>90</v>
      </c>
      <c r="BC332" t="s">
        <v>90</v>
      </c>
      <c r="BD332" t="s">
        <v>90</v>
      </c>
      <c r="BE332" t="s">
        <v>90</v>
      </c>
    </row>
    <row r="333" spans="1:57" x14ac:dyDescent="0.45">
      <c r="A333" t="s">
        <v>924</v>
      </c>
      <c r="B333" t="s">
        <v>82</v>
      </c>
      <c r="C333" t="s">
        <v>925</v>
      </c>
      <c r="D333" t="s">
        <v>84</v>
      </c>
      <c r="E333" s="2" t="str">
        <f>HYPERLINK("capsilon://?command=openfolder&amp;siteaddress=FAM.docvelocity-na8.net&amp;folderid=FXB148F68C-0473-0D60-42EE-CA9DB368C67A","FX22049611")</f>
        <v>FX22049611</v>
      </c>
      <c r="F333" t="s">
        <v>19</v>
      </c>
      <c r="G333" t="s">
        <v>19</v>
      </c>
      <c r="H333" t="s">
        <v>85</v>
      </c>
      <c r="I333" t="s">
        <v>926</v>
      </c>
      <c r="J333">
        <v>437</v>
      </c>
      <c r="K333" t="s">
        <v>87</v>
      </c>
      <c r="L333" t="s">
        <v>88</v>
      </c>
      <c r="M333" t="s">
        <v>89</v>
      </c>
      <c r="N333">
        <v>2</v>
      </c>
      <c r="O333" s="1">
        <v>44712.652418981481</v>
      </c>
      <c r="P333" s="1">
        <v>44712.740069444444</v>
      </c>
      <c r="Q333">
        <v>5634</v>
      </c>
      <c r="R333">
        <v>1939</v>
      </c>
      <c r="S333" t="b">
        <v>0</v>
      </c>
      <c r="T333" t="s">
        <v>90</v>
      </c>
      <c r="U333" t="b">
        <v>0</v>
      </c>
      <c r="V333" t="s">
        <v>651</v>
      </c>
      <c r="W333" s="1">
        <v>44712.670543981483</v>
      </c>
      <c r="X333">
        <v>920</v>
      </c>
      <c r="Y333">
        <v>384</v>
      </c>
      <c r="Z333">
        <v>0</v>
      </c>
      <c r="AA333">
        <v>384</v>
      </c>
      <c r="AB333">
        <v>0</v>
      </c>
      <c r="AC333">
        <v>11</v>
      </c>
      <c r="AD333">
        <v>53</v>
      </c>
      <c r="AE333">
        <v>0</v>
      </c>
      <c r="AF333">
        <v>0</v>
      </c>
      <c r="AG333">
        <v>0</v>
      </c>
      <c r="AH333" t="s">
        <v>92</v>
      </c>
      <c r="AI333" s="1">
        <v>44712.740069444444</v>
      </c>
      <c r="AJ333">
        <v>1019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53</v>
      </c>
      <c r="AQ333">
        <v>0</v>
      </c>
      <c r="AR333">
        <v>0</v>
      </c>
      <c r="AS333">
        <v>0</v>
      </c>
      <c r="AT333" t="s">
        <v>90</v>
      </c>
      <c r="AU333" t="s">
        <v>90</v>
      </c>
      <c r="AV333" t="s">
        <v>90</v>
      </c>
      <c r="AW333" t="s">
        <v>90</v>
      </c>
      <c r="AX333" t="s">
        <v>90</v>
      </c>
      <c r="AY333" t="s">
        <v>90</v>
      </c>
      <c r="AZ333" t="s">
        <v>90</v>
      </c>
      <c r="BA333" t="s">
        <v>90</v>
      </c>
      <c r="BB333" t="s">
        <v>90</v>
      </c>
      <c r="BC333" t="s">
        <v>90</v>
      </c>
      <c r="BD333" t="s">
        <v>90</v>
      </c>
      <c r="BE333" t="s">
        <v>90</v>
      </c>
    </row>
    <row r="334" spans="1:57" x14ac:dyDescent="0.45">
      <c r="A334" t="s">
        <v>927</v>
      </c>
      <c r="B334" t="s">
        <v>82</v>
      </c>
      <c r="C334" t="s">
        <v>928</v>
      </c>
      <c r="D334" t="s">
        <v>84</v>
      </c>
      <c r="E334" s="2" t="str">
        <f>HYPERLINK("capsilon://?command=openfolder&amp;siteaddress=FAM.docvelocity-na8.net&amp;folderid=FX3F7790FE-2544-9CA0-8425-E7A2417FF1DD","FX22037644")</f>
        <v>FX22037644</v>
      </c>
      <c r="F334" t="s">
        <v>19</v>
      </c>
      <c r="G334" t="s">
        <v>19</v>
      </c>
      <c r="H334" t="s">
        <v>85</v>
      </c>
      <c r="I334" t="s">
        <v>929</v>
      </c>
      <c r="J334">
        <v>408</v>
      </c>
      <c r="K334" t="s">
        <v>87</v>
      </c>
      <c r="L334" t="s">
        <v>88</v>
      </c>
      <c r="M334" t="s">
        <v>89</v>
      </c>
      <c r="N334">
        <v>2</v>
      </c>
      <c r="O334" s="1">
        <v>44712.662766203706</v>
      </c>
      <c r="P334" s="1">
        <v>44712.752256944441</v>
      </c>
      <c r="Q334">
        <v>5892</v>
      </c>
      <c r="R334">
        <v>1840</v>
      </c>
      <c r="S334" t="b">
        <v>0</v>
      </c>
      <c r="T334" t="s">
        <v>90</v>
      </c>
      <c r="U334" t="b">
        <v>0</v>
      </c>
      <c r="V334" t="s">
        <v>141</v>
      </c>
      <c r="W334" s="1">
        <v>44712.676631944443</v>
      </c>
      <c r="X334">
        <v>779</v>
      </c>
      <c r="Y334">
        <v>355</v>
      </c>
      <c r="Z334">
        <v>0</v>
      </c>
      <c r="AA334">
        <v>355</v>
      </c>
      <c r="AB334">
        <v>0</v>
      </c>
      <c r="AC334">
        <v>24</v>
      </c>
      <c r="AD334">
        <v>53</v>
      </c>
      <c r="AE334">
        <v>0</v>
      </c>
      <c r="AF334">
        <v>0</v>
      </c>
      <c r="AG334">
        <v>0</v>
      </c>
      <c r="AH334" t="s">
        <v>92</v>
      </c>
      <c r="AI334" s="1">
        <v>44712.752256944441</v>
      </c>
      <c r="AJ334">
        <v>1053</v>
      </c>
      <c r="AK334">
        <v>8</v>
      </c>
      <c r="AL334">
        <v>0</v>
      </c>
      <c r="AM334">
        <v>8</v>
      </c>
      <c r="AN334">
        <v>0</v>
      </c>
      <c r="AO334">
        <v>8</v>
      </c>
      <c r="AP334">
        <v>45</v>
      </c>
      <c r="AQ334">
        <v>0</v>
      </c>
      <c r="AR334">
        <v>0</v>
      </c>
      <c r="AS334">
        <v>0</v>
      </c>
      <c r="AT334" t="s">
        <v>90</v>
      </c>
      <c r="AU334" t="s">
        <v>90</v>
      </c>
      <c r="AV334" t="s">
        <v>90</v>
      </c>
      <c r="AW334" t="s">
        <v>90</v>
      </c>
      <c r="AX334" t="s">
        <v>90</v>
      </c>
      <c r="AY334" t="s">
        <v>90</v>
      </c>
      <c r="AZ334" t="s">
        <v>90</v>
      </c>
      <c r="BA334" t="s">
        <v>90</v>
      </c>
      <c r="BB334" t="s">
        <v>90</v>
      </c>
      <c r="BC334" t="s">
        <v>90</v>
      </c>
      <c r="BD334" t="s">
        <v>90</v>
      </c>
      <c r="BE334" t="s">
        <v>90</v>
      </c>
    </row>
    <row r="335" spans="1:57" x14ac:dyDescent="0.45">
      <c r="A335" t="s">
        <v>930</v>
      </c>
      <c r="B335" t="s">
        <v>82</v>
      </c>
      <c r="C335" t="s">
        <v>623</v>
      </c>
      <c r="D335" t="s">
        <v>84</v>
      </c>
      <c r="E335" s="2" t="str">
        <f>HYPERLINK("capsilon://?command=openfolder&amp;siteaddress=FAM.docvelocity-na8.net&amp;folderid=FX2081687C-62DD-0C62-5751-063C1842C797","FX22057158")</f>
        <v>FX22057158</v>
      </c>
      <c r="F335" t="s">
        <v>19</v>
      </c>
      <c r="G335" t="s">
        <v>19</v>
      </c>
      <c r="H335" t="s">
        <v>85</v>
      </c>
      <c r="I335" t="s">
        <v>931</v>
      </c>
      <c r="J335">
        <v>117</v>
      </c>
      <c r="K335" t="s">
        <v>87</v>
      </c>
      <c r="L335" t="s">
        <v>88</v>
      </c>
      <c r="M335" t="s">
        <v>89</v>
      </c>
      <c r="N335">
        <v>2</v>
      </c>
      <c r="O335" s="1">
        <v>44712.727048611108</v>
      </c>
      <c r="P335" s="1">
        <v>44712.754513888889</v>
      </c>
      <c r="Q335">
        <v>1626</v>
      </c>
      <c r="R335">
        <v>747</v>
      </c>
      <c r="S335" t="b">
        <v>0</v>
      </c>
      <c r="T335" t="s">
        <v>90</v>
      </c>
      <c r="U335" t="b">
        <v>0</v>
      </c>
      <c r="V335" t="s">
        <v>159</v>
      </c>
      <c r="W335" s="1">
        <v>44712.748078703706</v>
      </c>
      <c r="X335">
        <v>553</v>
      </c>
      <c r="Y335">
        <v>77</v>
      </c>
      <c r="Z335">
        <v>0</v>
      </c>
      <c r="AA335">
        <v>77</v>
      </c>
      <c r="AB335">
        <v>0</v>
      </c>
      <c r="AC335">
        <v>3</v>
      </c>
      <c r="AD335">
        <v>40</v>
      </c>
      <c r="AE335">
        <v>0</v>
      </c>
      <c r="AF335">
        <v>0</v>
      </c>
      <c r="AG335">
        <v>0</v>
      </c>
      <c r="AH335" t="s">
        <v>92</v>
      </c>
      <c r="AI335" s="1">
        <v>44712.754513888889</v>
      </c>
      <c r="AJ335">
        <v>194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40</v>
      </c>
      <c r="AQ335">
        <v>0</v>
      </c>
      <c r="AR335">
        <v>0</v>
      </c>
      <c r="AS335">
        <v>0</v>
      </c>
      <c r="AT335" t="s">
        <v>90</v>
      </c>
      <c r="AU335" t="s">
        <v>90</v>
      </c>
      <c r="AV335" t="s">
        <v>90</v>
      </c>
      <c r="AW335" t="s">
        <v>90</v>
      </c>
      <c r="AX335" t="s">
        <v>90</v>
      </c>
      <c r="AY335" t="s">
        <v>90</v>
      </c>
      <c r="AZ335" t="s">
        <v>90</v>
      </c>
      <c r="BA335" t="s">
        <v>90</v>
      </c>
      <c r="BB335" t="s">
        <v>90</v>
      </c>
      <c r="BC335" t="s">
        <v>90</v>
      </c>
      <c r="BD335" t="s">
        <v>90</v>
      </c>
      <c r="BE335" t="s">
        <v>90</v>
      </c>
    </row>
    <row r="336" spans="1:57" hidden="1" x14ac:dyDescent="0.45">
      <c r="A336" t="s">
        <v>932</v>
      </c>
      <c r="B336" t="s">
        <v>82</v>
      </c>
      <c r="C336" t="s">
        <v>118</v>
      </c>
      <c r="D336" t="s">
        <v>84</v>
      </c>
      <c r="E336" s="2" t="str">
        <f>HYPERLINK("capsilon://?command=openfolder&amp;siteaddress=FAM.docvelocity-na8.net&amp;folderid=FX89182E96-A34D-A0E6-25C8-BF5D9D29315C","FX22044555")</f>
        <v>FX22044555</v>
      </c>
      <c r="F336" t="s">
        <v>19</v>
      </c>
      <c r="G336" t="s">
        <v>19</v>
      </c>
      <c r="H336" t="s">
        <v>85</v>
      </c>
      <c r="I336" t="s">
        <v>933</v>
      </c>
      <c r="J336">
        <v>28</v>
      </c>
      <c r="K336" t="s">
        <v>87</v>
      </c>
      <c r="L336" t="s">
        <v>88</v>
      </c>
      <c r="M336" t="s">
        <v>89</v>
      </c>
      <c r="N336">
        <v>2</v>
      </c>
      <c r="O336" s="1">
        <v>44685.324907407405</v>
      </c>
      <c r="P336" s="1">
        <v>44685.329791666663</v>
      </c>
      <c r="Q336">
        <v>109</v>
      </c>
      <c r="R336">
        <v>313</v>
      </c>
      <c r="S336" t="b">
        <v>0</v>
      </c>
      <c r="T336" t="s">
        <v>90</v>
      </c>
      <c r="U336" t="b">
        <v>0</v>
      </c>
      <c r="V336" t="s">
        <v>100</v>
      </c>
      <c r="W336" s="1">
        <v>44685.327511574076</v>
      </c>
      <c r="X336">
        <v>126</v>
      </c>
      <c r="Y336">
        <v>21</v>
      </c>
      <c r="Z336">
        <v>0</v>
      </c>
      <c r="AA336">
        <v>21</v>
      </c>
      <c r="AB336">
        <v>0</v>
      </c>
      <c r="AC336">
        <v>0</v>
      </c>
      <c r="AD336">
        <v>7</v>
      </c>
      <c r="AE336">
        <v>0</v>
      </c>
      <c r="AF336">
        <v>0</v>
      </c>
      <c r="AG336">
        <v>0</v>
      </c>
      <c r="AH336" t="s">
        <v>271</v>
      </c>
      <c r="AI336" s="1">
        <v>44685.329791666663</v>
      </c>
      <c r="AJ336">
        <v>187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7</v>
      </c>
      <c r="AQ336">
        <v>0</v>
      </c>
      <c r="AR336">
        <v>0</v>
      </c>
      <c r="AS336">
        <v>0</v>
      </c>
      <c r="AT336" t="s">
        <v>90</v>
      </c>
      <c r="AU336" t="s">
        <v>90</v>
      </c>
      <c r="AV336" t="s">
        <v>90</v>
      </c>
      <c r="AW336" t="s">
        <v>90</v>
      </c>
      <c r="AX336" t="s">
        <v>90</v>
      </c>
      <c r="AY336" t="s">
        <v>90</v>
      </c>
      <c r="AZ336" t="s">
        <v>90</v>
      </c>
      <c r="BA336" t="s">
        <v>90</v>
      </c>
      <c r="BB336" t="s">
        <v>90</v>
      </c>
      <c r="BC336" t="s">
        <v>90</v>
      </c>
      <c r="BD336" t="s">
        <v>90</v>
      </c>
      <c r="BE336" t="s">
        <v>90</v>
      </c>
    </row>
    <row r="337" spans="1:57" hidden="1" x14ac:dyDescent="0.45">
      <c r="A337" t="s">
        <v>934</v>
      </c>
      <c r="B337" t="s">
        <v>82</v>
      </c>
      <c r="C337" t="s">
        <v>935</v>
      </c>
      <c r="D337" t="s">
        <v>84</v>
      </c>
      <c r="E337" s="2" t="str">
        <f>HYPERLINK("capsilon://?command=openfolder&amp;siteaddress=FAM.docvelocity-na8.net&amp;folderid=FX1C5F4610-E22E-A49D-5BB3-B9BEC3F2BA69","FX220410174")</f>
        <v>FX220410174</v>
      </c>
      <c r="F337" t="s">
        <v>19</v>
      </c>
      <c r="G337" t="s">
        <v>19</v>
      </c>
      <c r="H337" t="s">
        <v>85</v>
      </c>
      <c r="I337" t="s">
        <v>936</v>
      </c>
      <c r="J337">
        <v>56</v>
      </c>
      <c r="K337" t="s">
        <v>87</v>
      </c>
      <c r="L337" t="s">
        <v>88</v>
      </c>
      <c r="M337" t="s">
        <v>89</v>
      </c>
      <c r="N337">
        <v>1</v>
      </c>
      <c r="O337" s="1">
        <v>44685.338993055557</v>
      </c>
      <c r="P337" s="1">
        <v>44685.343599537038</v>
      </c>
      <c r="Q337">
        <v>25</v>
      </c>
      <c r="R337">
        <v>373</v>
      </c>
      <c r="S337" t="b">
        <v>0</v>
      </c>
      <c r="T337" t="s">
        <v>90</v>
      </c>
      <c r="U337" t="b">
        <v>0</v>
      </c>
      <c r="V337" t="s">
        <v>100</v>
      </c>
      <c r="W337" s="1">
        <v>44685.343599537038</v>
      </c>
      <c r="X337">
        <v>360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56</v>
      </c>
      <c r="AE337">
        <v>42</v>
      </c>
      <c r="AF337">
        <v>0</v>
      </c>
      <c r="AG337">
        <v>3</v>
      </c>
      <c r="AH337" t="s">
        <v>90</v>
      </c>
      <c r="AI337" t="s">
        <v>90</v>
      </c>
      <c r="AJ337" t="s">
        <v>90</v>
      </c>
      <c r="AK337" t="s">
        <v>90</v>
      </c>
      <c r="AL337" t="s">
        <v>90</v>
      </c>
      <c r="AM337" t="s">
        <v>90</v>
      </c>
      <c r="AN337" t="s">
        <v>90</v>
      </c>
      <c r="AO337" t="s">
        <v>90</v>
      </c>
      <c r="AP337" t="s">
        <v>90</v>
      </c>
      <c r="AQ337" t="s">
        <v>90</v>
      </c>
      <c r="AR337" t="s">
        <v>90</v>
      </c>
      <c r="AS337" t="s">
        <v>90</v>
      </c>
      <c r="AT337" t="s">
        <v>90</v>
      </c>
      <c r="AU337" t="s">
        <v>90</v>
      </c>
      <c r="AV337" t="s">
        <v>90</v>
      </c>
      <c r="AW337" t="s">
        <v>90</v>
      </c>
      <c r="AX337" t="s">
        <v>90</v>
      </c>
      <c r="AY337" t="s">
        <v>90</v>
      </c>
      <c r="AZ337" t="s">
        <v>90</v>
      </c>
      <c r="BA337" t="s">
        <v>90</v>
      </c>
      <c r="BB337" t="s">
        <v>90</v>
      </c>
      <c r="BC337" t="s">
        <v>90</v>
      </c>
      <c r="BD337" t="s">
        <v>90</v>
      </c>
      <c r="BE337" t="s">
        <v>90</v>
      </c>
    </row>
    <row r="338" spans="1:57" hidden="1" x14ac:dyDescent="0.45">
      <c r="A338" t="s">
        <v>937</v>
      </c>
      <c r="B338" t="s">
        <v>82</v>
      </c>
      <c r="C338" t="s">
        <v>935</v>
      </c>
      <c r="D338" t="s">
        <v>84</v>
      </c>
      <c r="E338" s="2" t="str">
        <f>HYPERLINK("capsilon://?command=openfolder&amp;siteaddress=FAM.docvelocity-na8.net&amp;folderid=FX1C5F4610-E22E-A49D-5BB3-B9BEC3F2BA69","FX220410174")</f>
        <v>FX220410174</v>
      </c>
      <c r="F338" t="s">
        <v>19</v>
      </c>
      <c r="G338" t="s">
        <v>19</v>
      </c>
      <c r="H338" t="s">
        <v>85</v>
      </c>
      <c r="I338" t="s">
        <v>936</v>
      </c>
      <c r="J338">
        <v>84</v>
      </c>
      <c r="K338" t="s">
        <v>87</v>
      </c>
      <c r="L338" t="s">
        <v>88</v>
      </c>
      <c r="M338" t="s">
        <v>89</v>
      </c>
      <c r="N338">
        <v>2</v>
      </c>
      <c r="O338" s="1">
        <v>44685.344629629632</v>
      </c>
      <c r="P338" s="1">
        <v>44685.353229166663</v>
      </c>
      <c r="Q338">
        <v>48</v>
      </c>
      <c r="R338">
        <v>695</v>
      </c>
      <c r="S338" t="b">
        <v>0</v>
      </c>
      <c r="T338" t="s">
        <v>90</v>
      </c>
      <c r="U338" t="b">
        <v>1</v>
      </c>
      <c r="V338" t="s">
        <v>100</v>
      </c>
      <c r="W338" s="1">
        <v>44685.348043981481</v>
      </c>
      <c r="X338">
        <v>292</v>
      </c>
      <c r="Y338">
        <v>63</v>
      </c>
      <c r="Z338">
        <v>0</v>
      </c>
      <c r="AA338">
        <v>63</v>
      </c>
      <c r="AB338">
        <v>0</v>
      </c>
      <c r="AC338">
        <v>2</v>
      </c>
      <c r="AD338">
        <v>21</v>
      </c>
      <c r="AE338">
        <v>0</v>
      </c>
      <c r="AF338">
        <v>0</v>
      </c>
      <c r="AG338">
        <v>0</v>
      </c>
      <c r="AH338" t="s">
        <v>271</v>
      </c>
      <c r="AI338" s="1">
        <v>44685.353229166663</v>
      </c>
      <c r="AJ338">
        <v>295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21</v>
      </c>
      <c r="AQ338">
        <v>0</v>
      </c>
      <c r="AR338">
        <v>0</v>
      </c>
      <c r="AS338">
        <v>0</v>
      </c>
      <c r="AT338" t="s">
        <v>90</v>
      </c>
      <c r="AU338" t="s">
        <v>90</v>
      </c>
      <c r="AV338" t="s">
        <v>90</v>
      </c>
      <c r="AW338" t="s">
        <v>90</v>
      </c>
      <c r="AX338" t="s">
        <v>90</v>
      </c>
      <c r="AY338" t="s">
        <v>90</v>
      </c>
      <c r="AZ338" t="s">
        <v>90</v>
      </c>
      <c r="BA338" t="s">
        <v>90</v>
      </c>
      <c r="BB338" t="s">
        <v>90</v>
      </c>
      <c r="BC338" t="s">
        <v>90</v>
      </c>
      <c r="BD338" t="s">
        <v>90</v>
      </c>
      <c r="BE338" t="s">
        <v>90</v>
      </c>
    </row>
    <row r="339" spans="1:57" hidden="1" x14ac:dyDescent="0.45">
      <c r="A339" t="s">
        <v>938</v>
      </c>
      <c r="B339" t="s">
        <v>82</v>
      </c>
      <c r="C339" t="s">
        <v>161</v>
      </c>
      <c r="D339" t="s">
        <v>84</v>
      </c>
      <c r="E339" s="2" t="str">
        <f>HYPERLINK("capsilon://?command=openfolder&amp;siteaddress=FAM.docvelocity-na8.net&amp;folderid=FX98EE28AF-CF44-98E2-D429-C44383DBAA77","FX22044334")</f>
        <v>FX22044334</v>
      </c>
      <c r="F339" t="s">
        <v>19</v>
      </c>
      <c r="G339" t="s">
        <v>19</v>
      </c>
      <c r="H339" t="s">
        <v>85</v>
      </c>
      <c r="I339" t="s">
        <v>939</v>
      </c>
      <c r="J339">
        <v>0</v>
      </c>
      <c r="K339" t="s">
        <v>87</v>
      </c>
      <c r="L339" t="s">
        <v>88</v>
      </c>
      <c r="M339" t="s">
        <v>89</v>
      </c>
      <c r="N339">
        <v>2</v>
      </c>
      <c r="O339" s="1">
        <v>44685.346967592595</v>
      </c>
      <c r="P339" s="1">
        <v>44685.350555555553</v>
      </c>
      <c r="Q339">
        <v>165</v>
      </c>
      <c r="R339">
        <v>145</v>
      </c>
      <c r="S339" t="b">
        <v>0</v>
      </c>
      <c r="T339" t="s">
        <v>90</v>
      </c>
      <c r="U339" t="b">
        <v>0</v>
      </c>
      <c r="V339" t="s">
        <v>100</v>
      </c>
      <c r="W339" s="1">
        <v>44685.349490740744</v>
      </c>
      <c r="X339">
        <v>124</v>
      </c>
      <c r="Y339">
        <v>0</v>
      </c>
      <c r="Z339">
        <v>0</v>
      </c>
      <c r="AA339">
        <v>0</v>
      </c>
      <c r="AB339">
        <v>52</v>
      </c>
      <c r="AC339">
        <v>0</v>
      </c>
      <c r="AD339">
        <v>0</v>
      </c>
      <c r="AE339">
        <v>0</v>
      </c>
      <c r="AF339">
        <v>0</v>
      </c>
      <c r="AG339">
        <v>0</v>
      </c>
      <c r="AH339" t="s">
        <v>120</v>
      </c>
      <c r="AI339" s="1">
        <v>44685.350555555553</v>
      </c>
      <c r="AJ339">
        <v>21</v>
      </c>
      <c r="AK339">
        <v>0</v>
      </c>
      <c r="AL339">
        <v>0</v>
      </c>
      <c r="AM339">
        <v>0</v>
      </c>
      <c r="AN339">
        <v>52</v>
      </c>
      <c r="AO339">
        <v>0</v>
      </c>
      <c r="AP339">
        <v>0</v>
      </c>
      <c r="AQ339">
        <v>0</v>
      </c>
      <c r="AR339">
        <v>0</v>
      </c>
      <c r="AS339">
        <v>0</v>
      </c>
      <c r="AT339" t="s">
        <v>90</v>
      </c>
      <c r="AU339" t="s">
        <v>90</v>
      </c>
      <c r="AV339" t="s">
        <v>90</v>
      </c>
      <c r="AW339" t="s">
        <v>90</v>
      </c>
      <c r="AX339" t="s">
        <v>90</v>
      </c>
      <c r="AY339" t="s">
        <v>90</v>
      </c>
      <c r="AZ339" t="s">
        <v>90</v>
      </c>
      <c r="BA339" t="s">
        <v>90</v>
      </c>
      <c r="BB339" t="s">
        <v>90</v>
      </c>
      <c r="BC339" t="s">
        <v>90</v>
      </c>
      <c r="BD339" t="s">
        <v>90</v>
      </c>
      <c r="BE339" t="s">
        <v>90</v>
      </c>
    </row>
    <row r="340" spans="1:57" hidden="1" x14ac:dyDescent="0.45">
      <c r="A340" t="s">
        <v>940</v>
      </c>
      <c r="B340" t="s">
        <v>82</v>
      </c>
      <c r="C340" t="s">
        <v>941</v>
      </c>
      <c r="D340" t="s">
        <v>84</v>
      </c>
      <c r="E340" s="2" t="str">
        <f>HYPERLINK("capsilon://?command=openfolder&amp;siteaddress=FAM.docvelocity-na8.net&amp;folderid=FX81770B9E-5AB1-4D31-AEE2-4459370CC7E7","FX22032600")</f>
        <v>FX22032600</v>
      </c>
      <c r="F340" t="s">
        <v>19</v>
      </c>
      <c r="G340" t="s">
        <v>19</v>
      </c>
      <c r="H340" t="s">
        <v>85</v>
      </c>
      <c r="I340" t="s">
        <v>942</v>
      </c>
      <c r="J340">
        <v>0</v>
      </c>
      <c r="K340" t="s">
        <v>87</v>
      </c>
      <c r="L340" t="s">
        <v>88</v>
      </c>
      <c r="M340" t="s">
        <v>89</v>
      </c>
      <c r="N340">
        <v>2</v>
      </c>
      <c r="O340" s="1">
        <v>44685.347361111111</v>
      </c>
      <c r="P340" s="1">
        <v>44685.352280092593</v>
      </c>
      <c r="Q340">
        <v>114</v>
      </c>
      <c r="R340">
        <v>311</v>
      </c>
      <c r="S340" t="b">
        <v>0</v>
      </c>
      <c r="T340" t="s">
        <v>90</v>
      </c>
      <c r="U340" t="b">
        <v>0</v>
      </c>
      <c r="V340" t="s">
        <v>109</v>
      </c>
      <c r="W340" s="1">
        <v>44685.350034722222</v>
      </c>
      <c r="X340">
        <v>148</v>
      </c>
      <c r="Y340">
        <v>9</v>
      </c>
      <c r="Z340">
        <v>0</v>
      </c>
      <c r="AA340">
        <v>9</v>
      </c>
      <c r="AB340">
        <v>0</v>
      </c>
      <c r="AC340">
        <v>1</v>
      </c>
      <c r="AD340">
        <v>-9</v>
      </c>
      <c r="AE340">
        <v>0</v>
      </c>
      <c r="AF340">
        <v>0</v>
      </c>
      <c r="AG340">
        <v>0</v>
      </c>
      <c r="AH340" t="s">
        <v>120</v>
      </c>
      <c r="AI340" s="1">
        <v>44685.352280092593</v>
      </c>
      <c r="AJ340">
        <v>75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-9</v>
      </c>
      <c r="AQ340">
        <v>0</v>
      </c>
      <c r="AR340">
        <v>0</v>
      </c>
      <c r="AS340">
        <v>0</v>
      </c>
      <c r="AT340" t="s">
        <v>90</v>
      </c>
      <c r="AU340" t="s">
        <v>90</v>
      </c>
      <c r="AV340" t="s">
        <v>90</v>
      </c>
      <c r="AW340" t="s">
        <v>90</v>
      </c>
      <c r="AX340" t="s">
        <v>90</v>
      </c>
      <c r="AY340" t="s">
        <v>90</v>
      </c>
      <c r="AZ340" t="s">
        <v>90</v>
      </c>
      <c r="BA340" t="s">
        <v>90</v>
      </c>
      <c r="BB340" t="s">
        <v>90</v>
      </c>
      <c r="BC340" t="s">
        <v>90</v>
      </c>
      <c r="BD340" t="s">
        <v>90</v>
      </c>
      <c r="BE340" t="s">
        <v>90</v>
      </c>
    </row>
    <row r="341" spans="1:57" hidden="1" x14ac:dyDescent="0.45">
      <c r="A341" t="s">
        <v>943</v>
      </c>
      <c r="B341" t="s">
        <v>82</v>
      </c>
      <c r="C341" t="s">
        <v>759</v>
      </c>
      <c r="D341" t="s">
        <v>84</v>
      </c>
      <c r="E341" s="2" t="str">
        <f>HYPERLINK("capsilon://?command=openfolder&amp;siteaddress=FAM.docvelocity-na8.net&amp;folderid=FX244C2AC3-2411-BDED-1134-D46814E298A0","FX22037354")</f>
        <v>FX22037354</v>
      </c>
      <c r="F341" t="s">
        <v>19</v>
      </c>
      <c r="G341" t="s">
        <v>19</v>
      </c>
      <c r="H341" t="s">
        <v>85</v>
      </c>
      <c r="I341" t="s">
        <v>944</v>
      </c>
      <c r="J341">
        <v>73</v>
      </c>
      <c r="K341" t="s">
        <v>87</v>
      </c>
      <c r="L341" t="s">
        <v>88</v>
      </c>
      <c r="M341" t="s">
        <v>89</v>
      </c>
      <c r="N341">
        <v>2</v>
      </c>
      <c r="O341" s="1">
        <v>44683.467615740738</v>
      </c>
      <c r="P341" s="1">
        <v>44683.514872685184</v>
      </c>
      <c r="Q341">
        <v>1797</v>
      </c>
      <c r="R341">
        <v>2286</v>
      </c>
      <c r="S341" t="b">
        <v>0</v>
      </c>
      <c r="T341" t="s">
        <v>90</v>
      </c>
      <c r="U341" t="b">
        <v>0</v>
      </c>
      <c r="V341" t="s">
        <v>145</v>
      </c>
      <c r="W341" s="1">
        <v>44683.507696759261</v>
      </c>
      <c r="X341">
        <v>1568</v>
      </c>
      <c r="Y341">
        <v>84</v>
      </c>
      <c r="Z341">
        <v>0</v>
      </c>
      <c r="AA341">
        <v>84</v>
      </c>
      <c r="AB341">
        <v>0</v>
      </c>
      <c r="AC341">
        <v>65</v>
      </c>
      <c r="AD341">
        <v>-11</v>
      </c>
      <c r="AE341">
        <v>0</v>
      </c>
      <c r="AF341">
        <v>0</v>
      </c>
      <c r="AG341">
        <v>0</v>
      </c>
      <c r="AH341" t="s">
        <v>146</v>
      </c>
      <c r="AI341" s="1">
        <v>44683.514872685184</v>
      </c>
      <c r="AJ341">
        <v>451</v>
      </c>
      <c r="AK341">
        <v>2</v>
      </c>
      <c r="AL341">
        <v>0</v>
      </c>
      <c r="AM341">
        <v>2</v>
      </c>
      <c r="AN341">
        <v>0</v>
      </c>
      <c r="AO341">
        <v>2</v>
      </c>
      <c r="AP341">
        <v>-13</v>
      </c>
      <c r="AQ341">
        <v>0</v>
      </c>
      <c r="AR341">
        <v>0</v>
      </c>
      <c r="AS341">
        <v>0</v>
      </c>
      <c r="AT341" t="s">
        <v>90</v>
      </c>
      <c r="AU341" t="s">
        <v>90</v>
      </c>
      <c r="AV341" t="s">
        <v>90</v>
      </c>
      <c r="AW341" t="s">
        <v>90</v>
      </c>
      <c r="AX341" t="s">
        <v>90</v>
      </c>
      <c r="AY341" t="s">
        <v>90</v>
      </c>
      <c r="AZ341" t="s">
        <v>90</v>
      </c>
      <c r="BA341" t="s">
        <v>90</v>
      </c>
      <c r="BB341" t="s">
        <v>90</v>
      </c>
      <c r="BC341" t="s">
        <v>90</v>
      </c>
      <c r="BD341" t="s">
        <v>90</v>
      </c>
      <c r="BE341" t="s">
        <v>90</v>
      </c>
    </row>
    <row r="342" spans="1:57" hidden="1" x14ac:dyDescent="0.45">
      <c r="A342" t="s">
        <v>945</v>
      </c>
      <c r="B342" t="s">
        <v>82</v>
      </c>
      <c r="C342" t="s">
        <v>157</v>
      </c>
      <c r="D342" t="s">
        <v>84</v>
      </c>
      <c r="E342" s="2" t="str">
        <f>HYPERLINK("capsilon://?command=openfolder&amp;siteaddress=FAM.docvelocity-na8.net&amp;folderid=FXD7CC2E2E-FCA4-7A6A-8EE8-5B4CCDE6B748","FX21108400")</f>
        <v>FX21108400</v>
      </c>
      <c r="F342" t="s">
        <v>19</v>
      </c>
      <c r="G342" t="s">
        <v>19</v>
      </c>
      <c r="H342" t="s">
        <v>85</v>
      </c>
      <c r="I342" t="s">
        <v>946</v>
      </c>
      <c r="J342">
        <v>68</v>
      </c>
      <c r="K342" t="s">
        <v>87</v>
      </c>
      <c r="L342" t="s">
        <v>88</v>
      </c>
      <c r="M342" t="s">
        <v>89</v>
      </c>
      <c r="N342">
        <v>2</v>
      </c>
      <c r="O342" s="1">
        <v>44685.388379629629</v>
      </c>
      <c r="P342" s="1">
        <v>44685.397060185183</v>
      </c>
      <c r="Q342">
        <v>83</v>
      </c>
      <c r="R342">
        <v>667</v>
      </c>
      <c r="S342" t="b">
        <v>0</v>
      </c>
      <c r="T342" t="s">
        <v>90</v>
      </c>
      <c r="U342" t="b">
        <v>0</v>
      </c>
      <c r="V342" t="s">
        <v>109</v>
      </c>
      <c r="W342" s="1">
        <v>44685.394097222219</v>
      </c>
      <c r="X342">
        <v>412</v>
      </c>
      <c r="Y342">
        <v>63</v>
      </c>
      <c r="Z342">
        <v>0</v>
      </c>
      <c r="AA342">
        <v>63</v>
      </c>
      <c r="AB342">
        <v>0</v>
      </c>
      <c r="AC342">
        <v>6</v>
      </c>
      <c r="AD342">
        <v>5</v>
      </c>
      <c r="AE342">
        <v>0</v>
      </c>
      <c r="AF342">
        <v>0</v>
      </c>
      <c r="AG342">
        <v>0</v>
      </c>
      <c r="AH342" t="s">
        <v>120</v>
      </c>
      <c r="AI342" s="1">
        <v>44685.397060185183</v>
      </c>
      <c r="AJ342">
        <v>255</v>
      </c>
      <c r="AK342">
        <v>2</v>
      </c>
      <c r="AL342">
        <v>0</v>
      </c>
      <c r="AM342">
        <v>2</v>
      </c>
      <c r="AN342">
        <v>0</v>
      </c>
      <c r="AO342">
        <v>2</v>
      </c>
      <c r="AP342">
        <v>3</v>
      </c>
      <c r="AQ342">
        <v>0</v>
      </c>
      <c r="AR342">
        <v>0</v>
      </c>
      <c r="AS342">
        <v>0</v>
      </c>
      <c r="AT342" t="s">
        <v>90</v>
      </c>
      <c r="AU342" t="s">
        <v>90</v>
      </c>
      <c r="AV342" t="s">
        <v>90</v>
      </c>
      <c r="AW342" t="s">
        <v>90</v>
      </c>
      <c r="AX342" t="s">
        <v>90</v>
      </c>
      <c r="AY342" t="s">
        <v>90</v>
      </c>
      <c r="AZ342" t="s">
        <v>90</v>
      </c>
      <c r="BA342" t="s">
        <v>90</v>
      </c>
      <c r="BB342" t="s">
        <v>90</v>
      </c>
      <c r="BC342" t="s">
        <v>90</v>
      </c>
      <c r="BD342" t="s">
        <v>90</v>
      </c>
      <c r="BE342" t="s">
        <v>90</v>
      </c>
    </row>
    <row r="343" spans="1:57" hidden="1" x14ac:dyDescent="0.45">
      <c r="A343" t="s">
        <v>947</v>
      </c>
      <c r="B343" t="s">
        <v>82</v>
      </c>
      <c r="C343" t="s">
        <v>948</v>
      </c>
      <c r="D343" t="s">
        <v>84</v>
      </c>
      <c r="E343" s="2" t="str">
        <f>HYPERLINK("capsilon://?command=openfolder&amp;siteaddress=FAM.docvelocity-na8.net&amp;folderid=FXB38D509F-8B9C-AA75-9E19-959A50FB8BFC","FX22034163")</f>
        <v>FX22034163</v>
      </c>
      <c r="F343" t="s">
        <v>19</v>
      </c>
      <c r="G343" t="s">
        <v>19</v>
      </c>
      <c r="H343" t="s">
        <v>85</v>
      </c>
      <c r="I343" t="s">
        <v>949</v>
      </c>
      <c r="J343">
        <v>0</v>
      </c>
      <c r="K343" t="s">
        <v>87</v>
      </c>
      <c r="L343" t="s">
        <v>88</v>
      </c>
      <c r="M343" t="s">
        <v>89</v>
      </c>
      <c r="N343">
        <v>2</v>
      </c>
      <c r="O343" s="1">
        <v>44685.398275462961</v>
      </c>
      <c r="P343" s="1">
        <v>44685.404710648145</v>
      </c>
      <c r="Q343">
        <v>90</v>
      </c>
      <c r="R343">
        <v>466</v>
      </c>
      <c r="S343" t="b">
        <v>0</v>
      </c>
      <c r="T343" t="s">
        <v>90</v>
      </c>
      <c r="U343" t="b">
        <v>0</v>
      </c>
      <c r="V343" t="s">
        <v>100</v>
      </c>
      <c r="W343" s="1">
        <v>44685.402905092589</v>
      </c>
      <c r="X343">
        <v>320</v>
      </c>
      <c r="Y343">
        <v>52</v>
      </c>
      <c r="Z343">
        <v>0</v>
      </c>
      <c r="AA343">
        <v>52</v>
      </c>
      <c r="AB343">
        <v>0</v>
      </c>
      <c r="AC343">
        <v>39</v>
      </c>
      <c r="AD343">
        <v>-52</v>
      </c>
      <c r="AE343">
        <v>0</v>
      </c>
      <c r="AF343">
        <v>0</v>
      </c>
      <c r="AG343">
        <v>0</v>
      </c>
      <c r="AH343" t="s">
        <v>120</v>
      </c>
      <c r="AI343" s="1">
        <v>44685.404710648145</v>
      </c>
      <c r="AJ343">
        <v>146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-52</v>
      </c>
      <c r="AQ343">
        <v>0</v>
      </c>
      <c r="AR343">
        <v>0</v>
      </c>
      <c r="AS343">
        <v>0</v>
      </c>
      <c r="AT343" t="s">
        <v>90</v>
      </c>
      <c r="AU343" t="s">
        <v>90</v>
      </c>
      <c r="AV343" t="s">
        <v>90</v>
      </c>
      <c r="AW343" t="s">
        <v>90</v>
      </c>
      <c r="AX343" t="s">
        <v>90</v>
      </c>
      <c r="AY343" t="s">
        <v>90</v>
      </c>
      <c r="AZ343" t="s">
        <v>90</v>
      </c>
      <c r="BA343" t="s">
        <v>90</v>
      </c>
      <c r="BB343" t="s">
        <v>90</v>
      </c>
      <c r="BC343" t="s">
        <v>90</v>
      </c>
      <c r="BD343" t="s">
        <v>90</v>
      </c>
      <c r="BE343" t="s">
        <v>90</v>
      </c>
    </row>
    <row r="344" spans="1:57" hidden="1" x14ac:dyDescent="0.45">
      <c r="A344" t="s">
        <v>950</v>
      </c>
      <c r="B344" t="s">
        <v>82</v>
      </c>
      <c r="C344" t="s">
        <v>948</v>
      </c>
      <c r="D344" t="s">
        <v>84</v>
      </c>
      <c r="E344" s="2" t="str">
        <f>HYPERLINK("capsilon://?command=openfolder&amp;siteaddress=FAM.docvelocity-na8.net&amp;folderid=FXB38D509F-8B9C-AA75-9E19-959A50FB8BFC","FX22034163")</f>
        <v>FX22034163</v>
      </c>
      <c r="F344" t="s">
        <v>19</v>
      </c>
      <c r="G344" t="s">
        <v>19</v>
      </c>
      <c r="H344" t="s">
        <v>85</v>
      </c>
      <c r="I344" t="s">
        <v>951</v>
      </c>
      <c r="J344">
        <v>0</v>
      </c>
      <c r="K344" t="s">
        <v>87</v>
      </c>
      <c r="L344" t="s">
        <v>88</v>
      </c>
      <c r="M344" t="s">
        <v>89</v>
      </c>
      <c r="N344">
        <v>2</v>
      </c>
      <c r="O344" s="1">
        <v>44685.398715277777</v>
      </c>
      <c r="P344" s="1">
        <v>44685.409768518519</v>
      </c>
      <c r="Q344">
        <v>371</v>
      </c>
      <c r="R344">
        <v>584</v>
      </c>
      <c r="S344" t="b">
        <v>0</v>
      </c>
      <c r="T344" t="s">
        <v>90</v>
      </c>
      <c r="U344" t="b">
        <v>0</v>
      </c>
      <c r="V344" t="s">
        <v>100</v>
      </c>
      <c r="W344" s="1">
        <v>44685.406585648147</v>
      </c>
      <c r="X344">
        <v>317</v>
      </c>
      <c r="Y344">
        <v>52</v>
      </c>
      <c r="Z344">
        <v>0</v>
      </c>
      <c r="AA344">
        <v>52</v>
      </c>
      <c r="AB344">
        <v>0</v>
      </c>
      <c r="AC344">
        <v>36</v>
      </c>
      <c r="AD344">
        <v>-52</v>
      </c>
      <c r="AE344">
        <v>0</v>
      </c>
      <c r="AF344">
        <v>0</v>
      </c>
      <c r="AG344">
        <v>0</v>
      </c>
      <c r="AH344" t="s">
        <v>271</v>
      </c>
      <c r="AI344" s="1">
        <v>44685.409768518519</v>
      </c>
      <c r="AJ344">
        <v>267</v>
      </c>
      <c r="AK344">
        <v>1</v>
      </c>
      <c r="AL344">
        <v>0</v>
      </c>
      <c r="AM344">
        <v>1</v>
      </c>
      <c r="AN344">
        <v>52</v>
      </c>
      <c r="AO344">
        <v>1</v>
      </c>
      <c r="AP344">
        <v>-53</v>
      </c>
      <c r="AQ344">
        <v>0</v>
      </c>
      <c r="AR344">
        <v>0</v>
      </c>
      <c r="AS344">
        <v>0</v>
      </c>
      <c r="AT344" t="s">
        <v>90</v>
      </c>
      <c r="AU344" t="s">
        <v>90</v>
      </c>
      <c r="AV344" t="s">
        <v>90</v>
      </c>
      <c r="AW344" t="s">
        <v>90</v>
      </c>
      <c r="AX344" t="s">
        <v>90</v>
      </c>
      <c r="AY344" t="s">
        <v>90</v>
      </c>
      <c r="AZ344" t="s">
        <v>90</v>
      </c>
      <c r="BA344" t="s">
        <v>90</v>
      </c>
      <c r="BB344" t="s">
        <v>90</v>
      </c>
      <c r="BC344" t="s">
        <v>90</v>
      </c>
      <c r="BD344" t="s">
        <v>90</v>
      </c>
      <c r="BE344" t="s">
        <v>90</v>
      </c>
    </row>
    <row r="345" spans="1:57" hidden="1" x14ac:dyDescent="0.45">
      <c r="A345" t="s">
        <v>952</v>
      </c>
      <c r="B345" t="s">
        <v>82</v>
      </c>
      <c r="C345" t="s">
        <v>953</v>
      </c>
      <c r="D345" t="s">
        <v>84</v>
      </c>
      <c r="E345" s="2" t="str">
        <f>HYPERLINK("capsilon://?command=openfolder&amp;siteaddress=FAM.docvelocity-na8.net&amp;folderid=FXE3153C86-9D4C-A2CB-F9E2-0E19B888F581","FX2205765")</f>
        <v>FX2205765</v>
      </c>
      <c r="F345" t="s">
        <v>19</v>
      </c>
      <c r="G345" t="s">
        <v>19</v>
      </c>
      <c r="H345" t="s">
        <v>85</v>
      </c>
      <c r="I345" t="s">
        <v>954</v>
      </c>
      <c r="J345">
        <v>363</v>
      </c>
      <c r="K345" t="s">
        <v>87</v>
      </c>
      <c r="L345" t="s">
        <v>88</v>
      </c>
      <c r="M345" t="s">
        <v>89</v>
      </c>
      <c r="N345">
        <v>2</v>
      </c>
      <c r="O345" s="1">
        <v>44685.40898148148</v>
      </c>
      <c r="P345" s="1">
        <v>44685.449525462966</v>
      </c>
      <c r="Q345">
        <v>48</v>
      </c>
      <c r="R345">
        <v>3455</v>
      </c>
      <c r="S345" t="b">
        <v>0</v>
      </c>
      <c r="T345" t="s">
        <v>90</v>
      </c>
      <c r="U345" t="b">
        <v>0</v>
      </c>
      <c r="V345" t="s">
        <v>109</v>
      </c>
      <c r="W345" s="1">
        <v>44685.431180555555</v>
      </c>
      <c r="X345">
        <v>1872</v>
      </c>
      <c r="Y345">
        <v>305</v>
      </c>
      <c r="Z345">
        <v>0</v>
      </c>
      <c r="AA345">
        <v>305</v>
      </c>
      <c r="AB345">
        <v>0</v>
      </c>
      <c r="AC345">
        <v>42</v>
      </c>
      <c r="AD345">
        <v>58</v>
      </c>
      <c r="AE345">
        <v>0</v>
      </c>
      <c r="AF345">
        <v>0</v>
      </c>
      <c r="AG345">
        <v>0</v>
      </c>
      <c r="AH345" t="s">
        <v>113</v>
      </c>
      <c r="AI345" s="1">
        <v>44685.449525462966</v>
      </c>
      <c r="AJ345">
        <v>1583</v>
      </c>
      <c r="AK345">
        <v>2</v>
      </c>
      <c r="AL345">
        <v>0</v>
      </c>
      <c r="AM345">
        <v>2</v>
      </c>
      <c r="AN345">
        <v>0</v>
      </c>
      <c r="AO345">
        <v>2</v>
      </c>
      <c r="AP345">
        <v>56</v>
      </c>
      <c r="AQ345">
        <v>0</v>
      </c>
      <c r="AR345">
        <v>0</v>
      </c>
      <c r="AS345">
        <v>0</v>
      </c>
      <c r="AT345" t="s">
        <v>90</v>
      </c>
      <c r="AU345" t="s">
        <v>90</v>
      </c>
      <c r="AV345" t="s">
        <v>90</v>
      </c>
      <c r="AW345" t="s">
        <v>90</v>
      </c>
      <c r="AX345" t="s">
        <v>90</v>
      </c>
      <c r="AY345" t="s">
        <v>90</v>
      </c>
      <c r="AZ345" t="s">
        <v>90</v>
      </c>
      <c r="BA345" t="s">
        <v>90</v>
      </c>
      <c r="BB345" t="s">
        <v>90</v>
      </c>
      <c r="BC345" t="s">
        <v>90</v>
      </c>
      <c r="BD345" t="s">
        <v>90</v>
      </c>
      <c r="BE345" t="s">
        <v>90</v>
      </c>
    </row>
    <row r="346" spans="1:57" hidden="1" x14ac:dyDescent="0.45">
      <c r="A346" t="s">
        <v>955</v>
      </c>
      <c r="B346" t="s">
        <v>82</v>
      </c>
      <c r="C346" t="s">
        <v>195</v>
      </c>
      <c r="D346" t="s">
        <v>84</v>
      </c>
      <c r="E346" s="2" t="str">
        <f>HYPERLINK("capsilon://?command=openfolder&amp;siteaddress=FAM.docvelocity-na8.net&amp;folderid=FX94E5B7F9-A815-A9F1-31FA-C12FC0ABCEF8","FX22047199")</f>
        <v>FX22047199</v>
      </c>
      <c r="F346" t="s">
        <v>19</v>
      </c>
      <c r="G346" t="s">
        <v>19</v>
      </c>
      <c r="H346" t="s">
        <v>85</v>
      </c>
      <c r="I346" t="s">
        <v>956</v>
      </c>
      <c r="J346">
        <v>65</v>
      </c>
      <c r="K346" t="s">
        <v>87</v>
      </c>
      <c r="L346" t="s">
        <v>88</v>
      </c>
      <c r="M346" t="s">
        <v>89</v>
      </c>
      <c r="N346">
        <v>2</v>
      </c>
      <c r="O346" s="1">
        <v>44685.427175925928</v>
      </c>
      <c r="P346" s="1">
        <v>44685.437789351854</v>
      </c>
      <c r="Q346">
        <v>354</v>
      </c>
      <c r="R346">
        <v>563</v>
      </c>
      <c r="S346" t="b">
        <v>0</v>
      </c>
      <c r="T346" t="s">
        <v>90</v>
      </c>
      <c r="U346" t="b">
        <v>0</v>
      </c>
      <c r="V346" t="s">
        <v>109</v>
      </c>
      <c r="W346" s="1">
        <v>44685.434699074074</v>
      </c>
      <c r="X346">
        <v>303</v>
      </c>
      <c r="Y346">
        <v>55</v>
      </c>
      <c r="Z346">
        <v>0</v>
      </c>
      <c r="AA346">
        <v>55</v>
      </c>
      <c r="AB346">
        <v>0</v>
      </c>
      <c r="AC346">
        <v>12</v>
      </c>
      <c r="AD346">
        <v>10</v>
      </c>
      <c r="AE346">
        <v>0</v>
      </c>
      <c r="AF346">
        <v>0</v>
      </c>
      <c r="AG346">
        <v>0</v>
      </c>
      <c r="AH346" t="s">
        <v>106</v>
      </c>
      <c r="AI346" s="1">
        <v>44685.437789351854</v>
      </c>
      <c r="AJ346">
        <v>260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10</v>
      </c>
      <c r="AQ346">
        <v>0</v>
      </c>
      <c r="AR346">
        <v>0</v>
      </c>
      <c r="AS346">
        <v>0</v>
      </c>
      <c r="AT346" t="s">
        <v>90</v>
      </c>
      <c r="AU346" t="s">
        <v>90</v>
      </c>
      <c r="AV346" t="s">
        <v>90</v>
      </c>
      <c r="AW346" t="s">
        <v>90</v>
      </c>
      <c r="AX346" t="s">
        <v>90</v>
      </c>
      <c r="AY346" t="s">
        <v>90</v>
      </c>
      <c r="AZ346" t="s">
        <v>90</v>
      </c>
      <c r="BA346" t="s">
        <v>90</v>
      </c>
      <c r="BB346" t="s">
        <v>90</v>
      </c>
      <c r="BC346" t="s">
        <v>90</v>
      </c>
      <c r="BD346" t="s">
        <v>90</v>
      </c>
      <c r="BE346" t="s">
        <v>90</v>
      </c>
    </row>
    <row r="347" spans="1:57" hidden="1" x14ac:dyDescent="0.45">
      <c r="A347" t="s">
        <v>957</v>
      </c>
      <c r="B347" t="s">
        <v>82</v>
      </c>
      <c r="C347" t="s">
        <v>759</v>
      </c>
      <c r="D347" t="s">
        <v>84</v>
      </c>
      <c r="E347" s="2" t="str">
        <f>HYPERLINK("capsilon://?command=openfolder&amp;siteaddress=FAM.docvelocity-na8.net&amp;folderid=FX244C2AC3-2411-BDED-1134-D46814E298A0","FX22037354")</f>
        <v>FX22037354</v>
      </c>
      <c r="F347" t="s">
        <v>19</v>
      </c>
      <c r="G347" t="s">
        <v>19</v>
      </c>
      <c r="H347" t="s">
        <v>85</v>
      </c>
      <c r="I347" t="s">
        <v>958</v>
      </c>
      <c r="J347">
        <v>171</v>
      </c>
      <c r="K347" t="s">
        <v>258</v>
      </c>
      <c r="L347" t="s">
        <v>19</v>
      </c>
      <c r="M347" t="s">
        <v>84</v>
      </c>
      <c r="N347">
        <v>0</v>
      </c>
      <c r="O347" s="1">
        <v>44685.438715277778</v>
      </c>
      <c r="P347" s="1">
        <v>44685.453310185185</v>
      </c>
      <c r="Q347">
        <v>1086</v>
      </c>
      <c r="R347">
        <v>175</v>
      </c>
      <c r="S347" t="b">
        <v>0</v>
      </c>
      <c r="T347" t="s">
        <v>90</v>
      </c>
      <c r="U347" t="b">
        <v>0</v>
      </c>
      <c r="V347" t="s">
        <v>90</v>
      </c>
      <c r="W347" t="s">
        <v>90</v>
      </c>
      <c r="X347" t="s">
        <v>90</v>
      </c>
      <c r="Y347" t="s">
        <v>90</v>
      </c>
      <c r="Z347" t="s">
        <v>90</v>
      </c>
      <c r="AA347" t="s">
        <v>90</v>
      </c>
      <c r="AB347" t="s">
        <v>90</v>
      </c>
      <c r="AC347" t="s">
        <v>90</v>
      </c>
      <c r="AD347" t="s">
        <v>90</v>
      </c>
      <c r="AE347" t="s">
        <v>90</v>
      </c>
      <c r="AF347" t="s">
        <v>90</v>
      </c>
      <c r="AG347" t="s">
        <v>90</v>
      </c>
      <c r="AH347" t="s">
        <v>90</v>
      </c>
      <c r="AI347" t="s">
        <v>90</v>
      </c>
      <c r="AJ347" t="s">
        <v>90</v>
      </c>
      <c r="AK347" t="s">
        <v>90</v>
      </c>
      <c r="AL347" t="s">
        <v>90</v>
      </c>
      <c r="AM347" t="s">
        <v>90</v>
      </c>
      <c r="AN347" t="s">
        <v>90</v>
      </c>
      <c r="AO347" t="s">
        <v>90</v>
      </c>
      <c r="AP347" t="s">
        <v>90</v>
      </c>
      <c r="AQ347" t="s">
        <v>90</v>
      </c>
      <c r="AR347" t="s">
        <v>90</v>
      </c>
      <c r="AS347" t="s">
        <v>90</v>
      </c>
      <c r="AT347" t="s">
        <v>90</v>
      </c>
      <c r="AU347" t="s">
        <v>90</v>
      </c>
      <c r="AV347" t="s">
        <v>90</v>
      </c>
      <c r="AW347" t="s">
        <v>90</v>
      </c>
      <c r="AX347" t="s">
        <v>90</v>
      </c>
      <c r="AY347" t="s">
        <v>90</v>
      </c>
      <c r="AZ347" t="s">
        <v>90</v>
      </c>
      <c r="BA347" t="s">
        <v>90</v>
      </c>
      <c r="BB347" t="s">
        <v>90</v>
      </c>
      <c r="BC347" t="s">
        <v>90</v>
      </c>
      <c r="BD347" t="s">
        <v>90</v>
      </c>
      <c r="BE347" t="s">
        <v>90</v>
      </c>
    </row>
    <row r="348" spans="1:57" hidden="1" x14ac:dyDescent="0.45">
      <c r="A348" t="s">
        <v>959</v>
      </c>
      <c r="B348" t="s">
        <v>82</v>
      </c>
      <c r="C348" t="s">
        <v>878</v>
      </c>
      <c r="D348" t="s">
        <v>84</v>
      </c>
      <c r="E348" s="2" t="str">
        <f>HYPERLINK("capsilon://?command=openfolder&amp;siteaddress=FAM.docvelocity-na8.net&amp;folderid=FXF3A4FDC8-FB1A-5DC7-336A-325036F5D3A2","FX22044062")</f>
        <v>FX22044062</v>
      </c>
      <c r="F348" t="s">
        <v>19</v>
      </c>
      <c r="G348" t="s">
        <v>19</v>
      </c>
      <c r="H348" t="s">
        <v>85</v>
      </c>
      <c r="I348" t="s">
        <v>960</v>
      </c>
      <c r="J348">
        <v>74</v>
      </c>
      <c r="K348" t="s">
        <v>87</v>
      </c>
      <c r="L348" t="s">
        <v>88</v>
      </c>
      <c r="M348" t="s">
        <v>89</v>
      </c>
      <c r="N348">
        <v>2</v>
      </c>
      <c r="O348" s="1">
        <v>44685.439074074071</v>
      </c>
      <c r="P348" s="1">
        <v>44685.452685185184</v>
      </c>
      <c r="Q348">
        <v>576</v>
      </c>
      <c r="R348">
        <v>600</v>
      </c>
      <c r="S348" t="b">
        <v>0</v>
      </c>
      <c r="T348" t="s">
        <v>90</v>
      </c>
      <c r="U348" t="b">
        <v>0</v>
      </c>
      <c r="V348" t="s">
        <v>131</v>
      </c>
      <c r="W348" s="1">
        <v>44685.444039351853</v>
      </c>
      <c r="X348">
        <v>268</v>
      </c>
      <c r="Y348">
        <v>69</v>
      </c>
      <c r="Z348">
        <v>0</v>
      </c>
      <c r="AA348">
        <v>69</v>
      </c>
      <c r="AB348">
        <v>0</v>
      </c>
      <c r="AC348">
        <v>12</v>
      </c>
      <c r="AD348">
        <v>5</v>
      </c>
      <c r="AE348">
        <v>0</v>
      </c>
      <c r="AF348">
        <v>0</v>
      </c>
      <c r="AG348">
        <v>0</v>
      </c>
      <c r="AH348" t="s">
        <v>120</v>
      </c>
      <c r="AI348" s="1">
        <v>44685.452685185184</v>
      </c>
      <c r="AJ348">
        <v>332</v>
      </c>
      <c r="AK348">
        <v>1</v>
      </c>
      <c r="AL348">
        <v>0</v>
      </c>
      <c r="AM348">
        <v>1</v>
      </c>
      <c r="AN348">
        <v>0</v>
      </c>
      <c r="AO348">
        <v>1</v>
      </c>
      <c r="AP348">
        <v>4</v>
      </c>
      <c r="AQ348">
        <v>0</v>
      </c>
      <c r="AR348">
        <v>0</v>
      </c>
      <c r="AS348">
        <v>0</v>
      </c>
      <c r="AT348" t="s">
        <v>90</v>
      </c>
      <c r="AU348" t="s">
        <v>90</v>
      </c>
      <c r="AV348" t="s">
        <v>90</v>
      </c>
      <c r="AW348" t="s">
        <v>90</v>
      </c>
      <c r="AX348" t="s">
        <v>90</v>
      </c>
      <c r="AY348" t="s">
        <v>90</v>
      </c>
      <c r="AZ348" t="s">
        <v>90</v>
      </c>
      <c r="BA348" t="s">
        <v>90</v>
      </c>
      <c r="BB348" t="s">
        <v>90</v>
      </c>
      <c r="BC348" t="s">
        <v>90</v>
      </c>
      <c r="BD348" t="s">
        <v>90</v>
      </c>
      <c r="BE348" t="s">
        <v>90</v>
      </c>
    </row>
    <row r="349" spans="1:57" hidden="1" x14ac:dyDescent="0.45">
      <c r="A349" t="s">
        <v>961</v>
      </c>
      <c r="B349" t="s">
        <v>82</v>
      </c>
      <c r="C349" t="s">
        <v>878</v>
      </c>
      <c r="D349" t="s">
        <v>84</v>
      </c>
      <c r="E349" s="2" t="str">
        <f>HYPERLINK("capsilon://?command=openfolder&amp;siteaddress=FAM.docvelocity-na8.net&amp;folderid=FXF3A4FDC8-FB1A-5DC7-336A-325036F5D3A2","FX22044062")</f>
        <v>FX22044062</v>
      </c>
      <c r="F349" t="s">
        <v>19</v>
      </c>
      <c r="G349" t="s">
        <v>19</v>
      </c>
      <c r="H349" t="s">
        <v>85</v>
      </c>
      <c r="I349" t="s">
        <v>962</v>
      </c>
      <c r="J349">
        <v>79</v>
      </c>
      <c r="K349" t="s">
        <v>87</v>
      </c>
      <c r="L349" t="s">
        <v>88</v>
      </c>
      <c r="M349" t="s">
        <v>89</v>
      </c>
      <c r="N349">
        <v>2</v>
      </c>
      <c r="O349" s="1">
        <v>44685.439421296294</v>
      </c>
      <c r="P349" s="1">
        <v>44685.45553240741</v>
      </c>
      <c r="Q349">
        <v>438</v>
      </c>
      <c r="R349">
        <v>954</v>
      </c>
      <c r="S349" t="b">
        <v>0</v>
      </c>
      <c r="T349" t="s">
        <v>90</v>
      </c>
      <c r="U349" t="b">
        <v>0</v>
      </c>
      <c r="V349" t="s">
        <v>159</v>
      </c>
      <c r="W349" s="1">
        <v>44685.447592592594</v>
      </c>
      <c r="X349">
        <v>435</v>
      </c>
      <c r="Y349">
        <v>74</v>
      </c>
      <c r="Z349">
        <v>0</v>
      </c>
      <c r="AA349">
        <v>74</v>
      </c>
      <c r="AB349">
        <v>0</v>
      </c>
      <c r="AC349">
        <v>14</v>
      </c>
      <c r="AD349">
        <v>5</v>
      </c>
      <c r="AE349">
        <v>0</v>
      </c>
      <c r="AF349">
        <v>0</v>
      </c>
      <c r="AG349">
        <v>0</v>
      </c>
      <c r="AH349" t="s">
        <v>113</v>
      </c>
      <c r="AI349" s="1">
        <v>44685.45553240741</v>
      </c>
      <c r="AJ349">
        <v>519</v>
      </c>
      <c r="AK349">
        <v>1</v>
      </c>
      <c r="AL349">
        <v>0</v>
      </c>
      <c r="AM349">
        <v>1</v>
      </c>
      <c r="AN349">
        <v>0</v>
      </c>
      <c r="AO349">
        <v>1</v>
      </c>
      <c r="AP349">
        <v>4</v>
      </c>
      <c r="AQ349">
        <v>0</v>
      </c>
      <c r="AR349">
        <v>0</v>
      </c>
      <c r="AS349">
        <v>0</v>
      </c>
      <c r="AT349" t="s">
        <v>90</v>
      </c>
      <c r="AU349" t="s">
        <v>90</v>
      </c>
      <c r="AV349" t="s">
        <v>90</v>
      </c>
      <c r="AW349" t="s">
        <v>90</v>
      </c>
      <c r="AX349" t="s">
        <v>90</v>
      </c>
      <c r="AY349" t="s">
        <v>90</v>
      </c>
      <c r="AZ349" t="s">
        <v>90</v>
      </c>
      <c r="BA349" t="s">
        <v>90</v>
      </c>
      <c r="BB349" t="s">
        <v>90</v>
      </c>
      <c r="BC349" t="s">
        <v>90</v>
      </c>
      <c r="BD349" t="s">
        <v>90</v>
      </c>
      <c r="BE349" t="s">
        <v>90</v>
      </c>
    </row>
    <row r="350" spans="1:57" hidden="1" x14ac:dyDescent="0.45">
      <c r="A350" t="s">
        <v>963</v>
      </c>
      <c r="B350" t="s">
        <v>82</v>
      </c>
      <c r="C350" t="s">
        <v>878</v>
      </c>
      <c r="D350" t="s">
        <v>84</v>
      </c>
      <c r="E350" s="2" t="str">
        <f>HYPERLINK("capsilon://?command=openfolder&amp;siteaddress=FAM.docvelocity-na8.net&amp;folderid=FXF3A4FDC8-FB1A-5DC7-336A-325036F5D3A2","FX22044062")</f>
        <v>FX22044062</v>
      </c>
      <c r="F350" t="s">
        <v>19</v>
      </c>
      <c r="G350" t="s">
        <v>19</v>
      </c>
      <c r="H350" t="s">
        <v>85</v>
      </c>
      <c r="I350" t="s">
        <v>964</v>
      </c>
      <c r="J350">
        <v>67</v>
      </c>
      <c r="K350" t="s">
        <v>87</v>
      </c>
      <c r="L350" t="s">
        <v>88</v>
      </c>
      <c r="M350" t="s">
        <v>89</v>
      </c>
      <c r="N350">
        <v>2</v>
      </c>
      <c r="O350" s="1">
        <v>44685.440393518518</v>
      </c>
      <c r="P350" s="1">
        <v>44685.451631944445</v>
      </c>
      <c r="Q350">
        <v>739</v>
      </c>
      <c r="R350">
        <v>232</v>
      </c>
      <c r="S350" t="b">
        <v>0</v>
      </c>
      <c r="T350" t="s">
        <v>90</v>
      </c>
      <c r="U350" t="b">
        <v>0</v>
      </c>
      <c r="V350" t="s">
        <v>131</v>
      </c>
      <c r="W350" s="1">
        <v>44685.445763888885</v>
      </c>
      <c r="X350">
        <v>148</v>
      </c>
      <c r="Y350">
        <v>0</v>
      </c>
      <c r="Z350">
        <v>0</v>
      </c>
      <c r="AA350">
        <v>0</v>
      </c>
      <c r="AB350">
        <v>62</v>
      </c>
      <c r="AC350">
        <v>0</v>
      </c>
      <c r="AD350">
        <v>67</v>
      </c>
      <c r="AE350">
        <v>0</v>
      </c>
      <c r="AF350">
        <v>0</v>
      </c>
      <c r="AG350">
        <v>0</v>
      </c>
      <c r="AH350" t="s">
        <v>106</v>
      </c>
      <c r="AI350" s="1">
        <v>44685.451631944445</v>
      </c>
      <c r="AJ350">
        <v>84</v>
      </c>
      <c r="AK350">
        <v>0</v>
      </c>
      <c r="AL350">
        <v>0</v>
      </c>
      <c r="AM350">
        <v>0</v>
      </c>
      <c r="AN350">
        <v>62</v>
      </c>
      <c r="AO350">
        <v>0</v>
      </c>
      <c r="AP350">
        <v>67</v>
      </c>
      <c r="AQ350">
        <v>0</v>
      </c>
      <c r="AR350">
        <v>0</v>
      </c>
      <c r="AS350">
        <v>0</v>
      </c>
      <c r="AT350" t="s">
        <v>90</v>
      </c>
      <c r="AU350" t="s">
        <v>90</v>
      </c>
      <c r="AV350" t="s">
        <v>90</v>
      </c>
      <c r="AW350" t="s">
        <v>90</v>
      </c>
      <c r="AX350" t="s">
        <v>90</v>
      </c>
      <c r="AY350" t="s">
        <v>90</v>
      </c>
      <c r="AZ350" t="s">
        <v>90</v>
      </c>
      <c r="BA350" t="s">
        <v>90</v>
      </c>
      <c r="BB350" t="s">
        <v>90</v>
      </c>
      <c r="BC350" t="s">
        <v>90</v>
      </c>
      <c r="BD350" t="s">
        <v>90</v>
      </c>
      <c r="BE350" t="s">
        <v>90</v>
      </c>
    </row>
    <row r="351" spans="1:57" hidden="1" x14ac:dyDescent="0.45">
      <c r="A351" t="s">
        <v>965</v>
      </c>
      <c r="B351" t="s">
        <v>82</v>
      </c>
      <c r="C351" t="s">
        <v>413</v>
      </c>
      <c r="D351" t="s">
        <v>84</v>
      </c>
      <c r="E351" s="2" t="str">
        <f>HYPERLINK("capsilon://?command=openfolder&amp;siteaddress=FAM.docvelocity-na8.net&amp;folderid=FX659BD966-014C-CB05-4F15-EC5566296190","FX22034014")</f>
        <v>FX22034014</v>
      </c>
      <c r="F351" t="s">
        <v>19</v>
      </c>
      <c r="G351" t="s">
        <v>19</v>
      </c>
      <c r="H351" t="s">
        <v>85</v>
      </c>
      <c r="I351" t="s">
        <v>966</v>
      </c>
      <c r="J351">
        <v>0</v>
      </c>
      <c r="K351" t="s">
        <v>87</v>
      </c>
      <c r="L351" t="s">
        <v>88</v>
      </c>
      <c r="M351" t="s">
        <v>89</v>
      </c>
      <c r="N351">
        <v>2</v>
      </c>
      <c r="O351" s="1">
        <v>44685.445</v>
      </c>
      <c r="P351" s="1">
        <v>44685.453622685185</v>
      </c>
      <c r="Q351">
        <v>197</v>
      </c>
      <c r="R351">
        <v>548</v>
      </c>
      <c r="S351" t="b">
        <v>0</v>
      </c>
      <c r="T351" t="s">
        <v>90</v>
      </c>
      <c r="U351" t="b">
        <v>0</v>
      </c>
      <c r="V351" t="s">
        <v>131</v>
      </c>
      <c r="W351" s="1">
        <v>44685.449780092589</v>
      </c>
      <c r="X351">
        <v>346</v>
      </c>
      <c r="Y351">
        <v>52</v>
      </c>
      <c r="Z351">
        <v>0</v>
      </c>
      <c r="AA351">
        <v>52</v>
      </c>
      <c r="AB351">
        <v>0</v>
      </c>
      <c r="AC351">
        <v>39</v>
      </c>
      <c r="AD351">
        <v>-52</v>
      </c>
      <c r="AE351">
        <v>0</v>
      </c>
      <c r="AF351">
        <v>0</v>
      </c>
      <c r="AG351">
        <v>0</v>
      </c>
      <c r="AH351" t="s">
        <v>271</v>
      </c>
      <c r="AI351" s="1">
        <v>44685.453622685185</v>
      </c>
      <c r="AJ351">
        <v>202</v>
      </c>
      <c r="AK351">
        <v>2</v>
      </c>
      <c r="AL351">
        <v>0</v>
      </c>
      <c r="AM351">
        <v>2</v>
      </c>
      <c r="AN351">
        <v>0</v>
      </c>
      <c r="AO351">
        <v>1</v>
      </c>
      <c r="AP351">
        <v>-54</v>
      </c>
      <c r="AQ351">
        <v>0</v>
      </c>
      <c r="AR351">
        <v>0</v>
      </c>
      <c r="AS351">
        <v>0</v>
      </c>
      <c r="AT351" t="s">
        <v>90</v>
      </c>
      <c r="AU351" t="s">
        <v>90</v>
      </c>
      <c r="AV351" t="s">
        <v>90</v>
      </c>
      <c r="AW351" t="s">
        <v>90</v>
      </c>
      <c r="AX351" t="s">
        <v>90</v>
      </c>
      <c r="AY351" t="s">
        <v>90</v>
      </c>
      <c r="AZ351" t="s">
        <v>90</v>
      </c>
      <c r="BA351" t="s">
        <v>90</v>
      </c>
      <c r="BB351" t="s">
        <v>90</v>
      </c>
      <c r="BC351" t="s">
        <v>90</v>
      </c>
      <c r="BD351" t="s">
        <v>90</v>
      </c>
      <c r="BE351" t="s">
        <v>90</v>
      </c>
    </row>
    <row r="352" spans="1:57" hidden="1" x14ac:dyDescent="0.45">
      <c r="A352" t="s">
        <v>967</v>
      </c>
      <c r="B352" t="s">
        <v>82</v>
      </c>
      <c r="C352" t="s">
        <v>340</v>
      </c>
      <c r="D352" t="s">
        <v>84</v>
      </c>
      <c r="E352" s="2" t="str">
        <f>HYPERLINK("capsilon://?command=openfolder&amp;siteaddress=FAM.docvelocity-na8.net&amp;folderid=FX90198FF8-7C19-801A-C24B-E1637DAFC4DC","FX22046942")</f>
        <v>FX22046942</v>
      </c>
      <c r="F352" t="s">
        <v>19</v>
      </c>
      <c r="G352" t="s">
        <v>19</v>
      </c>
      <c r="H352" t="s">
        <v>85</v>
      </c>
      <c r="I352" t="s">
        <v>968</v>
      </c>
      <c r="J352">
        <v>0</v>
      </c>
      <c r="K352" t="s">
        <v>87</v>
      </c>
      <c r="L352" t="s">
        <v>88</v>
      </c>
      <c r="M352" t="s">
        <v>89</v>
      </c>
      <c r="N352">
        <v>2</v>
      </c>
      <c r="O352" s="1">
        <v>44685.460636574076</v>
      </c>
      <c r="P352" s="1">
        <v>44685.465995370374</v>
      </c>
      <c r="Q352">
        <v>22</v>
      </c>
      <c r="R352">
        <v>441</v>
      </c>
      <c r="S352" t="b">
        <v>0</v>
      </c>
      <c r="T352" t="s">
        <v>90</v>
      </c>
      <c r="U352" t="b">
        <v>0</v>
      </c>
      <c r="V352" t="s">
        <v>131</v>
      </c>
      <c r="W352" s="1">
        <v>44685.463622685187</v>
      </c>
      <c r="X352">
        <v>238</v>
      </c>
      <c r="Y352">
        <v>52</v>
      </c>
      <c r="Z352">
        <v>0</v>
      </c>
      <c r="AA352">
        <v>52</v>
      </c>
      <c r="AB352">
        <v>0</v>
      </c>
      <c r="AC352">
        <v>28</v>
      </c>
      <c r="AD352">
        <v>-52</v>
      </c>
      <c r="AE352">
        <v>0</v>
      </c>
      <c r="AF352">
        <v>0</v>
      </c>
      <c r="AG352">
        <v>0</v>
      </c>
      <c r="AH352" t="s">
        <v>271</v>
      </c>
      <c r="AI352" s="1">
        <v>44685.465995370374</v>
      </c>
      <c r="AJ352">
        <v>203</v>
      </c>
      <c r="AK352">
        <v>3</v>
      </c>
      <c r="AL352">
        <v>0</v>
      </c>
      <c r="AM352">
        <v>3</v>
      </c>
      <c r="AN352">
        <v>0</v>
      </c>
      <c r="AO352">
        <v>3</v>
      </c>
      <c r="AP352">
        <v>-55</v>
      </c>
      <c r="AQ352">
        <v>0</v>
      </c>
      <c r="AR352">
        <v>0</v>
      </c>
      <c r="AS352">
        <v>0</v>
      </c>
      <c r="AT352" t="s">
        <v>90</v>
      </c>
      <c r="AU352" t="s">
        <v>90</v>
      </c>
      <c r="AV352" t="s">
        <v>90</v>
      </c>
      <c r="AW352" t="s">
        <v>90</v>
      </c>
      <c r="AX352" t="s">
        <v>90</v>
      </c>
      <c r="AY352" t="s">
        <v>90</v>
      </c>
      <c r="AZ352" t="s">
        <v>90</v>
      </c>
      <c r="BA352" t="s">
        <v>90</v>
      </c>
      <c r="BB352" t="s">
        <v>90</v>
      </c>
      <c r="BC352" t="s">
        <v>90</v>
      </c>
      <c r="BD352" t="s">
        <v>90</v>
      </c>
      <c r="BE352" t="s">
        <v>90</v>
      </c>
    </row>
    <row r="353" spans="1:57" hidden="1" x14ac:dyDescent="0.45">
      <c r="A353" t="s">
        <v>969</v>
      </c>
      <c r="B353" t="s">
        <v>82</v>
      </c>
      <c r="C353" t="s">
        <v>970</v>
      </c>
      <c r="D353" t="s">
        <v>84</v>
      </c>
      <c r="E353" s="2" t="str">
        <f>HYPERLINK("capsilon://?command=openfolder&amp;siteaddress=FAM.docvelocity-na8.net&amp;folderid=FXCE781267-2E23-EC36-79E4-3D80C5F59137","FX220410580")</f>
        <v>FX220410580</v>
      </c>
      <c r="F353" t="s">
        <v>19</v>
      </c>
      <c r="G353" t="s">
        <v>19</v>
      </c>
      <c r="H353" t="s">
        <v>85</v>
      </c>
      <c r="I353" t="s">
        <v>971</v>
      </c>
      <c r="J353">
        <v>0</v>
      </c>
      <c r="K353" t="s">
        <v>87</v>
      </c>
      <c r="L353" t="s">
        <v>88</v>
      </c>
      <c r="M353" t="s">
        <v>89</v>
      </c>
      <c r="N353">
        <v>1</v>
      </c>
      <c r="O353" s="1">
        <v>44685.474814814814</v>
      </c>
      <c r="P353" s="1">
        <v>44685.496307870373</v>
      </c>
      <c r="Q353">
        <v>1432</v>
      </c>
      <c r="R353">
        <v>425</v>
      </c>
      <c r="S353" t="b">
        <v>0</v>
      </c>
      <c r="T353" t="s">
        <v>90</v>
      </c>
      <c r="U353" t="b">
        <v>0</v>
      </c>
      <c r="V353" t="s">
        <v>344</v>
      </c>
      <c r="W353" s="1">
        <v>44685.496307870373</v>
      </c>
      <c r="X353">
        <v>151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52</v>
      </c>
      <c r="AF353">
        <v>0</v>
      </c>
      <c r="AG353">
        <v>2</v>
      </c>
      <c r="AH353" t="s">
        <v>90</v>
      </c>
      <c r="AI353" t="s">
        <v>90</v>
      </c>
      <c r="AJ353" t="s">
        <v>90</v>
      </c>
      <c r="AK353" t="s">
        <v>90</v>
      </c>
      <c r="AL353" t="s">
        <v>90</v>
      </c>
      <c r="AM353" t="s">
        <v>90</v>
      </c>
      <c r="AN353" t="s">
        <v>90</v>
      </c>
      <c r="AO353" t="s">
        <v>90</v>
      </c>
      <c r="AP353" t="s">
        <v>90</v>
      </c>
      <c r="AQ353" t="s">
        <v>90</v>
      </c>
      <c r="AR353" t="s">
        <v>90</v>
      </c>
      <c r="AS353" t="s">
        <v>90</v>
      </c>
      <c r="AT353" t="s">
        <v>90</v>
      </c>
      <c r="AU353" t="s">
        <v>90</v>
      </c>
      <c r="AV353" t="s">
        <v>90</v>
      </c>
      <c r="AW353" t="s">
        <v>90</v>
      </c>
      <c r="AX353" t="s">
        <v>90</v>
      </c>
      <c r="AY353" t="s">
        <v>90</v>
      </c>
      <c r="AZ353" t="s">
        <v>90</v>
      </c>
      <c r="BA353" t="s">
        <v>90</v>
      </c>
      <c r="BB353" t="s">
        <v>90</v>
      </c>
      <c r="BC353" t="s">
        <v>90</v>
      </c>
      <c r="BD353" t="s">
        <v>90</v>
      </c>
      <c r="BE353" t="s">
        <v>90</v>
      </c>
    </row>
    <row r="354" spans="1:57" hidden="1" x14ac:dyDescent="0.45">
      <c r="A354" t="s">
        <v>972</v>
      </c>
      <c r="B354" t="s">
        <v>82</v>
      </c>
      <c r="C354" t="s">
        <v>970</v>
      </c>
      <c r="D354" t="s">
        <v>84</v>
      </c>
      <c r="E354" s="2" t="str">
        <f>HYPERLINK("capsilon://?command=openfolder&amp;siteaddress=FAM.docvelocity-na8.net&amp;folderid=FXCE781267-2E23-EC36-79E4-3D80C5F59137","FX220410580")</f>
        <v>FX220410580</v>
      </c>
      <c r="F354" t="s">
        <v>19</v>
      </c>
      <c r="G354" t="s">
        <v>19</v>
      </c>
      <c r="H354" t="s">
        <v>85</v>
      </c>
      <c r="I354" t="s">
        <v>971</v>
      </c>
      <c r="J354">
        <v>0</v>
      </c>
      <c r="K354" t="s">
        <v>87</v>
      </c>
      <c r="L354" t="s">
        <v>88</v>
      </c>
      <c r="M354" t="s">
        <v>89</v>
      </c>
      <c r="N354">
        <v>2</v>
      </c>
      <c r="O354" s="1">
        <v>44685.496678240743</v>
      </c>
      <c r="P354" s="1">
        <v>44685.506331018521</v>
      </c>
      <c r="Q354">
        <v>13</v>
      </c>
      <c r="R354">
        <v>821</v>
      </c>
      <c r="S354" t="b">
        <v>0</v>
      </c>
      <c r="T354" t="s">
        <v>90</v>
      </c>
      <c r="U354" t="b">
        <v>1</v>
      </c>
      <c r="V354" t="s">
        <v>145</v>
      </c>
      <c r="W354" s="1">
        <v>44685.503680555557</v>
      </c>
      <c r="X354">
        <v>569</v>
      </c>
      <c r="Y354">
        <v>74</v>
      </c>
      <c r="Z354">
        <v>0</v>
      </c>
      <c r="AA354">
        <v>74</v>
      </c>
      <c r="AB354">
        <v>0</v>
      </c>
      <c r="AC354">
        <v>64</v>
      </c>
      <c r="AD354">
        <v>-74</v>
      </c>
      <c r="AE354">
        <v>0</v>
      </c>
      <c r="AF354">
        <v>0</v>
      </c>
      <c r="AG354">
        <v>0</v>
      </c>
      <c r="AH354" t="s">
        <v>146</v>
      </c>
      <c r="AI354" s="1">
        <v>44685.506331018521</v>
      </c>
      <c r="AJ354">
        <v>224</v>
      </c>
      <c r="AK354">
        <v>1</v>
      </c>
      <c r="AL354">
        <v>0</v>
      </c>
      <c r="AM354">
        <v>1</v>
      </c>
      <c r="AN354">
        <v>0</v>
      </c>
      <c r="AO354">
        <v>1</v>
      </c>
      <c r="AP354">
        <v>-75</v>
      </c>
      <c r="AQ354">
        <v>0</v>
      </c>
      <c r="AR354">
        <v>0</v>
      </c>
      <c r="AS354">
        <v>0</v>
      </c>
      <c r="AT354" t="s">
        <v>90</v>
      </c>
      <c r="AU354" t="s">
        <v>90</v>
      </c>
      <c r="AV354" t="s">
        <v>90</v>
      </c>
      <c r="AW354" t="s">
        <v>90</v>
      </c>
      <c r="AX354" t="s">
        <v>90</v>
      </c>
      <c r="AY354" t="s">
        <v>90</v>
      </c>
      <c r="AZ354" t="s">
        <v>90</v>
      </c>
      <c r="BA354" t="s">
        <v>90</v>
      </c>
      <c r="BB354" t="s">
        <v>90</v>
      </c>
      <c r="BC354" t="s">
        <v>90</v>
      </c>
      <c r="BD354" t="s">
        <v>90</v>
      </c>
      <c r="BE354" t="s">
        <v>90</v>
      </c>
    </row>
    <row r="355" spans="1:57" hidden="1" x14ac:dyDescent="0.45">
      <c r="A355" t="s">
        <v>973</v>
      </c>
      <c r="B355" t="s">
        <v>82</v>
      </c>
      <c r="C355" t="s">
        <v>246</v>
      </c>
      <c r="D355" t="s">
        <v>84</v>
      </c>
      <c r="E355" s="2" t="str">
        <f>HYPERLINK("capsilon://?command=openfolder&amp;siteaddress=FAM.docvelocity-na8.net&amp;folderid=FX9948C7FC-CC33-DF8B-0822-5462EB2B416C","FX220312441")</f>
        <v>FX220312441</v>
      </c>
      <c r="F355" t="s">
        <v>19</v>
      </c>
      <c r="G355" t="s">
        <v>19</v>
      </c>
      <c r="H355" t="s">
        <v>85</v>
      </c>
      <c r="I355" t="s">
        <v>974</v>
      </c>
      <c r="J355">
        <v>0</v>
      </c>
      <c r="K355" t="s">
        <v>87</v>
      </c>
      <c r="L355" t="s">
        <v>88</v>
      </c>
      <c r="M355" t="s">
        <v>89</v>
      </c>
      <c r="N355">
        <v>1</v>
      </c>
      <c r="O355" s="1">
        <v>44685.535775462966</v>
      </c>
      <c r="P355" s="1">
        <v>44685.536585648151</v>
      </c>
      <c r="Q355">
        <v>4</v>
      </c>
      <c r="R355">
        <v>66</v>
      </c>
      <c r="S355" t="b">
        <v>0</v>
      </c>
      <c r="T355" t="s">
        <v>90</v>
      </c>
      <c r="U355" t="b">
        <v>0</v>
      </c>
      <c r="V355" t="s">
        <v>145</v>
      </c>
      <c r="W355" s="1">
        <v>44685.536585648151</v>
      </c>
      <c r="X355">
        <v>66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52</v>
      </c>
      <c r="AF355">
        <v>0</v>
      </c>
      <c r="AG355">
        <v>1</v>
      </c>
      <c r="AH355" t="s">
        <v>90</v>
      </c>
      <c r="AI355" t="s">
        <v>90</v>
      </c>
      <c r="AJ355" t="s">
        <v>90</v>
      </c>
      <c r="AK355" t="s">
        <v>90</v>
      </c>
      <c r="AL355" t="s">
        <v>90</v>
      </c>
      <c r="AM355" t="s">
        <v>90</v>
      </c>
      <c r="AN355" t="s">
        <v>90</v>
      </c>
      <c r="AO355" t="s">
        <v>90</v>
      </c>
      <c r="AP355" t="s">
        <v>90</v>
      </c>
      <c r="AQ355" t="s">
        <v>90</v>
      </c>
      <c r="AR355" t="s">
        <v>90</v>
      </c>
      <c r="AS355" t="s">
        <v>90</v>
      </c>
      <c r="AT355" t="s">
        <v>90</v>
      </c>
      <c r="AU355" t="s">
        <v>90</v>
      </c>
      <c r="AV355" t="s">
        <v>90</v>
      </c>
      <c r="AW355" t="s">
        <v>90</v>
      </c>
      <c r="AX355" t="s">
        <v>90</v>
      </c>
      <c r="AY355" t="s">
        <v>90</v>
      </c>
      <c r="AZ355" t="s">
        <v>90</v>
      </c>
      <c r="BA355" t="s">
        <v>90</v>
      </c>
      <c r="BB355" t="s">
        <v>90</v>
      </c>
      <c r="BC355" t="s">
        <v>90</v>
      </c>
      <c r="BD355" t="s">
        <v>90</v>
      </c>
      <c r="BE355" t="s">
        <v>90</v>
      </c>
    </row>
    <row r="356" spans="1:57" hidden="1" x14ac:dyDescent="0.45">
      <c r="A356" t="s">
        <v>975</v>
      </c>
      <c r="B356" t="s">
        <v>82</v>
      </c>
      <c r="C356" t="s">
        <v>246</v>
      </c>
      <c r="D356" t="s">
        <v>84</v>
      </c>
      <c r="E356" s="2" t="str">
        <f>HYPERLINK("capsilon://?command=openfolder&amp;siteaddress=FAM.docvelocity-na8.net&amp;folderid=FX9948C7FC-CC33-DF8B-0822-5462EB2B416C","FX220312441")</f>
        <v>FX220312441</v>
      </c>
      <c r="F356" t="s">
        <v>19</v>
      </c>
      <c r="G356" t="s">
        <v>19</v>
      </c>
      <c r="H356" t="s">
        <v>85</v>
      </c>
      <c r="I356" t="s">
        <v>974</v>
      </c>
      <c r="J356">
        <v>0</v>
      </c>
      <c r="K356" t="s">
        <v>87</v>
      </c>
      <c r="L356" t="s">
        <v>88</v>
      </c>
      <c r="M356" t="s">
        <v>89</v>
      </c>
      <c r="N356">
        <v>2</v>
      </c>
      <c r="O356" s="1">
        <v>44685.536921296298</v>
      </c>
      <c r="P356" s="1">
        <v>44685.569490740738</v>
      </c>
      <c r="Q356">
        <v>2328</v>
      </c>
      <c r="R356">
        <v>486</v>
      </c>
      <c r="S356" t="b">
        <v>0</v>
      </c>
      <c r="T356" t="s">
        <v>90</v>
      </c>
      <c r="U356" t="b">
        <v>1</v>
      </c>
      <c r="V356" t="s">
        <v>145</v>
      </c>
      <c r="W356" s="1">
        <v>44685.541041666664</v>
      </c>
      <c r="X356">
        <v>353</v>
      </c>
      <c r="Y356">
        <v>37</v>
      </c>
      <c r="Z356">
        <v>0</v>
      </c>
      <c r="AA356">
        <v>37</v>
      </c>
      <c r="AB356">
        <v>0</v>
      </c>
      <c r="AC356">
        <v>18</v>
      </c>
      <c r="AD356">
        <v>-37</v>
      </c>
      <c r="AE356">
        <v>0</v>
      </c>
      <c r="AF356">
        <v>0</v>
      </c>
      <c r="AG356">
        <v>0</v>
      </c>
      <c r="AH356" t="s">
        <v>146</v>
      </c>
      <c r="AI356" s="1">
        <v>44685.569490740738</v>
      </c>
      <c r="AJ356">
        <v>133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-37</v>
      </c>
      <c r="AQ356">
        <v>0</v>
      </c>
      <c r="AR356">
        <v>0</v>
      </c>
      <c r="AS356">
        <v>0</v>
      </c>
      <c r="AT356" t="s">
        <v>90</v>
      </c>
      <c r="AU356" t="s">
        <v>90</v>
      </c>
      <c r="AV356" t="s">
        <v>90</v>
      </c>
      <c r="AW356" t="s">
        <v>90</v>
      </c>
      <c r="AX356" t="s">
        <v>90</v>
      </c>
      <c r="AY356" t="s">
        <v>90</v>
      </c>
      <c r="AZ356" t="s">
        <v>90</v>
      </c>
      <c r="BA356" t="s">
        <v>90</v>
      </c>
      <c r="BB356" t="s">
        <v>90</v>
      </c>
      <c r="BC356" t="s">
        <v>90</v>
      </c>
      <c r="BD356" t="s">
        <v>90</v>
      </c>
      <c r="BE356" t="s">
        <v>90</v>
      </c>
    </row>
    <row r="357" spans="1:57" hidden="1" x14ac:dyDescent="0.45">
      <c r="A357" t="s">
        <v>976</v>
      </c>
      <c r="B357" t="s">
        <v>82</v>
      </c>
      <c r="C357" t="s">
        <v>165</v>
      </c>
      <c r="D357" t="s">
        <v>84</v>
      </c>
      <c r="E357" s="2" t="str">
        <f>HYPERLINK("capsilon://?command=openfolder&amp;siteaddress=FAM.docvelocity-na8.net&amp;folderid=FX03607825-7EF6-D042-77DB-AB53201ED35D","FX220410449")</f>
        <v>FX220410449</v>
      </c>
      <c r="F357" t="s">
        <v>19</v>
      </c>
      <c r="G357" t="s">
        <v>19</v>
      </c>
      <c r="H357" t="s">
        <v>85</v>
      </c>
      <c r="I357" t="s">
        <v>977</v>
      </c>
      <c r="J357">
        <v>0</v>
      </c>
      <c r="K357" t="s">
        <v>87</v>
      </c>
      <c r="L357" t="s">
        <v>88</v>
      </c>
      <c r="M357" t="s">
        <v>89</v>
      </c>
      <c r="N357">
        <v>2</v>
      </c>
      <c r="O357" s="1">
        <v>44685.583356481482</v>
      </c>
      <c r="P357" s="1">
        <v>44685.602465277778</v>
      </c>
      <c r="Q357">
        <v>1334</v>
      </c>
      <c r="R357">
        <v>317</v>
      </c>
      <c r="S357" t="b">
        <v>0</v>
      </c>
      <c r="T357" t="s">
        <v>90</v>
      </c>
      <c r="U357" t="b">
        <v>0</v>
      </c>
      <c r="V357" t="s">
        <v>163</v>
      </c>
      <c r="W357" s="1">
        <v>44685.587118055555</v>
      </c>
      <c r="X357">
        <v>294</v>
      </c>
      <c r="Y357">
        <v>0</v>
      </c>
      <c r="Z357">
        <v>0</v>
      </c>
      <c r="AA357">
        <v>0</v>
      </c>
      <c r="AB357">
        <v>52</v>
      </c>
      <c r="AC357">
        <v>0</v>
      </c>
      <c r="AD357">
        <v>0</v>
      </c>
      <c r="AE357">
        <v>0</v>
      </c>
      <c r="AF357">
        <v>0</v>
      </c>
      <c r="AG357">
        <v>0</v>
      </c>
      <c r="AH357" t="s">
        <v>146</v>
      </c>
      <c r="AI357" s="1">
        <v>44685.602465277778</v>
      </c>
      <c r="AJ357">
        <v>23</v>
      </c>
      <c r="AK357">
        <v>0</v>
      </c>
      <c r="AL357">
        <v>0</v>
      </c>
      <c r="AM357">
        <v>0</v>
      </c>
      <c r="AN357">
        <v>52</v>
      </c>
      <c r="AO357">
        <v>0</v>
      </c>
      <c r="AP357">
        <v>0</v>
      </c>
      <c r="AQ357">
        <v>0</v>
      </c>
      <c r="AR357">
        <v>0</v>
      </c>
      <c r="AS357">
        <v>0</v>
      </c>
      <c r="AT357" t="s">
        <v>90</v>
      </c>
      <c r="AU357" t="s">
        <v>90</v>
      </c>
      <c r="AV357" t="s">
        <v>90</v>
      </c>
      <c r="AW357" t="s">
        <v>90</v>
      </c>
      <c r="AX357" t="s">
        <v>90</v>
      </c>
      <c r="AY357" t="s">
        <v>90</v>
      </c>
      <c r="AZ357" t="s">
        <v>90</v>
      </c>
      <c r="BA357" t="s">
        <v>90</v>
      </c>
      <c r="BB357" t="s">
        <v>90</v>
      </c>
      <c r="BC357" t="s">
        <v>90</v>
      </c>
      <c r="BD357" t="s">
        <v>90</v>
      </c>
      <c r="BE357" t="s">
        <v>90</v>
      </c>
    </row>
    <row r="358" spans="1:57" hidden="1" x14ac:dyDescent="0.45">
      <c r="A358" t="s">
        <v>978</v>
      </c>
      <c r="B358" t="s">
        <v>82</v>
      </c>
      <c r="C358" t="s">
        <v>192</v>
      </c>
      <c r="D358" t="s">
        <v>84</v>
      </c>
      <c r="E358" s="2" t="str">
        <f>HYPERLINK("capsilon://?command=openfolder&amp;siteaddress=FAM.docvelocity-na8.net&amp;folderid=FX899452F9-16E3-F293-D840-D035D87ECA9E","FX22033597")</f>
        <v>FX22033597</v>
      </c>
      <c r="F358" t="s">
        <v>19</v>
      </c>
      <c r="G358" t="s">
        <v>19</v>
      </c>
      <c r="H358" t="s">
        <v>85</v>
      </c>
      <c r="I358" t="s">
        <v>979</v>
      </c>
      <c r="J358">
        <v>0</v>
      </c>
      <c r="K358" t="s">
        <v>87</v>
      </c>
      <c r="L358" t="s">
        <v>88</v>
      </c>
      <c r="M358" t="s">
        <v>89</v>
      </c>
      <c r="N358">
        <v>2</v>
      </c>
      <c r="O358" s="1">
        <v>44683.487962962965</v>
      </c>
      <c r="P358" s="1">
        <v>44683.492615740739</v>
      </c>
      <c r="Q358">
        <v>221</v>
      </c>
      <c r="R358">
        <v>181</v>
      </c>
      <c r="S358" t="b">
        <v>0</v>
      </c>
      <c r="T358" t="s">
        <v>90</v>
      </c>
      <c r="U358" t="b">
        <v>0</v>
      </c>
      <c r="V358" t="s">
        <v>141</v>
      </c>
      <c r="W358" s="1">
        <v>44683.489814814813</v>
      </c>
      <c r="X358">
        <v>122</v>
      </c>
      <c r="Y358">
        <v>0</v>
      </c>
      <c r="Z358">
        <v>0</v>
      </c>
      <c r="AA358">
        <v>0</v>
      </c>
      <c r="AB358">
        <v>52</v>
      </c>
      <c r="AC358">
        <v>0</v>
      </c>
      <c r="AD358">
        <v>0</v>
      </c>
      <c r="AE358">
        <v>0</v>
      </c>
      <c r="AF358">
        <v>0</v>
      </c>
      <c r="AG358">
        <v>0</v>
      </c>
      <c r="AH358" t="s">
        <v>92</v>
      </c>
      <c r="AI358" s="1">
        <v>44683.492615740739</v>
      </c>
      <c r="AJ358">
        <v>42</v>
      </c>
      <c r="AK358">
        <v>0</v>
      </c>
      <c r="AL358">
        <v>0</v>
      </c>
      <c r="AM358">
        <v>0</v>
      </c>
      <c r="AN358">
        <v>52</v>
      </c>
      <c r="AO358">
        <v>0</v>
      </c>
      <c r="AP358">
        <v>0</v>
      </c>
      <c r="AQ358">
        <v>0</v>
      </c>
      <c r="AR358">
        <v>0</v>
      </c>
      <c r="AS358">
        <v>0</v>
      </c>
      <c r="AT358" t="s">
        <v>90</v>
      </c>
      <c r="AU358" t="s">
        <v>90</v>
      </c>
      <c r="AV358" t="s">
        <v>90</v>
      </c>
      <c r="AW358" t="s">
        <v>90</v>
      </c>
      <c r="AX358" t="s">
        <v>90</v>
      </c>
      <c r="AY358" t="s">
        <v>90</v>
      </c>
      <c r="AZ358" t="s">
        <v>90</v>
      </c>
      <c r="BA358" t="s">
        <v>90</v>
      </c>
      <c r="BB358" t="s">
        <v>90</v>
      </c>
      <c r="BC358" t="s">
        <v>90</v>
      </c>
      <c r="BD358" t="s">
        <v>90</v>
      </c>
      <c r="BE358" t="s">
        <v>90</v>
      </c>
    </row>
    <row r="359" spans="1:57" hidden="1" x14ac:dyDescent="0.45">
      <c r="A359" t="s">
        <v>980</v>
      </c>
      <c r="B359" t="s">
        <v>82</v>
      </c>
      <c r="C359" t="s">
        <v>115</v>
      </c>
      <c r="D359" t="s">
        <v>84</v>
      </c>
      <c r="E359" s="2" t="str">
        <f>HYPERLINK("capsilon://?command=openfolder&amp;siteaddress=FAM.docvelocity-na8.net&amp;folderid=FX96BD537E-E633-F0B5-1A53-E32053624DA7","FX22044480")</f>
        <v>FX22044480</v>
      </c>
      <c r="F359" t="s">
        <v>19</v>
      </c>
      <c r="G359" t="s">
        <v>19</v>
      </c>
      <c r="H359" t="s">
        <v>85</v>
      </c>
      <c r="I359" t="s">
        <v>981</v>
      </c>
      <c r="J359">
        <v>0</v>
      </c>
      <c r="K359" t="s">
        <v>87</v>
      </c>
      <c r="L359" t="s">
        <v>88</v>
      </c>
      <c r="M359" t="s">
        <v>89</v>
      </c>
      <c r="N359">
        <v>2</v>
      </c>
      <c r="O359" s="1">
        <v>44685.587002314816</v>
      </c>
      <c r="P359" s="1">
        <v>44685.603877314818</v>
      </c>
      <c r="Q359">
        <v>1105</v>
      </c>
      <c r="R359">
        <v>353</v>
      </c>
      <c r="S359" t="b">
        <v>0</v>
      </c>
      <c r="T359" t="s">
        <v>90</v>
      </c>
      <c r="U359" t="b">
        <v>0</v>
      </c>
      <c r="V359" t="s">
        <v>163</v>
      </c>
      <c r="W359" s="1">
        <v>44685.589814814812</v>
      </c>
      <c r="X359">
        <v>232</v>
      </c>
      <c r="Y359">
        <v>37</v>
      </c>
      <c r="Z359">
        <v>0</v>
      </c>
      <c r="AA359">
        <v>37</v>
      </c>
      <c r="AB359">
        <v>0</v>
      </c>
      <c r="AC359">
        <v>25</v>
      </c>
      <c r="AD359">
        <v>-37</v>
      </c>
      <c r="AE359">
        <v>0</v>
      </c>
      <c r="AF359">
        <v>0</v>
      </c>
      <c r="AG359">
        <v>0</v>
      </c>
      <c r="AH359" t="s">
        <v>146</v>
      </c>
      <c r="AI359" s="1">
        <v>44685.603877314818</v>
      </c>
      <c r="AJ359">
        <v>121</v>
      </c>
      <c r="AK359">
        <v>1</v>
      </c>
      <c r="AL359">
        <v>0</v>
      </c>
      <c r="AM359">
        <v>1</v>
      </c>
      <c r="AN359">
        <v>0</v>
      </c>
      <c r="AO359">
        <v>1</v>
      </c>
      <c r="AP359">
        <v>-38</v>
      </c>
      <c r="AQ359">
        <v>0</v>
      </c>
      <c r="AR359">
        <v>0</v>
      </c>
      <c r="AS359">
        <v>0</v>
      </c>
      <c r="AT359" t="s">
        <v>90</v>
      </c>
      <c r="AU359" t="s">
        <v>90</v>
      </c>
      <c r="AV359" t="s">
        <v>90</v>
      </c>
      <c r="AW359" t="s">
        <v>90</v>
      </c>
      <c r="AX359" t="s">
        <v>90</v>
      </c>
      <c r="AY359" t="s">
        <v>90</v>
      </c>
      <c r="AZ359" t="s">
        <v>90</v>
      </c>
      <c r="BA359" t="s">
        <v>90</v>
      </c>
      <c r="BB359" t="s">
        <v>90</v>
      </c>
      <c r="BC359" t="s">
        <v>90</v>
      </c>
      <c r="BD359" t="s">
        <v>90</v>
      </c>
      <c r="BE359" t="s">
        <v>90</v>
      </c>
    </row>
  </sheetData>
  <autoFilter ref="A1:BE359" xr:uid="{00000000-0001-0000-0100-000000000000}">
    <filterColumn colId="22">
      <filters>
        <dateGroupItem year="2022" month="5" day="31" dateTimeGrouping="day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2022-06-01T12:00:00Z</dcterms:created>
  <dcterms:modified xsi:type="dcterms:W3CDTF">2022-06-27T10:02:35Z</dcterms:modified>
</cp:coreProperties>
</file>